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60" yWindow="160" windowWidth="24920" windowHeight="1330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7" i="8" l="1"/>
  <c r="E14" i="8"/>
  <c r="E10" i="8"/>
  <c r="E6" i="8"/>
  <c r="K6" i="8"/>
  <c r="K7" i="8"/>
  <c r="K8" i="8"/>
  <c r="K9" i="8"/>
  <c r="K10" i="8"/>
  <c r="K11" i="8"/>
  <c r="K12" i="8"/>
  <c r="K13" i="8"/>
  <c r="K14" i="8"/>
  <c r="K15" i="8"/>
  <c r="K16" i="8"/>
  <c r="K17" i="8"/>
  <c r="K18" i="8"/>
  <c r="K19" i="8"/>
  <c r="K20" i="8"/>
  <c r="E20" i="8"/>
  <c r="G28" i="8"/>
  <c r="J6" i="8"/>
  <c r="D6" i="8"/>
  <c r="J7" i="8"/>
  <c r="D7" i="8"/>
  <c r="J8" i="8"/>
  <c r="D8" i="8"/>
  <c r="J9" i="8"/>
  <c r="D9" i="8"/>
  <c r="J10" i="8"/>
  <c r="D10" i="8"/>
  <c r="J11" i="8"/>
  <c r="D11" i="8"/>
  <c r="J12" i="8"/>
  <c r="D12" i="8"/>
  <c r="J13" i="8"/>
  <c r="D13" i="8"/>
  <c r="J14" i="8"/>
  <c r="D14" i="8"/>
  <c r="J15" i="8"/>
  <c r="D15" i="8"/>
  <c r="J16" i="8"/>
  <c r="D16" i="8"/>
  <c r="J17" i="8"/>
  <c r="D17" i="8"/>
  <c r="J18" i="8"/>
  <c r="D18" i="8"/>
  <c r="J19" i="8"/>
  <c r="D19" i="8"/>
  <c r="D20" i="8"/>
  <c r="F9" i="1"/>
  <c r="J20" i="8"/>
  <c r="F11" i="1"/>
  <c r="I20" i="8"/>
  <c r="H20" i="8"/>
  <c r="G20" i="8"/>
  <c r="F20" i="8"/>
  <c r="G26" i="8"/>
  <c r="M15" i="8"/>
  <c r="M19" i="8"/>
  <c r="M18" i="8"/>
  <c r="M17" i="8"/>
  <c r="M14" i="8"/>
  <c r="M13" i="8"/>
  <c r="M11" i="8"/>
  <c r="M10" i="8"/>
  <c r="M8" i="8"/>
  <c r="M6" i="8"/>
  <c r="M9" i="8"/>
  <c r="M12" i="8"/>
  <c r="F10" i="1"/>
  <c r="M16" i="8"/>
  <c r="M7" i="8"/>
  <c r="G25" i="8"/>
  <c r="F21" i="8"/>
  <c r="K21" i="8"/>
  <c r="M20" i="8"/>
  <c r="J21" i="8"/>
  <c r="G27" i="8"/>
  <c r="E21" i="8"/>
  <c r="I21" i="8"/>
  <c r="G21" i="8"/>
  <c r="H21" i="8"/>
  <c r="B4" i="7"/>
  <c r="D4" i="7"/>
</calcChain>
</file>

<file path=xl/sharedStrings.xml><?xml version="1.0" encoding="utf-8"?>
<sst xmlns="http://schemas.openxmlformats.org/spreadsheetml/2006/main" count="307" uniqueCount="189">
  <si>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</si>
  <si>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</si>
  <si>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</si>
  <si>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</si>
  <si>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</si>
  <si>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</si>
  <si>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</si>
  <si>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</si>
  <si>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</si>
  <si>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</si>
  <si>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</si>
  <si>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</si>
  <si>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</si>
  <si>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</si>
  <si>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</si>
  <si>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</si>
  <si>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</si>
  <si>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</si>
  <si>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</si>
  <si>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</si>
  <si>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</si>
  <si>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</si>
  <si>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</si>
  <si>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</si>
  <si>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</si>
  <si>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</si>
  <si>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</si>
  <si>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</si>
  <si>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</si>
  <si>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</si>
  <si>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</si>
  <si>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</si>
  <si>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</si>
  <si>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</si>
  <si>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</si>
  <si>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</si>
  <si>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</si>
  <si>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</si>
  <si>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</si>
  <si>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</si>
  <si>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</si>
  <si>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</si>
  <si>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</si>
  <si>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</si>
  <si>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</si>
  <si>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</si>
  <si>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</si>
  <si>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</si>
  <si>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</si>
  <si>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</si>
  <si>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</si>
  <si>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</si>
  <si>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</si>
  <si>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</si>
  <si>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</si>
  <si>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</si>
  <si>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</si>
  <si>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</si>
  <si>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</si>
  <si>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</si>
  <si>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</si>
  <si>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</si>
  <si>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</si>
  <si>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</si>
  <si>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</si>
  <si>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</si>
  <si>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</si>
  <si>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</si>
  <si>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</si>
  <si>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</si>
  <si>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</si>
  <si>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</si>
  <si>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</si>
  <si>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</si>
  <si>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</si>
  <si>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</si>
  <si>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</si>
  <si>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</si>
  <si>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</si>
  <si>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</si>
  <si>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</si>
  <si>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</si>
  <si>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</si>
  <si>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</si>
  <si>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</si>
  <si>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</si>
  <si>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</si>
  <si>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</si>
  <si>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</si>
  <si>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</si>
  <si>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</si>
  <si>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</si>
  <si>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</si>
  <si>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</si>
  <si>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</si>
  <si>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</si>
  <si>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</si>
  <si>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</si>
  <si>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</si>
  <si>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</si>
  <si>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</si>
  <si>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</si>
  <si>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</si>
  <si>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</si>
  <si>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</si>
  <si>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</si>
  <si>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</si>
  <si>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</si>
  <si>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Perú</t>
  </si>
  <si>
    <t>Asociada</t>
  </si>
  <si>
    <t>Manuel Ignacio</t>
  </si>
  <si>
    <t>Bernales Pacheco</t>
  </si>
  <si>
    <t>Licenciado en Psicología con mención en Psi.Social</t>
  </si>
  <si>
    <t>Calle Arica 115 Of 204 Miraflores</t>
  </si>
  <si>
    <t>Lima</t>
  </si>
  <si>
    <t>manolo@futurosostenible.org</t>
  </si>
  <si>
    <t>Director de Proyectos de Futuro Sostenible</t>
  </si>
  <si>
    <t>Futuro Sostenible</t>
  </si>
  <si>
    <t>FS</t>
  </si>
  <si>
    <t>Bernales Alvarado</t>
  </si>
  <si>
    <t>antoniobernales@futurosostenible.org</t>
  </si>
  <si>
    <t>www.futurosostenible.org</t>
  </si>
  <si>
    <t>X</t>
  </si>
  <si>
    <t>APP</t>
  </si>
  <si>
    <t>Italia</t>
  </si>
  <si>
    <t>www.associazionepatriziopaoletti.it</t>
  </si>
  <si>
    <t>Associazione Patrizio Paoletti</t>
  </si>
  <si>
    <t>x</t>
  </si>
  <si>
    <t>Emprendedores arroceros con energía solar</t>
  </si>
  <si>
    <t>Apoyar emprendedores-productores de arroz para mejorar su producción, acopiar  y comercializar arroz pilado. Se instalarán las facilidades materiales para implementar un plan de negocio sostenible y se capacitará a los jóvenes locales para dar sostenibilidad a la iniciativa.</t>
  </si>
  <si>
    <t>La ciudad de Nauta y las comunidades próximas a esta ciudad (las mismas que incluyen las cuatro comunidades beneficiarias del proyecto).</t>
  </si>
  <si>
    <t>La iniciativa se encuentra con las leyes y regulaciones locales, regionales y nacionales. Incluirá la formalización de los emprendedores para que sean propietarios de los bienes materiales a donar.</t>
  </si>
  <si>
    <t>Desarrollar habilidades de emprendimiento en productores de arroz en 4 comunidades próximas a la ciudad de Nauta en Loreto para mejorar la producción, acopiar, pilar y comercializar arroz. Es importante anotar que la producción de arroz es la única actividad generadora de ingresos en estas poblaciones ribereñas que viven principalmente del autoconsumo. Se introducirá el uso de la energía solar para las actividaes requeridas, principalmene para el pilado de arroz a mediana escala. Además se capacitará a los estudiantes de los últimos años de secundaria para que puedan hacer sostenible esta iniciativa en la mejora de la producción de arroz, en el mantenimiento de los equipos y bienes a utilizar y en las habilidades de emprendimiento para dar sostenibilidad en el largo plazo. Tenemos la visión que esta zona se convierta en un punto clave en el comercio de arroz que se produce en esta zona y que conecta además con las ciudades de Requena (vía río) y de Iquitos (vía carretera desde Nauta).</t>
  </si>
  <si>
    <t xml:space="preserve">Los beneficiarios directos del proyecto son padres y madres de familia de 4 comunidades ribereñas (rurales) próximas a la ciudad de Nauta. Estas comunidades son: la comunidad de Grau: 235 familias o 1010 personas, con un área en cultivo de 22 Ha.; la comunidad de Hipólito Unanue: 80 familias o 450 personas, con un área en cultivo de 15 Ha.; la comunidad de Payorote: 60 familias o 290 personas, con un área en cultivo 18 Ha.; y la comunidad de Castilla: 33 familias o 180 personas, con un área en cultivo de 25 Ha. Los otros beneficiarios directos del proyecto serán los alumnos de los últimos años que serán capacitados en los conocimientos técnicos para la mejora del cultivo del arroz, en habilidades que les permitan mantener los equipos a utilizar y en habilidades emprendedoras.
</t>
  </si>
  <si>
    <t>Considerando que esta es la única actividad que genera un ingreso económico extra a estas familias y únicamente por el periodo de campaña, el principal valor agregado será el acopio, pilado y comercialización de arroz. Es decir, pasarán vender una pequeña producción de arroz con cáscara a tener un mejor precio por su producto e incluso poder negociar en mejores condiciones el precio final. El enfoque de desarrollo de habilidades permite crear mejores condiciones en sus capacidades para la sostenibilidad de esta iniciativa.</t>
  </si>
  <si>
    <t>Se introducirá tecnología solar para tener energía eléctrica (esta tecnología ya ha sido introducida en muchas zonas de la amazonía peruana) y se introducirá también equipos de pilado de arroz de pequeña escala; estos equipos pueden alternar la energía electrica producida solarmente con energía mecánica manual. Esto hace posible que en días de escaza radiación solar también se puedan utilizar estos equipos. Es importante mencionar que son equipos para pilado a pequeña escala debido al volumen de la producción.</t>
  </si>
  <si>
    <t>Prot.n.AC/CF/Onlus 2009- 4738</t>
  </si>
  <si>
    <t>Marco</t>
  </si>
  <si>
    <t>Benini</t>
  </si>
  <si>
    <t>AN6178709</t>
  </si>
  <si>
    <t>VIA RUGGERO BACONE N.6 
00197 ROMAVIA RUGGERO BACONE N.6 
00197 ROMA</t>
  </si>
  <si>
    <t>Roma</t>
  </si>
  <si>
    <t>003906 87459181</t>
  </si>
  <si>
    <t>003906 97273781</t>
  </si>
  <si>
    <t>info@associazionepatriziopaoletti.it</t>
  </si>
  <si>
    <t>8 años capacitando en liderazgo a 2897 personas en Perù India Congo Israel Haiti Indonesia Italia con el metodo de la Pedagogia del Tercer Milenio®</t>
  </si>
  <si>
    <t>No</t>
  </si>
  <si>
    <t>Asociación sin fines de lucro</t>
  </si>
  <si>
    <t>Hemos trabajado varios diagnósticos y planes de desarrollo comunitario en otras comunidades ribereñas de selva y en comunidades de sierra.</t>
  </si>
  <si>
    <t>7 años en la coordinación de proyectos</t>
  </si>
  <si>
    <t>La tecnología solar y de pilado son apropiadas para estas poblaciones ribereñas. Habrá que hacer un esfuerzo importante para capacitar en el mantenimiento de estos equipos que es un factor clave en la sostenibilidad de la iniciativa. Se va a explorar la aplicación de la tecnología solar al transporte ribereño. Si esto se logra el proyecto podría tomar una dimensión mayor, ya que este es el principal factor limitante debido al costo del combustible de los peque peques (embarcación tradicional con motor). Se evaluará, como piloto, la posibilidad de implementar una embarcación con energía solar.</t>
  </si>
  <si>
    <t>La demanda de arroz en las poblaciones de la selva es constante. Las transacciones son en efectivo y de pequeña escala y montos. El precio sin pilar es el 50% del valor pilado. Normalmente se compra y vende por sacos (50 Kg) que es la unidad de acuerdo a la pequeña producción local. Una posibilidad comercial es proveer la semilla, normalmente esta práctica permite vincular al productor con el comprador; lo importante en nuestro caso es dar un precio justo. La posibilidad de ofrecer una semilla mejorada además permite incrementar la cosecha y por tanto el ingreso para el productor. Adicionalmente si se logra capacitar a los jóvenes, hijos de los productores, en los temas productivos esto permitirá tener un mejor manejo de la producción lo que deberá de redundar en una mejor cosecha. Queremos enfatizar que esta es la principal y casi única actividad generadora de ingresos y que está muy difundida (la otra actividad es la de artesanías pero todavía a mínima escala y con diversos problemas de calidad y de comercio).</t>
  </si>
  <si>
    <t>Actualmente el arroz que más se comercializa es con cáscara. Y ello perjudica al productor que ve reducido sus ingresos por falta de oportunidad de pilado local. Para un comerciante ofrecer un pilado local no resulta económicamente rentable por lo que la única vía es que sea el propio productor quien avance en darle mayor valor a su producto. Si bien esta es la principal desventaja se convierte en la ventaja de oportunidad del presente proyecto.</t>
  </si>
  <si>
    <t xml:space="preserve">Se tiene la ventaja que la Associazione Patrizio Pauletti ya ha estado trabajando con estas poblaciones en actividades de fortalecimiento a traves de las escuelas. Esta experienica previa permite impactar en los beneficiarios con enfoques de equidad y género. </t>
  </si>
  <si>
    <t>Si bien para este tipo de zonas la prioridad del Estado ha sido la seguridad alimentaria, en la práctica las principales acciones se han destinado a la entrega de semillas pero sin un enfoque de mercado. También se ha avanzado en el tema de seguros y microfinanciamientos pero estas zonas por su lejanía y dispersión no son alcanzadas por las políticas, planes y programas del Estado. Ya con productores comercializadores más organizados sería posible ir a un segundo nivel de esta iniciativa y vincularse con actividades de la DRA u otras instituciones, pero todavía esto es prematuro.</t>
  </si>
  <si>
    <t>Tal como hemos mencionado el principal factor limitante para un escalamiento es el transporte fluvial. Por ello es que este proyecto tiene como una estrategia la prueba piloto de una embarcación que funcione con energía solar. Este proyecto tiene una alta dificultad para alcanzar el éxito, pero somos conscientes que hay que empezar a buscar salidas al principal factor limitante. Si este obstáculo se logra vences se podría aplicar esta solución a otras zonas similares y para otros tipos de productos.</t>
  </si>
  <si>
    <t>El arroz es actualmente la única actividad que genera ingresos adicionales a la población, mejorar este ingreso es una expectativa presente en las poblaciones ribereñas que se dedican a este cultivo. Esperamos que con la tecnología solar se logre la energía necesaria para el pilado. Pero el riesgo más importante es el mantenimiento de los equipos y es por ello que el plan de capacitaciones aborda este aspecto. De incrementarse el uso de esta tecnología tendríamos además un equipo humano con capacidades para ofercer mantenimiento a estos equipos.</t>
  </si>
  <si>
    <t>Un elmemento importante es evitar el uso de plaguicidas en estas producciones de pequeña escala; de ahí la importancia de la capacitación. Adicionalmente una variedad mejorada permitirá enfrentar meor algunos elmentos externos</t>
  </si>
  <si>
    <t>Calle Santa Rosa 433 dpto 304 Barranco</t>
  </si>
  <si>
    <t>Antonio Eduardo</t>
  </si>
  <si>
    <t>8 años</t>
  </si>
  <si>
    <t>Diagnóstico y planes de desarrollo comunitarios en poblaciones ribereñas y en comunidades de la sierra.</t>
  </si>
  <si>
    <t>Esta iniciativa busca potenciar la principal fuente de generación de ingresos en estas comunidades caracterizadas por el autoconsumo. Esperamos que pueda generar demanda para la reparación y manteniminto de los equipos solares y pueda aportar mediante el pago de un precio justo en la distribución equitativa de los ingresos. Es importante considerar que estamos hablando de poblaciones ubicadas en el último quintil de pobreza en nuestro país.</t>
  </si>
  <si>
    <t>Las cuatro comunidades actualmente cultivan 22, 15, 18 y 25 Ha de arroz respectivamente; es decir un total de 80 Ha. Con una semilla mejorada se puede producir hasta 3.5 TM de arroz por Ha. Es decir el potencial de estas cuatro comunidades es de 280 TM. El arroz pilado se paga entre 900 a 1,000 soles la TM en Nauta, y sin pilar se paga el 50% menos. Ahora bien, el proyecto apunta a 1) mejorar la producción ya que actualmente no se utiliza una buena semilla, 2) acopiar para tener una mejor oferta de arroz pilado, y 3) evaluar la posibilidad de tener un transporte propio con energía renovable. Esto último se hará solo como piloto. Pero recordemos que por el transporte de cada saco (50 Kg) se paga 1 sol para trasladarlo de las comunidades a Nauta. Una de las principales restriccioes en estas zonas tan pobres es el acceso al capital y es algo con lo que el proyecto ayudaría, no en dinero sino en capacitacion, semillas y tecnología. Luego es importante saber manejar el dinero ya que el manejo es en efectivo y se requiere habilidades y capacidades en las cuales en proyecto incidirá.</t>
  </si>
  <si>
    <t>Tomar un riesgo de seguro catastrófico. Estos se están ofreciendo con el apoyo del MINAGRI.</t>
  </si>
  <si>
    <t>Evento climático atípico daña la producción</t>
  </si>
  <si>
    <t>Robo de bienes</t>
  </si>
  <si>
    <t>Organizar a los beneficiarios para el cuidado del equipo e incluir medidas de seguridad en las instalaciones (cadena y/o cerraduras).</t>
  </si>
  <si>
    <t>Personal</t>
  </si>
  <si>
    <t>Viajes</t>
  </si>
  <si>
    <t>Alimentos y bebidas</t>
  </si>
  <si>
    <t>Equipos</t>
  </si>
  <si>
    <t>Publicidad y difusión</t>
  </si>
  <si>
    <t>Equipo de coordinación y admin.</t>
  </si>
  <si>
    <t xml:space="preserve">Viajes </t>
  </si>
  <si>
    <t>Alquiler de embarcación fluvial</t>
  </si>
  <si>
    <t>Combustible</t>
  </si>
  <si>
    <t>Embarcación solar de piloto</t>
  </si>
  <si>
    <t>Linea de base</t>
  </si>
  <si>
    <t>Consultorías</t>
  </si>
  <si>
    <t>Acompañamiento técnico</t>
  </si>
  <si>
    <t>Acom. Centro acopio y pilado</t>
  </si>
  <si>
    <t>Centro de acopio y pilado</t>
  </si>
  <si>
    <t>equipos</t>
  </si>
  <si>
    <t>Capacitación</t>
  </si>
  <si>
    <t>Paquete metodológico</t>
  </si>
  <si>
    <t>Materiales e insumor</t>
  </si>
  <si>
    <t>Materiales</t>
  </si>
  <si>
    <t>Diseño, diagramación e impresión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</si>
</sst>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4" x14ac:knownFonts="1">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2"/>
      <color theme="1"/>
      <name val="Calibri (Cuerpo)"/>
    </font>
    <font>
      <u/>
      <sz val="11"/>
      <color theme="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right/>
      <top style="thin">
        <color auto="1"/>
      </top>
      <bottom style="medium">
        <color auto="1"/>
      </bottom>
      <diagonal/>
    </border>
    <border>
      <left/>
      <right/>
      <top style="thin">
        <color auto="1"/>
      </top>
      <bottom style="thin">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right/>
      <top style="medium">
        <color auto="1"/>
      </top>
      <bottom style="thin">
        <color auto="1"/>
      </bottom>
      <diagonal/>
    </border>
    <border>
      <left/>
      <right/>
      <top/>
      <bottom style="thin">
        <color auto="1"/>
      </bottom>
      <diagonal/>
    </border>
    <border>
      <left style="thin">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s>
  <cellStyleXfs count="8">
    <xf numFmtId="0" fontId="0" fillId="0" borderId="0"/>
    <xf numFmtId="164" fontId="4" fillId="0" borderId="0"/>
    <xf numFmtId="9" fontId="6" fillId="0" borderId="0" applyFont="0" applyFill="0" applyBorder="0" applyAlignment="0" applyProtection="0"/>
    <xf numFmtId="0" fontId="1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68">
    <xf numFmtId="0" fontId="0" fillId="0" borderId="0" xfId="0"/>
    <xf numFmtId="0" fontId="3"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3" fillId="4" borderId="0" xfId="0" applyFont="1" applyFill="1" applyAlignment="1" applyProtection="1">
      <alignment horizontal="left" vertical="center"/>
    </xf>
    <xf numFmtId="0" fontId="0" fillId="0" borderId="0" xfId="0" applyProtection="1"/>
    <xf numFmtId="0" fontId="3" fillId="4" borderId="0" xfId="0" applyFont="1" applyFill="1" applyProtection="1"/>
    <xf numFmtId="0" fontId="0" fillId="5" borderId="5" xfId="0" applyFill="1" applyBorder="1" applyAlignment="1" applyProtection="1">
      <alignment horizontal="left" vertical="center" wrapText="1"/>
    </xf>
    <xf numFmtId="0" fontId="5"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9" fillId="4" borderId="0" xfId="0" applyFont="1" applyFill="1" applyProtection="1"/>
    <xf numFmtId="0" fontId="10" fillId="4" borderId="0" xfId="0" applyFont="1" applyFill="1" applyProtection="1"/>
    <xf numFmtId="0" fontId="10" fillId="4" borderId="0" xfId="0" applyFont="1" applyFill="1" applyAlignment="1" applyProtection="1">
      <alignment horizontal="center"/>
    </xf>
    <xf numFmtId="165" fontId="8" fillId="0" borderId="11" xfId="0" applyNumberFormat="1" applyFont="1" applyBorder="1" applyAlignment="1" applyProtection="1">
      <alignment horizontal="center" vertical="center" wrapText="1"/>
      <protection locked="0"/>
    </xf>
    <xf numFmtId="165" fontId="8" fillId="0" borderId="12" xfId="0" applyNumberFormat="1" applyFont="1" applyBorder="1" applyAlignment="1" applyProtection="1">
      <alignment horizontal="center" vertical="center" wrapText="1"/>
      <protection locked="0"/>
    </xf>
    <xf numFmtId="165" fontId="8" fillId="0" borderId="1" xfId="0" applyNumberFormat="1" applyFont="1" applyBorder="1" applyAlignment="1" applyProtection="1">
      <alignment horizontal="center" vertical="center" wrapText="1"/>
      <protection locked="0"/>
    </xf>
    <xf numFmtId="165" fontId="8" fillId="0" borderId="6" xfId="0" applyNumberFormat="1" applyFont="1" applyBorder="1" applyAlignment="1" applyProtection="1">
      <alignment horizontal="center" vertical="center" wrapText="1"/>
      <protection locked="0"/>
    </xf>
    <xf numFmtId="165" fontId="7" fillId="7" borderId="30" xfId="0" applyNumberFormat="1" applyFont="1" applyFill="1" applyBorder="1" applyAlignment="1" applyProtection="1">
      <alignment horizontal="center" vertical="center" wrapText="1"/>
    </xf>
    <xf numFmtId="165" fontId="7" fillId="7" borderId="28" xfId="0" applyNumberFormat="1" applyFont="1" applyFill="1" applyBorder="1" applyAlignment="1" applyProtection="1">
      <alignment horizontal="center" vertical="center" wrapText="1"/>
    </xf>
    <xf numFmtId="165" fontId="7" fillId="7" borderId="38" xfId="0" applyNumberFormat="1" applyFont="1" applyFill="1" applyBorder="1" applyAlignment="1" applyProtection="1">
      <alignment horizontal="center" vertical="center" wrapText="1"/>
    </xf>
    <xf numFmtId="165" fontId="7" fillId="7" borderId="25" xfId="0" applyNumberFormat="1" applyFont="1" applyFill="1" applyBorder="1" applyAlignment="1" applyProtection="1">
      <alignment horizontal="center" vertical="center" wrapText="1"/>
    </xf>
    <xf numFmtId="165" fontId="8" fillId="0" borderId="10" xfId="0" applyNumberFormat="1" applyFont="1" applyBorder="1" applyAlignment="1" applyProtection="1">
      <alignment horizontal="center" vertical="center" wrapText="1"/>
      <protection locked="0"/>
    </xf>
    <xf numFmtId="165" fontId="8" fillId="0" borderId="5" xfId="0" applyNumberFormat="1" applyFont="1" applyBorder="1" applyAlignment="1" applyProtection="1">
      <alignment horizontal="center" vertical="center" wrapText="1"/>
      <protection locked="0"/>
    </xf>
    <xf numFmtId="0" fontId="7" fillId="7" borderId="7" xfId="0" applyFont="1" applyFill="1" applyBorder="1" applyAlignment="1" applyProtection="1">
      <alignment horizontal="center" vertical="center" wrapText="1"/>
    </xf>
    <xf numFmtId="0" fontId="7" fillId="7" borderId="9" xfId="0"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9" fontId="7" fillId="7" borderId="7" xfId="2" applyFont="1" applyFill="1" applyBorder="1" applyAlignment="1" applyProtection="1">
      <alignment horizontal="center" vertical="center" wrapText="1"/>
    </xf>
    <xf numFmtId="9" fontId="7" fillId="7" borderId="9" xfId="2" applyFont="1" applyFill="1" applyBorder="1" applyAlignment="1" applyProtection="1">
      <alignment horizontal="center" vertical="center" wrapText="1"/>
    </xf>
    <xf numFmtId="165" fontId="8" fillId="0" borderId="32" xfId="0" applyNumberFormat="1" applyFont="1" applyBorder="1" applyAlignment="1" applyProtection="1">
      <alignment horizontal="center" vertical="center" wrapText="1"/>
      <protection locked="0"/>
    </xf>
    <xf numFmtId="165" fontId="8" fillId="0" borderId="22" xfId="0" applyNumberFormat="1" applyFont="1" applyBorder="1" applyAlignment="1" applyProtection="1">
      <alignment horizontal="center" vertical="center" wrapText="1"/>
      <protection locked="0"/>
    </xf>
    <xf numFmtId="0" fontId="11" fillId="4" borderId="0" xfId="0" applyFont="1" applyFill="1" applyAlignment="1" applyProtection="1">
      <alignment horizontal="center"/>
    </xf>
    <xf numFmtId="0" fontId="3"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3"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7" fillId="7" borderId="24" xfId="0" applyNumberFormat="1" applyFont="1" applyFill="1" applyBorder="1" applyAlignment="1" applyProtection="1">
      <alignment horizontal="center" vertical="center" wrapText="1"/>
    </xf>
    <xf numFmtId="0" fontId="7" fillId="9" borderId="7" xfId="0" applyFont="1" applyFill="1" applyBorder="1" applyAlignment="1" applyProtection="1">
      <alignment horizontal="center" vertical="center" wrapText="1"/>
    </xf>
    <xf numFmtId="0" fontId="7" fillId="9" borderId="8" xfId="0" applyFont="1" applyFill="1" applyBorder="1" applyAlignment="1" applyProtection="1">
      <alignment horizontal="center" vertical="center" wrapText="1"/>
    </xf>
    <xf numFmtId="0" fontId="7" fillId="9" borderId="9" xfId="0" applyFont="1" applyFill="1" applyBorder="1" applyAlignment="1" applyProtection="1">
      <alignment horizontal="center" vertical="center" wrapText="1"/>
    </xf>
    <xf numFmtId="165" fontId="7" fillId="9" borderId="22" xfId="0" applyNumberFormat="1" applyFont="1" applyFill="1" applyBorder="1" applyAlignment="1" applyProtection="1">
      <alignment horizontal="center" vertical="center" wrapText="1"/>
    </xf>
    <xf numFmtId="165" fontId="7" fillId="9" borderId="5" xfId="0" applyNumberFormat="1" applyFont="1" applyFill="1" applyBorder="1" applyAlignment="1" applyProtection="1">
      <alignment horizontal="center" vertical="center" wrapText="1"/>
    </xf>
    <xf numFmtId="165" fontId="7" fillId="9" borderId="1" xfId="0" applyNumberFormat="1" applyFont="1" applyFill="1" applyBorder="1" applyAlignment="1" applyProtection="1">
      <alignment horizontal="center" vertical="center" wrapText="1"/>
    </xf>
    <xf numFmtId="165" fontId="7" fillId="9" borderId="6" xfId="0" applyNumberFormat="1" applyFont="1" applyFill="1" applyBorder="1" applyAlignment="1" applyProtection="1">
      <alignment horizontal="center" vertical="center" wrapText="1"/>
    </xf>
    <xf numFmtId="9" fontId="7" fillId="9" borderId="19" xfId="2" applyFont="1" applyFill="1" applyBorder="1" applyAlignment="1" applyProtection="1">
      <alignment horizontal="center" vertical="center" wrapText="1"/>
    </xf>
    <xf numFmtId="9" fontId="7" fillId="9" borderId="7" xfId="2" applyFont="1" applyFill="1" applyBorder="1" applyAlignment="1" applyProtection="1">
      <alignment horizontal="center" vertical="center" wrapText="1"/>
    </xf>
    <xf numFmtId="9" fontId="7" fillId="9" borderId="8" xfId="2" applyFont="1" applyFill="1" applyBorder="1" applyAlignment="1" applyProtection="1">
      <alignment horizontal="center" vertical="center" wrapText="1"/>
    </xf>
    <xf numFmtId="9" fontId="7" fillId="9" borderId="9" xfId="2" applyFont="1" applyFill="1" applyBorder="1" applyAlignment="1" applyProtection="1">
      <alignment horizontal="center" vertical="center" wrapText="1"/>
    </xf>
    <xf numFmtId="0" fontId="3"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8" fillId="7" borderId="10" xfId="0" applyNumberFormat="1" applyFont="1" applyFill="1" applyBorder="1" applyAlignment="1" applyProtection="1">
      <alignment horizontal="center" vertical="center" wrapText="1"/>
    </xf>
    <xf numFmtId="165" fontId="8" fillId="7" borderId="12" xfId="0" applyNumberFormat="1" applyFont="1" applyFill="1" applyBorder="1" applyAlignment="1" applyProtection="1">
      <alignment horizontal="center" vertical="center" wrapText="1"/>
    </xf>
    <xf numFmtId="165" fontId="8" fillId="7" borderId="5" xfId="0" applyNumberFormat="1" applyFont="1" applyFill="1" applyBorder="1" applyAlignment="1" applyProtection="1">
      <alignment horizontal="center" vertical="center" wrapText="1"/>
    </xf>
    <xf numFmtId="165" fontId="8"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5" fillId="4" borderId="0" xfId="0" applyFont="1" applyFill="1" applyProtection="1"/>
    <xf numFmtId="0" fontId="13" fillId="4" borderId="0" xfId="0" applyFont="1" applyFill="1" applyAlignment="1" applyProtection="1">
      <alignment horizontal="justify" vertical="center"/>
    </xf>
    <xf numFmtId="0" fontId="14" fillId="4" borderId="0" xfId="3" applyFill="1" applyAlignment="1" applyProtection="1">
      <alignment horizontal="justify" vertical="center"/>
    </xf>
    <xf numFmtId="0" fontId="0" fillId="4" borderId="0" xfId="0" applyFill="1" applyAlignment="1" applyProtection="1">
      <alignment horizontal="justify" vertical="center"/>
    </xf>
    <xf numFmtId="0" fontId="14" fillId="4" borderId="0" xfId="3" applyFill="1" applyAlignment="1" applyProtection="1">
      <alignment vertical="center"/>
    </xf>
    <xf numFmtId="0" fontId="8" fillId="0" borderId="36" xfId="0" applyFont="1" applyFill="1" applyBorder="1" applyAlignment="1" applyProtection="1">
      <alignment horizontal="left" vertical="center" wrapText="1"/>
      <protection locked="0"/>
    </xf>
    <xf numFmtId="0" fontId="8" fillId="0" borderId="34" xfId="0" applyFont="1" applyFill="1" applyBorder="1" applyAlignment="1" applyProtection="1">
      <alignment horizontal="left" vertical="center" wrapText="1"/>
      <protection locked="0"/>
    </xf>
    <xf numFmtId="0" fontId="8" fillId="0" borderId="39" xfId="0" applyFont="1" applyFill="1" applyBorder="1" applyAlignment="1" applyProtection="1">
      <alignment horizontal="left" vertical="center" wrapText="1"/>
      <protection locked="0"/>
    </xf>
    <xf numFmtId="0" fontId="8" fillId="0" borderId="20" xfId="0" applyFont="1" applyFill="1" applyBorder="1" applyAlignment="1" applyProtection="1">
      <alignment horizontal="left" vertical="center" wrapText="1"/>
      <protection locked="0"/>
    </xf>
    <xf numFmtId="0" fontId="3" fillId="5" borderId="1" xfId="0" applyFont="1" applyFill="1" applyBorder="1" applyAlignment="1" applyProtection="1">
      <alignment horizontal="left" vertical="center" wrapText="1"/>
    </xf>
    <xf numFmtId="0" fontId="3"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3"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4" fillId="2" borderId="1" xfId="3" applyFill="1" applyBorder="1" applyAlignment="1" applyProtection="1">
      <alignment horizontal="left" vertical="center" wrapText="1"/>
      <protection locked="0"/>
    </xf>
    <xf numFmtId="0" fontId="3" fillId="3" borderId="5" xfId="0" applyFont="1" applyFill="1" applyBorder="1" applyAlignment="1" applyProtection="1">
      <alignment horizontal="left" vertical="center" wrapText="1"/>
    </xf>
    <xf numFmtId="0" fontId="3" fillId="3" borderId="1" xfId="0" applyFont="1" applyFill="1" applyBorder="1" applyAlignment="1" applyProtection="1">
      <alignment horizontal="left" vertical="center" wrapText="1"/>
    </xf>
    <xf numFmtId="0" fontId="3"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3" fillId="6" borderId="13" xfId="0" applyFont="1" applyFill="1" applyBorder="1" applyAlignment="1" applyProtection="1">
      <alignment horizontal="left" vertical="center" wrapText="1"/>
    </xf>
    <xf numFmtId="0" fontId="3" fillId="6" borderId="14" xfId="0" applyFont="1" applyFill="1" applyBorder="1" applyAlignment="1" applyProtection="1">
      <alignment horizontal="left" vertical="center" wrapText="1"/>
    </xf>
    <xf numFmtId="0" fontId="3"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14" fontId="0" fillId="2" borderId="1" xfId="0" applyNumberFormat="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3" fillId="6" borderId="2" xfId="0" applyFont="1" applyFill="1" applyBorder="1" applyAlignment="1" applyProtection="1">
      <alignment horizontal="left" vertical="center" wrapText="1"/>
    </xf>
    <xf numFmtId="0" fontId="3" fillId="6" borderId="3" xfId="0" applyFont="1" applyFill="1" applyBorder="1" applyAlignment="1" applyProtection="1">
      <alignment horizontal="left" vertical="center" wrapText="1"/>
    </xf>
    <xf numFmtId="0" fontId="3"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3" fillId="4" borderId="0" xfId="0" applyFont="1" applyFill="1" applyAlignment="1" applyProtection="1">
      <alignment horizontal="center" vertical="center" wrapText="1"/>
    </xf>
    <xf numFmtId="0" fontId="3" fillId="6" borderId="26" xfId="0" applyFont="1" applyFill="1" applyBorder="1" applyAlignment="1" applyProtection="1">
      <alignment horizontal="left" vertical="center" wrapText="1"/>
    </xf>
    <xf numFmtId="0" fontId="3" fillId="6" borderId="23" xfId="0" applyFont="1" applyFill="1" applyBorder="1" applyAlignment="1" applyProtection="1">
      <alignment horizontal="left" vertical="center" wrapText="1"/>
    </xf>
    <xf numFmtId="0" fontId="3" fillId="6" borderId="25" xfId="0" applyFont="1" applyFill="1" applyBorder="1" applyAlignment="1" applyProtection="1">
      <alignment horizontal="left" vertical="center" wrapText="1"/>
    </xf>
    <xf numFmtId="0" fontId="3" fillId="3" borderId="2" xfId="0" applyFont="1" applyFill="1" applyBorder="1" applyAlignment="1" applyProtection="1">
      <alignment horizontal="left" vertical="center"/>
    </xf>
    <xf numFmtId="0" fontId="3" fillId="3" borderId="3" xfId="0" applyFont="1" applyFill="1" applyBorder="1" applyAlignment="1" applyProtection="1">
      <alignment horizontal="left" vertical="center"/>
    </xf>
    <xf numFmtId="0" fontId="3" fillId="3" borderId="4" xfId="0" applyFont="1" applyFill="1" applyBorder="1" applyAlignment="1" applyProtection="1">
      <alignment horizontal="left" vertical="center"/>
    </xf>
    <xf numFmtId="0" fontId="18" fillId="4" borderId="47" xfId="0" applyFont="1" applyFill="1" applyBorder="1" applyAlignment="1" applyProtection="1">
      <alignment horizontal="left" vertical="center" wrapText="1"/>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1" fillId="0" borderId="7" xfId="0" applyFont="1" applyBorder="1" applyAlignment="1" applyProtection="1">
      <alignment horizontal="left" vertical="center" wrapText="1"/>
      <protection locked="0"/>
    </xf>
    <xf numFmtId="0" fontId="1" fillId="0" borderId="8" xfId="0" applyFont="1" applyBorder="1"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3" fillId="3" borderId="2" xfId="0" applyFont="1" applyFill="1" applyBorder="1" applyAlignment="1" applyProtection="1">
      <alignment horizontal="left" vertical="center" wrapText="1"/>
    </xf>
    <xf numFmtId="0" fontId="3" fillId="3" borderId="3" xfId="0" applyFont="1" applyFill="1" applyBorder="1" applyAlignment="1" applyProtection="1">
      <alignment horizontal="left" vertical="center" wrapText="1"/>
    </xf>
    <xf numFmtId="0" fontId="3" fillId="3" borderId="4" xfId="0" applyFont="1" applyFill="1" applyBorder="1" applyAlignment="1" applyProtection="1">
      <alignment horizontal="left" vertical="center" wrapText="1"/>
    </xf>
    <xf numFmtId="0" fontId="3" fillId="3" borderId="44" xfId="0" applyFont="1" applyFill="1" applyBorder="1" applyAlignment="1" applyProtection="1">
      <alignment horizontal="left" vertical="center" wrapText="1"/>
    </xf>
    <xf numFmtId="0" fontId="3" fillId="3" borderId="45" xfId="0" applyFont="1" applyFill="1" applyBorder="1" applyAlignment="1" applyProtection="1">
      <alignment horizontal="left" vertical="center" wrapText="1"/>
    </xf>
    <xf numFmtId="0" fontId="3" fillId="3" borderId="46" xfId="0" applyFont="1" applyFill="1" applyBorder="1" applyAlignment="1" applyProtection="1">
      <alignment horizontal="left" vertical="center" wrapText="1"/>
    </xf>
    <xf numFmtId="0" fontId="1" fillId="0" borderId="35" xfId="0" applyFont="1" applyBorder="1" applyAlignment="1" applyProtection="1">
      <alignment horizontal="left" vertical="center" wrapText="1"/>
      <protection locked="0"/>
    </xf>
    <xf numFmtId="0" fontId="1" fillId="0" borderId="21" xfId="0" applyFont="1" applyBorder="1" applyAlignment="1" applyProtection="1">
      <alignment horizontal="left" vertical="center" wrapText="1"/>
      <protection locked="0"/>
    </xf>
    <xf numFmtId="0" fontId="1"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1" fillId="0" borderId="8" xfId="0" applyFont="1" applyFill="1" applyBorder="1" applyAlignment="1" applyProtection="1">
      <alignment horizontal="left" vertical="top"/>
    </xf>
    <xf numFmtId="0" fontId="1" fillId="0" borderId="9" xfId="0" applyFont="1" applyFill="1" applyBorder="1" applyAlignment="1" applyProtection="1">
      <alignment horizontal="left" vertical="top"/>
    </xf>
    <xf numFmtId="0" fontId="1" fillId="0" borderId="7" xfId="0" applyFont="1" applyFill="1" applyBorder="1" applyAlignment="1" applyProtection="1">
      <alignment horizontal="left" vertical="top"/>
    </xf>
    <xf numFmtId="0" fontId="22" fillId="0" borderId="35" xfId="0" applyFont="1" applyBorder="1" applyAlignment="1" applyProtection="1">
      <alignment horizontal="left" vertical="center" wrapText="1"/>
      <protection locked="0"/>
    </xf>
    <xf numFmtId="0" fontId="22" fillId="0" borderId="21" xfId="0" applyFont="1" applyBorder="1" applyAlignment="1" applyProtection="1">
      <alignment horizontal="left" vertical="center" wrapText="1"/>
      <protection locked="0"/>
    </xf>
    <xf numFmtId="0" fontId="22" fillId="0" borderId="16" xfId="0" applyFont="1" applyBorder="1" applyAlignment="1" applyProtection="1">
      <alignment horizontal="left" vertical="center" wrapText="1"/>
      <protection locked="0"/>
    </xf>
    <xf numFmtId="0" fontId="7" fillId="9" borderId="33" xfId="0" applyFont="1" applyFill="1" applyBorder="1" applyAlignment="1" applyProtection="1">
      <alignment horizontal="center" vertical="center" wrapText="1"/>
    </xf>
    <xf numFmtId="0" fontId="7" fillId="9" borderId="40" xfId="0" applyFont="1" applyFill="1" applyBorder="1" applyAlignment="1" applyProtection="1">
      <alignment horizontal="center" vertical="center" wrapText="1"/>
    </xf>
    <xf numFmtId="0" fontId="7" fillId="7" borderId="37" xfId="0" applyFont="1" applyFill="1" applyBorder="1" applyAlignment="1" applyProtection="1">
      <alignment horizontal="center" vertical="center" wrapText="1"/>
    </xf>
    <xf numFmtId="0" fontId="7" fillId="7" borderId="35" xfId="0" applyFont="1" applyFill="1" applyBorder="1" applyAlignment="1" applyProtection="1">
      <alignment horizontal="center" vertical="center" wrapText="1"/>
    </xf>
    <xf numFmtId="0" fontId="7" fillId="7" borderId="26" xfId="0" applyFont="1" applyFill="1" applyBorder="1" applyAlignment="1" applyProtection="1">
      <alignment horizontal="right" vertical="center" wrapText="1"/>
    </xf>
    <xf numFmtId="0" fontId="7" fillId="7" borderId="25" xfId="0" applyFont="1" applyFill="1" applyBorder="1" applyAlignment="1" applyProtection="1">
      <alignment horizontal="right" vertical="center" wrapText="1"/>
    </xf>
    <xf numFmtId="0" fontId="7" fillId="7" borderId="27" xfId="0" applyFont="1" applyFill="1" applyBorder="1" applyAlignment="1" applyProtection="1">
      <alignment horizontal="center" vertical="center" wrapText="1"/>
    </xf>
    <xf numFmtId="0" fontId="7" fillId="7" borderId="29" xfId="0" applyFont="1" applyFill="1" applyBorder="1" applyAlignment="1" applyProtection="1">
      <alignment horizontal="center" vertical="center" wrapText="1"/>
    </xf>
    <xf numFmtId="0" fontId="7" fillId="9" borderId="31" xfId="0" applyFont="1" applyFill="1" applyBorder="1" applyAlignment="1" applyProtection="1">
      <alignment horizontal="center" vertical="center" wrapText="1"/>
    </xf>
    <xf numFmtId="0" fontId="7" fillId="9" borderId="21" xfId="0" applyFont="1" applyFill="1" applyBorder="1" applyAlignment="1" applyProtection="1">
      <alignment horizontal="center" vertical="center" wrapText="1"/>
    </xf>
    <xf numFmtId="0" fontId="7" fillId="9" borderId="2" xfId="0" applyFont="1" applyFill="1" applyBorder="1" applyAlignment="1" applyProtection="1">
      <alignment horizontal="center" vertical="center" wrapText="1"/>
    </xf>
    <xf numFmtId="0" fontId="7" fillId="9" borderId="3" xfId="0" applyFont="1" applyFill="1" applyBorder="1" applyAlignment="1" applyProtection="1">
      <alignment horizontal="center" vertical="center" wrapText="1"/>
    </xf>
    <xf numFmtId="0" fontId="7" fillId="7" borderId="2" xfId="0" applyFont="1" applyFill="1" applyBorder="1" applyAlignment="1" applyProtection="1">
      <alignment horizontal="center" vertical="center" wrapText="1"/>
    </xf>
    <xf numFmtId="0" fontId="7" fillId="7" borderId="4" xfId="0" applyFont="1" applyFill="1" applyBorder="1" applyAlignment="1" applyProtection="1">
      <alignment horizontal="center" vertical="center" wrapText="1"/>
    </xf>
    <xf numFmtId="0" fontId="7" fillId="7" borderId="0" xfId="0" applyFont="1" applyFill="1" applyBorder="1" applyAlignment="1" applyProtection="1">
      <alignment horizontal="left" vertical="center" wrapText="1"/>
    </xf>
    <xf numFmtId="0" fontId="3" fillId="4" borderId="0" xfId="0" applyFont="1" applyFill="1" applyAlignment="1" applyProtection="1">
      <alignment horizontal="center"/>
    </xf>
  </cellXfs>
  <cellStyles count="8">
    <cellStyle name="Hipervínculo" xfId="3" builtinId="8"/>
    <cellStyle name="Hipervínculo visitado" xfId="4" builtinId="9" hidden="1"/>
    <cellStyle name="Hipervínculo visitado" xfId="5" builtinId="9" hidden="1"/>
    <cellStyle name="Hipervínculo visitado" xfId="6" builtinId="9" hidden="1"/>
    <cellStyle name="Hipervínculo visitado" xfId="7" builtinId="9" hidden="1"/>
    <cellStyle name="Normal" xfId="0" builtinId="0"/>
    <cellStyle name="Normal 2" xfId="1"/>
    <cellStyle name="Porcentual"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futurosostenible.org" TargetMode="External"/><Relationship Id="rId4" Type="http://schemas.openxmlformats.org/officeDocument/2006/relationships/hyperlink" Target="http://www.associazionepatriziopaoletti.it" TargetMode="External"/><Relationship Id="rId5" Type="http://schemas.openxmlformats.org/officeDocument/2006/relationships/hyperlink" Target="mailto:info@associazionepatriziopaoletti.it" TargetMode="External"/><Relationship Id="rId1" Type="http://schemas.openxmlformats.org/officeDocument/2006/relationships/hyperlink" Target="mailto:manolo@futurosostenible.org" TargetMode="External"/><Relationship Id="rId2" Type="http://schemas.openxmlformats.org/officeDocument/2006/relationships/hyperlink" Target="mailto:antoniobernales@futurosostenib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J428"/>
  <sheetViews>
    <sheetView tabSelected="1" topLeftCell="A4" zoomScale="125" zoomScaleNormal="125" zoomScaleSheetLayoutView="120" zoomScalePageLayoutView="125" workbookViewId="0">
      <selection activeCell="F11" sqref="F11"/>
    </sheetView>
  </sheetViews>
  <sheetFormatPr baseColWidth="10" defaultColWidth="30.6640625" defaultRowHeight="14" x14ac:dyDescent="0"/>
  <cols>
    <col min="1" max="1" width="3.1640625" style="8" customWidth="1"/>
    <col min="2" max="2" width="33.5" style="9" customWidth="1"/>
    <col min="3" max="3" width="4.6640625" style="9" customWidth="1"/>
    <col min="4" max="4" width="31.1640625" style="9" customWidth="1"/>
    <col min="5" max="5" width="4.6640625" style="9" customWidth="1"/>
    <col min="6" max="6" width="29.83203125" style="8" customWidth="1"/>
    <col min="7" max="7" width="1.83203125" style="8" customWidth="1"/>
    <col min="8" max="8" width="38.33203125" style="8" customWidth="1"/>
    <col min="9" max="88" width="30.6640625" style="8"/>
    <col min="89" max="16384" width="30.6640625" style="9"/>
  </cols>
  <sheetData>
    <row r="1" spans="2:8" s="8" customFormat="1" ht="6" customHeight="1"/>
    <row r="2" spans="2:8" s="8" customFormat="1" ht="48" customHeight="1">
      <c r="B2" s="120" t="s">
        <v>52</v>
      </c>
      <c r="C2" s="120"/>
      <c r="D2" s="120"/>
      <c r="E2" s="120"/>
      <c r="F2" s="120"/>
    </row>
    <row r="3" spans="2:8" s="8" customFormat="1" ht="5.25" customHeight="1"/>
    <row r="4" spans="2:8" s="8" customFormat="1" ht="48.75" customHeight="1">
      <c r="B4" s="108" t="s">
        <v>100</v>
      </c>
      <c r="C4" s="108"/>
      <c r="D4" s="108"/>
      <c r="E4" s="108"/>
      <c r="F4" s="108"/>
    </row>
    <row r="5" spans="2:8" s="8" customFormat="1" ht="5.25" customHeight="1" thickBot="1"/>
    <row r="6" spans="2:8" s="8" customFormat="1">
      <c r="B6" s="115" t="s">
        <v>33</v>
      </c>
      <c r="C6" s="116"/>
      <c r="D6" s="116"/>
      <c r="E6" s="116"/>
      <c r="F6" s="117"/>
    </row>
    <row r="7" spans="2:8" s="8" customFormat="1" ht="36" customHeight="1">
      <c r="B7" s="7" t="s">
        <v>56</v>
      </c>
      <c r="C7" s="110" t="s">
        <v>128</v>
      </c>
      <c r="D7" s="111"/>
      <c r="E7" s="111"/>
      <c r="F7" s="112"/>
      <c r="H7" s="13"/>
    </row>
    <row r="8" spans="2:8" s="8" customFormat="1" ht="34.5" customHeight="1">
      <c r="B8" s="113" t="s">
        <v>57</v>
      </c>
      <c r="C8" s="114"/>
      <c r="D8" s="114"/>
      <c r="E8" s="114"/>
      <c r="F8" s="21">
        <v>12</v>
      </c>
    </row>
    <row r="9" spans="2:8" s="8" customFormat="1" ht="25.5" customHeight="1">
      <c r="B9" s="113" t="s">
        <v>76</v>
      </c>
      <c r="C9" s="114"/>
      <c r="D9" s="114"/>
      <c r="E9" s="114"/>
      <c r="F9" s="85">
        <f>'FINANCIAMIENTO PROYECTO'!D20</f>
        <v>200460</v>
      </c>
      <c r="H9" s="8" t="s">
        <v>73</v>
      </c>
    </row>
    <row r="10" spans="2:8" s="8" customFormat="1" ht="24" customHeight="1">
      <c r="B10" s="113" t="s">
        <v>77</v>
      </c>
      <c r="C10" s="114"/>
      <c r="D10" s="114"/>
      <c r="E10" s="114"/>
      <c r="F10" s="85">
        <f>'FINANCIAMIENTO PROYECTO'!E20</f>
        <v>100060</v>
      </c>
      <c r="H10" s="8" t="s">
        <v>73</v>
      </c>
    </row>
    <row r="11" spans="2:8" s="8" customFormat="1" ht="24" customHeight="1">
      <c r="B11" s="113" t="s">
        <v>78</v>
      </c>
      <c r="C11" s="114"/>
      <c r="D11" s="114"/>
      <c r="E11" s="114"/>
      <c r="F11" s="85">
        <f>'FINANCIAMIENTO PROYECTO'!J20+'FINANCIAMIENTO PROYECTO'!K20</f>
        <v>100400</v>
      </c>
      <c r="H11" s="8" t="s">
        <v>73</v>
      </c>
    </row>
    <row r="12" spans="2:8" ht="21.75" customHeight="1">
      <c r="B12" s="113" t="s">
        <v>86</v>
      </c>
      <c r="C12" s="114"/>
      <c r="D12" s="114"/>
      <c r="E12" s="114"/>
      <c r="F12" s="20" t="s">
        <v>108</v>
      </c>
    </row>
    <row r="13" spans="2:8" ht="23.25" customHeight="1">
      <c r="B13" s="113" t="s">
        <v>87</v>
      </c>
      <c r="C13" s="114"/>
      <c r="D13" s="114"/>
      <c r="E13" s="114"/>
      <c r="F13" s="21" t="s">
        <v>109</v>
      </c>
    </row>
    <row r="14" spans="2:8" ht="90.75" customHeight="1">
      <c r="B14" s="62" t="s">
        <v>85</v>
      </c>
      <c r="C14" s="88" t="s">
        <v>129</v>
      </c>
      <c r="D14" s="88"/>
      <c r="E14" s="88"/>
      <c r="F14" s="89"/>
    </row>
    <row r="15" spans="2:8" ht="80.25" customHeight="1">
      <c r="B15" s="44" t="s">
        <v>79</v>
      </c>
      <c r="C15" s="88" t="s">
        <v>130</v>
      </c>
      <c r="D15" s="88"/>
      <c r="E15" s="88"/>
      <c r="F15" s="89"/>
    </row>
    <row r="16" spans="2:8" ht="80.25" customHeight="1" thickBot="1">
      <c r="B16" s="12" t="s">
        <v>92</v>
      </c>
      <c r="C16" s="118" t="s">
        <v>131</v>
      </c>
      <c r="D16" s="118"/>
      <c r="E16" s="118"/>
      <c r="F16" s="119"/>
    </row>
    <row r="17" spans="2:5" s="8" customFormat="1" ht="8.25" customHeight="1" thickBot="1"/>
    <row r="18" spans="2:5" ht="20.25" customHeight="1" thickBot="1">
      <c r="B18" s="121" t="s">
        <v>80</v>
      </c>
      <c r="C18" s="122"/>
      <c r="D18" s="122"/>
      <c r="E18" s="123"/>
    </row>
    <row r="19" spans="2:5">
      <c r="B19" s="14" t="s">
        <v>14</v>
      </c>
      <c r="C19" s="103" t="s">
        <v>110</v>
      </c>
      <c r="D19" s="103"/>
      <c r="E19" s="104"/>
    </row>
    <row r="20" spans="2:5">
      <c r="B20" s="10" t="s">
        <v>15</v>
      </c>
      <c r="C20" s="88" t="s">
        <v>111</v>
      </c>
      <c r="D20" s="88"/>
      <c r="E20" s="89"/>
    </row>
    <row r="21" spans="2:5" ht="16.5" customHeight="1">
      <c r="B21" s="7" t="s">
        <v>21</v>
      </c>
      <c r="C21" s="88">
        <v>7874877</v>
      </c>
      <c r="D21" s="88"/>
      <c r="E21" s="89"/>
    </row>
    <row r="22" spans="2:5">
      <c r="B22" s="10" t="s">
        <v>16</v>
      </c>
      <c r="C22" s="88" t="s">
        <v>112</v>
      </c>
      <c r="D22" s="88"/>
      <c r="E22" s="89"/>
    </row>
    <row r="23" spans="2:5">
      <c r="B23" s="10" t="s">
        <v>17</v>
      </c>
      <c r="C23" s="88" t="s">
        <v>158</v>
      </c>
      <c r="D23" s="88"/>
      <c r="E23" s="89"/>
    </row>
    <row r="24" spans="2:5">
      <c r="B24" s="10" t="s">
        <v>3</v>
      </c>
      <c r="C24" s="88" t="s">
        <v>114</v>
      </c>
      <c r="D24" s="88"/>
      <c r="E24" s="89"/>
    </row>
    <row r="25" spans="2:5">
      <c r="B25" s="10" t="s">
        <v>18</v>
      </c>
      <c r="C25" s="88" t="s">
        <v>114</v>
      </c>
      <c r="D25" s="88"/>
      <c r="E25" s="89"/>
    </row>
    <row r="26" spans="2:5">
      <c r="B26" s="10" t="s">
        <v>4</v>
      </c>
      <c r="C26" s="88" t="s">
        <v>108</v>
      </c>
      <c r="D26" s="88"/>
      <c r="E26" s="89"/>
    </row>
    <row r="27" spans="2:5">
      <c r="B27" s="10" t="s">
        <v>19</v>
      </c>
      <c r="C27" s="88">
        <v>992785311</v>
      </c>
      <c r="D27" s="88"/>
      <c r="E27" s="89"/>
    </row>
    <row r="28" spans="2:5">
      <c r="B28" s="10" t="s">
        <v>20</v>
      </c>
      <c r="C28" s="93" t="s">
        <v>115</v>
      </c>
      <c r="D28" s="88"/>
      <c r="E28" s="89"/>
    </row>
    <row r="29" spans="2:5" ht="28">
      <c r="B29" s="18" t="s">
        <v>40</v>
      </c>
      <c r="C29" s="88" t="s">
        <v>116</v>
      </c>
      <c r="D29" s="88"/>
      <c r="E29" s="89"/>
    </row>
    <row r="30" spans="2:5">
      <c r="B30" s="10" t="s">
        <v>41</v>
      </c>
      <c r="C30" s="88" t="s">
        <v>149</v>
      </c>
      <c r="D30" s="88"/>
      <c r="E30" s="89"/>
    </row>
    <row r="31" spans="2:5" ht="43" thickBot="1">
      <c r="B31" s="18" t="s">
        <v>44</v>
      </c>
      <c r="C31" s="118" t="s">
        <v>148</v>
      </c>
      <c r="D31" s="118"/>
      <c r="E31" s="119"/>
    </row>
    <row r="32" spans="2:5" s="8" customFormat="1" ht="9.75" customHeight="1" thickBot="1"/>
    <row r="33" spans="2:5" s="8" customFormat="1" ht="16.5" customHeight="1" thickBot="1">
      <c r="B33" s="121" t="s">
        <v>81</v>
      </c>
      <c r="C33" s="122"/>
      <c r="D33" s="122"/>
      <c r="E33" s="123"/>
    </row>
    <row r="34" spans="2:5" s="8" customFormat="1" ht="27" customHeight="1">
      <c r="B34" s="6" t="s">
        <v>23</v>
      </c>
      <c r="C34" s="103" t="s">
        <v>117</v>
      </c>
      <c r="D34" s="103"/>
      <c r="E34" s="104"/>
    </row>
    <row r="35" spans="2:5" s="8" customFormat="1" ht="16.5" customHeight="1">
      <c r="B35" s="7" t="s">
        <v>24</v>
      </c>
      <c r="C35" s="88" t="s">
        <v>118</v>
      </c>
      <c r="D35" s="88"/>
      <c r="E35" s="89"/>
    </row>
    <row r="36" spans="2:5" s="8" customFormat="1" ht="16.5" customHeight="1">
      <c r="B36" s="7" t="s">
        <v>22</v>
      </c>
      <c r="C36" s="88">
        <v>20515456644</v>
      </c>
      <c r="D36" s="88"/>
      <c r="E36" s="89"/>
    </row>
    <row r="37" spans="2:5" s="8" customFormat="1" ht="16.5" customHeight="1">
      <c r="B37" s="7" t="s">
        <v>0</v>
      </c>
      <c r="C37" s="88">
        <v>11982668</v>
      </c>
      <c r="D37" s="88"/>
      <c r="E37" s="89"/>
    </row>
    <row r="38" spans="2:5" s="8" customFormat="1" ht="16.5" customHeight="1">
      <c r="B38" s="7" t="s">
        <v>1</v>
      </c>
      <c r="C38" s="109">
        <v>39120</v>
      </c>
      <c r="D38" s="88"/>
      <c r="E38" s="89"/>
    </row>
    <row r="39" spans="2:5" s="8" customFormat="1" ht="16.5" customHeight="1">
      <c r="B39" s="7" t="s">
        <v>26</v>
      </c>
      <c r="C39" s="88" t="s">
        <v>159</v>
      </c>
      <c r="D39" s="88"/>
      <c r="E39" s="89"/>
    </row>
    <row r="40" spans="2:5" s="8" customFormat="1" ht="16.5" customHeight="1">
      <c r="B40" s="7" t="s">
        <v>25</v>
      </c>
      <c r="C40" s="88" t="s">
        <v>119</v>
      </c>
      <c r="D40" s="88"/>
      <c r="E40" s="89"/>
    </row>
    <row r="41" spans="2:5" s="8" customFormat="1" ht="16.5" customHeight="1">
      <c r="B41" s="7" t="s">
        <v>21</v>
      </c>
      <c r="C41" s="88">
        <v>7960193</v>
      </c>
      <c r="D41" s="88"/>
      <c r="E41" s="89"/>
    </row>
    <row r="42" spans="2:5" s="8" customFormat="1" ht="16.5" customHeight="1">
      <c r="B42" s="10" t="s">
        <v>2</v>
      </c>
      <c r="C42" s="88" t="s">
        <v>113</v>
      </c>
      <c r="D42" s="88"/>
      <c r="E42" s="89"/>
    </row>
    <row r="43" spans="2:5" s="8" customFormat="1" ht="16.5" customHeight="1">
      <c r="B43" s="7" t="s">
        <v>18</v>
      </c>
      <c r="C43" s="88" t="s">
        <v>114</v>
      </c>
      <c r="D43" s="88"/>
      <c r="E43" s="89"/>
    </row>
    <row r="44" spans="2:5" s="8" customFormat="1" ht="16.5" customHeight="1">
      <c r="B44" s="7" t="s">
        <v>4</v>
      </c>
      <c r="C44" s="88" t="s">
        <v>108</v>
      </c>
      <c r="D44" s="88"/>
      <c r="E44" s="89"/>
    </row>
    <row r="45" spans="2:5" s="8" customFormat="1" ht="16.5" customHeight="1">
      <c r="B45" s="10" t="s">
        <v>5</v>
      </c>
      <c r="C45" s="88">
        <v>4453780</v>
      </c>
      <c r="D45" s="88"/>
      <c r="E45" s="89"/>
    </row>
    <row r="46" spans="2:5" s="8" customFormat="1" ht="16.5" customHeight="1">
      <c r="B46" s="10" t="s">
        <v>6</v>
      </c>
      <c r="C46" s="93" t="s">
        <v>120</v>
      </c>
      <c r="D46" s="88"/>
      <c r="E46" s="89"/>
    </row>
    <row r="47" spans="2:5" s="8" customFormat="1" ht="16.5" customHeight="1">
      <c r="B47" s="7" t="s">
        <v>39</v>
      </c>
      <c r="C47" s="88">
        <v>4451014</v>
      </c>
      <c r="D47" s="88"/>
      <c r="E47" s="89"/>
    </row>
    <row r="48" spans="2:5" s="8" customFormat="1" ht="16.5" customHeight="1">
      <c r="B48" s="7" t="s">
        <v>7</v>
      </c>
      <c r="C48" s="93" t="s">
        <v>121</v>
      </c>
      <c r="D48" s="88"/>
      <c r="E48" s="89"/>
    </row>
    <row r="49" spans="2:5" s="8" customFormat="1" ht="62.25" customHeight="1">
      <c r="B49" s="7" t="s">
        <v>43</v>
      </c>
      <c r="C49" s="90" t="s">
        <v>161</v>
      </c>
      <c r="D49" s="91"/>
      <c r="E49" s="92"/>
    </row>
    <row r="50" spans="2:5" s="8" customFormat="1" ht="18.75" customHeight="1">
      <c r="B50" s="7" t="s">
        <v>45</v>
      </c>
      <c r="C50" s="90" t="s">
        <v>160</v>
      </c>
      <c r="D50" s="91"/>
      <c r="E50" s="92"/>
    </row>
    <row r="51" spans="2:5" s="8" customFormat="1" ht="61.5" customHeight="1">
      <c r="B51" s="7" t="s">
        <v>99</v>
      </c>
      <c r="C51" s="105" t="s">
        <v>146</v>
      </c>
      <c r="D51" s="106"/>
      <c r="E51" s="107"/>
    </row>
    <row r="52" spans="2:5" s="8" customFormat="1" ht="16.5" customHeight="1">
      <c r="B52" s="94" t="s">
        <v>28</v>
      </c>
      <c r="C52" s="95"/>
      <c r="D52" s="95"/>
      <c r="E52" s="96"/>
    </row>
    <row r="53" spans="2:5" s="8" customFormat="1" ht="16.5" customHeight="1">
      <c r="B53" s="7" t="s">
        <v>34</v>
      </c>
      <c r="C53" s="1"/>
      <c r="D53" s="11" t="s">
        <v>27</v>
      </c>
      <c r="E53" s="2" t="s">
        <v>122</v>
      </c>
    </row>
    <row r="54" spans="2:5" s="8" customFormat="1" ht="16.5" customHeight="1">
      <c r="B54" s="94" t="s">
        <v>29</v>
      </c>
      <c r="C54" s="95"/>
      <c r="D54" s="95"/>
      <c r="E54" s="96"/>
    </row>
    <row r="55" spans="2:5" s="8" customFormat="1" ht="16.5" customHeight="1">
      <c r="B55" s="7" t="s">
        <v>8</v>
      </c>
      <c r="C55" s="3"/>
      <c r="D55" s="11" t="s">
        <v>30</v>
      </c>
      <c r="E55" s="2"/>
    </row>
    <row r="56" spans="2:5" s="8" customFormat="1" ht="16.5" customHeight="1">
      <c r="B56" s="7" t="s">
        <v>10</v>
      </c>
      <c r="C56" s="3"/>
      <c r="D56" s="11" t="s">
        <v>11</v>
      </c>
      <c r="E56" s="2" t="s">
        <v>122</v>
      </c>
    </row>
    <row r="57" spans="2:5" s="8" customFormat="1" ht="16.5" customHeight="1">
      <c r="B57" s="7" t="s">
        <v>31</v>
      </c>
      <c r="C57" s="3"/>
      <c r="D57" s="11" t="s">
        <v>59</v>
      </c>
      <c r="E57" s="2"/>
    </row>
    <row r="58" spans="2:5" s="8" customFormat="1" ht="16.5" customHeight="1">
      <c r="B58" s="7" t="s">
        <v>58</v>
      </c>
      <c r="C58" s="4"/>
      <c r="D58" s="11" t="s">
        <v>12</v>
      </c>
      <c r="E58" s="5"/>
    </row>
    <row r="59" spans="2:5" s="8" customFormat="1" ht="16.5" customHeight="1" thickBot="1">
      <c r="B59" s="12" t="s">
        <v>13</v>
      </c>
      <c r="C59" s="97"/>
      <c r="D59" s="98"/>
      <c r="E59" s="99"/>
    </row>
    <row r="60" spans="2:5" s="8" customFormat="1" ht="9.75" customHeight="1" thickBot="1"/>
    <row r="61" spans="2:5" s="8" customFormat="1" ht="15.75" customHeight="1" thickBot="1">
      <c r="B61" s="121" t="s">
        <v>82</v>
      </c>
      <c r="C61" s="122"/>
      <c r="D61" s="122"/>
      <c r="E61" s="123"/>
    </row>
    <row r="62" spans="2:5" s="8" customFormat="1" ht="27" customHeight="1">
      <c r="B62" s="6" t="s">
        <v>23</v>
      </c>
      <c r="C62" s="103" t="s">
        <v>126</v>
      </c>
      <c r="D62" s="103"/>
      <c r="E62" s="104"/>
    </row>
    <row r="63" spans="2:5" s="8" customFormat="1" ht="16.5" customHeight="1">
      <c r="B63" s="7" t="s">
        <v>24</v>
      </c>
      <c r="C63" s="88" t="s">
        <v>123</v>
      </c>
      <c r="D63" s="88"/>
      <c r="E63" s="89"/>
    </row>
    <row r="64" spans="2:5" s="8" customFormat="1" ht="16.5" customHeight="1">
      <c r="B64" s="7" t="s">
        <v>22</v>
      </c>
      <c r="C64" s="88">
        <v>97530640586</v>
      </c>
      <c r="D64" s="88"/>
      <c r="E64" s="89"/>
    </row>
    <row r="65" spans="2:5" s="8" customFormat="1" ht="16.5" customHeight="1">
      <c r="B65" s="7" t="s">
        <v>0</v>
      </c>
      <c r="C65" s="88" t="s">
        <v>136</v>
      </c>
      <c r="D65" s="88"/>
      <c r="E65" s="89"/>
    </row>
    <row r="66" spans="2:5" s="8" customFormat="1" ht="16.5" customHeight="1">
      <c r="B66" s="7" t="s">
        <v>1</v>
      </c>
      <c r="C66" s="88">
        <v>2008</v>
      </c>
      <c r="D66" s="88"/>
      <c r="E66" s="89"/>
    </row>
    <row r="67" spans="2:5" s="8" customFormat="1" ht="16.5" customHeight="1">
      <c r="B67" s="7" t="s">
        <v>26</v>
      </c>
      <c r="C67" s="88" t="s">
        <v>137</v>
      </c>
      <c r="D67" s="88"/>
      <c r="E67" s="89"/>
    </row>
    <row r="68" spans="2:5" s="8" customFormat="1" ht="16.5" customHeight="1">
      <c r="B68" s="7" t="s">
        <v>25</v>
      </c>
      <c r="C68" s="88" t="s">
        <v>138</v>
      </c>
      <c r="D68" s="88"/>
      <c r="E68" s="89"/>
    </row>
    <row r="69" spans="2:5" s="8" customFormat="1" ht="16.5" customHeight="1">
      <c r="B69" s="7" t="s">
        <v>21</v>
      </c>
      <c r="C69" s="88" t="s">
        <v>139</v>
      </c>
      <c r="D69" s="88"/>
      <c r="E69" s="89"/>
    </row>
    <row r="70" spans="2:5" s="8" customFormat="1" ht="16.5" customHeight="1">
      <c r="B70" s="10" t="s">
        <v>2</v>
      </c>
      <c r="C70" s="88" t="s">
        <v>140</v>
      </c>
      <c r="D70" s="88"/>
      <c r="E70" s="89"/>
    </row>
    <row r="71" spans="2:5" s="8" customFormat="1" ht="16.5" customHeight="1">
      <c r="B71" s="7" t="s">
        <v>18</v>
      </c>
      <c r="C71" s="88" t="s">
        <v>141</v>
      </c>
      <c r="D71" s="88"/>
      <c r="E71" s="89"/>
    </row>
    <row r="72" spans="2:5" s="8" customFormat="1" ht="16.5" customHeight="1">
      <c r="B72" s="7" t="s">
        <v>4</v>
      </c>
      <c r="C72" s="88" t="s">
        <v>124</v>
      </c>
      <c r="D72" s="88"/>
      <c r="E72" s="89"/>
    </row>
    <row r="73" spans="2:5" s="8" customFormat="1" ht="16.5" customHeight="1">
      <c r="B73" s="10" t="s">
        <v>5</v>
      </c>
      <c r="C73" s="88" t="s">
        <v>143</v>
      </c>
      <c r="D73" s="88"/>
      <c r="E73" s="89"/>
    </row>
    <row r="74" spans="2:5" s="8" customFormat="1" ht="16.5" customHeight="1">
      <c r="B74" s="10" t="s">
        <v>6</v>
      </c>
      <c r="C74" s="93" t="s">
        <v>144</v>
      </c>
      <c r="D74" s="88"/>
      <c r="E74" s="89"/>
    </row>
    <row r="75" spans="2:5" s="8" customFormat="1" ht="16.5" customHeight="1">
      <c r="B75" s="7" t="s">
        <v>39</v>
      </c>
      <c r="C75" s="88" t="s">
        <v>142</v>
      </c>
      <c r="D75" s="88"/>
      <c r="E75" s="89"/>
    </row>
    <row r="76" spans="2:5" s="8" customFormat="1" ht="16.5" customHeight="1">
      <c r="B76" s="7" t="s">
        <v>7</v>
      </c>
      <c r="C76" s="93" t="s">
        <v>125</v>
      </c>
      <c r="D76" s="88"/>
      <c r="E76" s="89"/>
    </row>
    <row r="77" spans="2:5" s="8" customFormat="1" ht="62.25" customHeight="1">
      <c r="B77" s="7" t="s">
        <v>43</v>
      </c>
      <c r="C77" s="90" t="s">
        <v>145</v>
      </c>
      <c r="D77" s="91"/>
      <c r="E77" s="92"/>
    </row>
    <row r="78" spans="2:5" s="8" customFormat="1" ht="66" customHeight="1">
      <c r="B78" s="7" t="s">
        <v>99</v>
      </c>
      <c r="C78" s="105" t="s">
        <v>146</v>
      </c>
      <c r="D78" s="106"/>
      <c r="E78" s="107"/>
    </row>
    <row r="79" spans="2:5" s="8" customFormat="1" ht="16.5" customHeight="1">
      <c r="B79" s="94" t="s">
        <v>28</v>
      </c>
      <c r="C79" s="95"/>
      <c r="D79" s="95"/>
      <c r="E79" s="96"/>
    </row>
    <row r="80" spans="2:5" s="8" customFormat="1" ht="16.5" customHeight="1">
      <c r="B80" s="7" t="s">
        <v>34</v>
      </c>
      <c r="C80" s="86"/>
      <c r="D80" s="11" t="s">
        <v>27</v>
      </c>
      <c r="E80" s="87"/>
    </row>
    <row r="81" spans="2:5" s="8" customFormat="1" ht="16.5" customHeight="1">
      <c r="B81" s="94" t="s">
        <v>29</v>
      </c>
      <c r="C81" s="95"/>
      <c r="D81" s="95"/>
      <c r="E81" s="96"/>
    </row>
    <row r="82" spans="2:5" s="8" customFormat="1" ht="16.5" customHeight="1">
      <c r="B82" s="7" t="s">
        <v>8</v>
      </c>
      <c r="C82" s="3"/>
      <c r="D82" s="11" t="s">
        <v>30</v>
      </c>
      <c r="E82" s="2"/>
    </row>
    <row r="83" spans="2:5" s="8" customFormat="1" ht="16.5" customHeight="1">
      <c r="B83" s="7" t="s">
        <v>10</v>
      </c>
      <c r="C83" s="3"/>
      <c r="D83" s="11" t="s">
        <v>11</v>
      </c>
      <c r="E83" s="2"/>
    </row>
    <row r="84" spans="2:5" s="8" customFormat="1" ht="16.5" customHeight="1">
      <c r="B84" s="7" t="s">
        <v>31</v>
      </c>
      <c r="C84" s="3" t="s">
        <v>127</v>
      </c>
      <c r="D84" s="11" t="s">
        <v>32</v>
      </c>
      <c r="E84" s="2"/>
    </row>
    <row r="85" spans="2:5" s="8" customFormat="1" ht="16.5" customHeight="1">
      <c r="B85" s="7" t="s">
        <v>9</v>
      </c>
      <c r="C85" s="4"/>
      <c r="D85" s="11" t="s">
        <v>12</v>
      </c>
      <c r="E85" s="5"/>
    </row>
    <row r="86" spans="2:5" s="8" customFormat="1" ht="16.5" customHeight="1">
      <c r="B86" s="45" t="s">
        <v>59</v>
      </c>
      <c r="C86" s="46"/>
      <c r="D86" s="11" t="s">
        <v>58</v>
      </c>
      <c r="E86" s="47"/>
    </row>
    <row r="87" spans="2:5" s="8" customFormat="1" ht="16.5" customHeight="1" thickBot="1">
      <c r="B87" s="12" t="s">
        <v>13</v>
      </c>
      <c r="C87" s="97" t="s">
        <v>147</v>
      </c>
      <c r="D87" s="98"/>
      <c r="E87" s="99"/>
    </row>
    <row r="88" spans="2:5" s="8" customFormat="1" ht="16.5" customHeight="1" thickBot="1"/>
    <row r="89" spans="2:5" s="8" customFormat="1" ht="15" thickBot="1">
      <c r="B89" s="100" t="s">
        <v>83</v>
      </c>
      <c r="C89" s="101"/>
      <c r="D89" s="101"/>
      <c r="E89" s="102"/>
    </row>
    <row r="90" spans="2:5" s="8" customFormat="1" ht="27" customHeight="1">
      <c r="B90" s="6" t="s">
        <v>23</v>
      </c>
      <c r="C90" s="103"/>
      <c r="D90" s="103"/>
      <c r="E90" s="104"/>
    </row>
    <row r="91" spans="2:5" s="8" customFormat="1" ht="16.5" customHeight="1">
      <c r="B91" s="7" t="s">
        <v>24</v>
      </c>
      <c r="C91" s="88"/>
      <c r="D91" s="88"/>
      <c r="E91" s="89"/>
    </row>
    <row r="92" spans="2:5" s="8" customFormat="1" ht="16.5" customHeight="1">
      <c r="B92" s="7" t="s">
        <v>22</v>
      </c>
      <c r="C92" s="88"/>
      <c r="D92" s="88"/>
      <c r="E92" s="89"/>
    </row>
    <row r="93" spans="2:5" s="8" customFormat="1" ht="16.5" customHeight="1">
      <c r="B93" s="7" t="s">
        <v>0</v>
      </c>
      <c r="C93" s="88"/>
      <c r="D93" s="88"/>
      <c r="E93" s="89"/>
    </row>
    <row r="94" spans="2:5" s="8" customFormat="1" ht="16.5" customHeight="1">
      <c r="B94" s="7" t="s">
        <v>1</v>
      </c>
      <c r="C94" s="88"/>
      <c r="D94" s="88"/>
      <c r="E94" s="89"/>
    </row>
    <row r="95" spans="2:5" s="8" customFormat="1" ht="16.5" customHeight="1">
      <c r="B95" s="7" t="s">
        <v>26</v>
      </c>
      <c r="C95" s="88"/>
      <c r="D95" s="88"/>
      <c r="E95" s="89"/>
    </row>
    <row r="96" spans="2:5" s="8" customFormat="1" ht="16.5" customHeight="1">
      <c r="B96" s="7" t="s">
        <v>25</v>
      </c>
      <c r="C96" s="88"/>
      <c r="D96" s="88"/>
      <c r="E96" s="89"/>
    </row>
    <row r="97" spans="2:5" s="8" customFormat="1" ht="16.5" customHeight="1">
      <c r="B97" s="7" t="s">
        <v>21</v>
      </c>
      <c r="C97" s="88"/>
      <c r="D97" s="88"/>
      <c r="E97" s="89"/>
    </row>
    <row r="98" spans="2:5" s="8" customFormat="1" ht="16.5" customHeight="1">
      <c r="B98" s="10" t="s">
        <v>2</v>
      </c>
      <c r="C98" s="88"/>
      <c r="D98" s="88"/>
      <c r="E98" s="89"/>
    </row>
    <row r="99" spans="2:5" s="8" customFormat="1" ht="16.5" customHeight="1">
      <c r="B99" s="7" t="s">
        <v>18</v>
      </c>
      <c r="C99" s="88"/>
      <c r="D99" s="88"/>
      <c r="E99" s="89"/>
    </row>
    <row r="100" spans="2:5" s="8" customFormat="1" ht="16.5" customHeight="1">
      <c r="B100" s="7" t="s">
        <v>4</v>
      </c>
      <c r="C100" s="88"/>
      <c r="D100" s="88"/>
      <c r="E100" s="89"/>
    </row>
    <row r="101" spans="2:5" s="8" customFormat="1" ht="16.5" customHeight="1">
      <c r="B101" s="10" t="s">
        <v>5</v>
      </c>
      <c r="C101" s="88"/>
      <c r="D101" s="88"/>
      <c r="E101" s="89"/>
    </row>
    <row r="102" spans="2:5" s="8" customFormat="1" ht="16.5" customHeight="1">
      <c r="B102" s="10" t="s">
        <v>6</v>
      </c>
      <c r="C102" s="88"/>
      <c r="D102" s="88"/>
      <c r="E102" s="89"/>
    </row>
    <row r="103" spans="2:5" s="8" customFormat="1" ht="16.5" customHeight="1">
      <c r="B103" s="7" t="s">
        <v>39</v>
      </c>
      <c r="C103" s="88"/>
      <c r="D103" s="88"/>
      <c r="E103" s="89"/>
    </row>
    <row r="104" spans="2:5" s="8" customFormat="1" ht="16.5" customHeight="1">
      <c r="B104" s="7" t="s">
        <v>7</v>
      </c>
      <c r="C104" s="88"/>
      <c r="D104" s="88"/>
      <c r="E104" s="89"/>
    </row>
    <row r="105" spans="2:5" s="8" customFormat="1" ht="62.25" customHeight="1">
      <c r="B105" s="7" t="s">
        <v>43</v>
      </c>
      <c r="C105" s="90"/>
      <c r="D105" s="91"/>
      <c r="E105" s="92"/>
    </row>
    <row r="106" spans="2:5" s="8" customFormat="1" ht="66" customHeight="1">
      <c r="B106" s="7" t="s">
        <v>99</v>
      </c>
      <c r="C106" s="105"/>
      <c r="D106" s="106"/>
      <c r="E106" s="107"/>
    </row>
    <row r="107" spans="2:5" s="8" customFormat="1" ht="16.5" customHeight="1">
      <c r="B107" s="94" t="s">
        <v>28</v>
      </c>
      <c r="C107" s="95"/>
      <c r="D107" s="95"/>
      <c r="E107" s="96"/>
    </row>
    <row r="108" spans="2:5" s="8" customFormat="1" ht="16.5" customHeight="1">
      <c r="B108" s="7" t="s">
        <v>34</v>
      </c>
      <c r="C108" s="1"/>
      <c r="D108" s="11" t="s">
        <v>27</v>
      </c>
      <c r="E108" s="2"/>
    </row>
    <row r="109" spans="2:5" s="8" customFormat="1" ht="16.5" customHeight="1">
      <c r="B109" s="94" t="s">
        <v>29</v>
      </c>
      <c r="C109" s="95"/>
      <c r="D109" s="95"/>
      <c r="E109" s="96"/>
    </row>
    <row r="110" spans="2:5" s="8" customFormat="1" ht="16.5" customHeight="1">
      <c r="B110" s="7" t="s">
        <v>8</v>
      </c>
      <c r="C110" s="3"/>
      <c r="D110" s="11" t="s">
        <v>30</v>
      </c>
      <c r="E110" s="2"/>
    </row>
    <row r="111" spans="2:5" s="8" customFormat="1" ht="16.5" customHeight="1">
      <c r="B111" s="7" t="s">
        <v>10</v>
      </c>
      <c r="C111" s="3"/>
      <c r="D111" s="11" t="s">
        <v>11</v>
      </c>
      <c r="E111" s="2"/>
    </row>
    <row r="112" spans="2:5" s="8" customFormat="1" ht="16.5" customHeight="1">
      <c r="B112" s="7" t="s">
        <v>31</v>
      </c>
      <c r="C112" s="3"/>
      <c r="D112" s="11" t="s">
        <v>32</v>
      </c>
      <c r="E112" s="2"/>
    </row>
    <row r="113" spans="2:5" s="8" customFormat="1" ht="16.5" customHeight="1">
      <c r="B113" s="7" t="s">
        <v>9</v>
      </c>
      <c r="C113" s="4"/>
      <c r="D113" s="11" t="s">
        <v>12</v>
      </c>
      <c r="E113" s="5"/>
    </row>
    <row r="114" spans="2:5" s="8" customFormat="1" ht="16.5" customHeight="1">
      <c r="B114" s="45" t="s">
        <v>59</v>
      </c>
      <c r="C114" s="46"/>
      <c r="D114" s="11" t="s">
        <v>58</v>
      </c>
      <c r="E114" s="47"/>
    </row>
    <row r="115" spans="2:5" s="8" customFormat="1" ht="16.5" customHeight="1" thickBot="1">
      <c r="B115" s="12" t="s">
        <v>13</v>
      </c>
      <c r="C115" s="97"/>
      <c r="D115" s="98"/>
      <c r="E115" s="99"/>
    </row>
    <row r="116" spans="2:5" s="8" customFormat="1" ht="6" customHeight="1" thickBot="1"/>
    <row r="117" spans="2:5" s="8" customFormat="1" ht="15" thickBot="1">
      <c r="B117" s="100" t="s">
        <v>84</v>
      </c>
      <c r="C117" s="101"/>
      <c r="D117" s="101"/>
      <c r="E117" s="102"/>
    </row>
    <row r="118" spans="2:5" s="8" customFormat="1" ht="27" customHeight="1">
      <c r="B118" s="6" t="s">
        <v>23</v>
      </c>
      <c r="C118" s="103"/>
      <c r="D118" s="103"/>
      <c r="E118" s="104"/>
    </row>
    <row r="119" spans="2:5" s="8" customFormat="1" ht="16.5" customHeight="1">
      <c r="B119" s="7" t="s">
        <v>24</v>
      </c>
      <c r="C119" s="88"/>
      <c r="D119" s="88"/>
      <c r="E119" s="89"/>
    </row>
    <row r="120" spans="2:5" s="8" customFormat="1" ht="16.5" customHeight="1">
      <c r="B120" s="7" t="s">
        <v>22</v>
      </c>
      <c r="C120" s="88"/>
      <c r="D120" s="88"/>
      <c r="E120" s="89"/>
    </row>
    <row r="121" spans="2:5" s="8" customFormat="1" ht="16.5" customHeight="1">
      <c r="B121" s="7" t="s">
        <v>0</v>
      </c>
      <c r="C121" s="88"/>
      <c r="D121" s="88"/>
      <c r="E121" s="89"/>
    </row>
    <row r="122" spans="2:5" s="8" customFormat="1" ht="16.5" customHeight="1">
      <c r="B122" s="7" t="s">
        <v>1</v>
      </c>
      <c r="C122" s="88"/>
      <c r="D122" s="88"/>
      <c r="E122" s="89"/>
    </row>
    <row r="123" spans="2:5" s="8" customFormat="1" ht="16.5" customHeight="1">
      <c r="B123" s="7" t="s">
        <v>26</v>
      </c>
      <c r="C123" s="88"/>
      <c r="D123" s="88"/>
      <c r="E123" s="89"/>
    </row>
    <row r="124" spans="2:5" s="8" customFormat="1" ht="16.5" customHeight="1">
      <c r="B124" s="7" t="s">
        <v>25</v>
      </c>
      <c r="C124" s="88"/>
      <c r="D124" s="88"/>
      <c r="E124" s="89"/>
    </row>
    <row r="125" spans="2:5" s="8" customFormat="1" ht="16.5" customHeight="1">
      <c r="B125" s="7" t="s">
        <v>21</v>
      </c>
      <c r="C125" s="88"/>
      <c r="D125" s="88"/>
      <c r="E125" s="89"/>
    </row>
    <row r="126" spans="2:5" s="8" customFormat="1" ht="16.5" customHeight="1">
      <c r="B126" s="10" t="s">
        <v>2</v>
      </c>
      <c r="C126" s="88"/>
      <c r="D126" s="88"/>
      <c r="E126" s="89"/>
    </row>
    <row r="127" spans="2:5" s="8" customFormat="1" ht="16.5" customHeight="1">
      <c r="B127" s="7" t="s">
        <v>18</v>
      </c>
      <c r="C127" s="88"/>
      <c r="D127" s="88"/>
      <c r="E127" s="89"/>
    </row>
    <row r="128" spans="2:5" s="8" customFormat="1" ht="16.5" customHeight="1">
      <c r="B128" s="7" t="s">
        <v>4</v>
      </c>
      <c r="C128" s="88"/>
      <c r="D128" s="88"/>
      <c r="E128" s="89"/>
    </row>
    <row r="129" spans="2:5" s="8" customFormat="1" ht="16.5" customHeight="1">
      <c r="B129" s="10" t="s">
        <v>5</v>
      </c>
      <c r="C129" s="88"/>
      <c r="D129" s="88"/>
      <c r="E129" s="89"/>
    </row>
    <row r="130" spans="2:5" s="8" customFormat="1" ht="16.5" customHeight="1">
      <c r="B130" s="10" t="s">
        <v>6</v>
      </c>
      <c r="C130" s="88"/>
      <c r="D130" s="88"/>
      <c r="E130" s="89"/>
    </row>
    <row r="131" spans="2:5" s="8" customFormat="1" ht="16.5" customHeight="1">
      <c r="B131" s="7" t="s">
        <v>39</v>
      </c>
      <c r="C131" s="88"/>
      <c r="D131" s="88"/>
      <c r="E131" s="89"/>
    </row>
    <row r="132" spans="2:5" s="8" customFormat="1" ht="16.5" customHeight="1">
      <c r="B132" s="7" t="s">
        <v>7</v>
      </c>
      <c r="C132" s="88"/>
      <c r="D132" s="88"/>
      <c r="E132" s="89"/>
    </row>
    <row r="133" spans="2:5" s="8" customFormat="1" ht="62.25" customHeight="1">
      <c r="B133" s="7" t="s">
        <v>42</v>
      </c>
      <c r="C133" s="90"/>
      <c r="D133" s="91"/>
      <c r="E133" s="92"/>
    </row>
    <row r="134" spans="2:5" s="8" customFormat="1" ht="65.25" customHeight="1">
      <c r="B134" s="7" t="s">
        <v>99</v>
      </c>
      <c r="C134" s="105"/>
      <c r="D134" s="106"/>
      <c r="E134" s="107"/>
    </row>
    <row r="135" spans="2:5" s="8" customFormat="1" ht="16.5" customHeight="1">
      <c r="B135" s="94" t="s">
        <v>28</v>
      </c>
      <c r="C135" s="95"/>
      <c r="D135" s="95"/>
      <c r="E135" s="96"/>
    </row>
    <row r="136" spans="2:5" s="8" customFormat="1" ht="16.5" customHeight="1">
      <c r="B136" s="7" t="s">
        <v>34</v>
      </c>
      <c r="C136" s="1"/>
      <c r="D136" s="11" t="s">
        <v>27</v>
      </c>
      <c r="E136" s="2"/>
    </row>
    <row r="137" spans="2:5" s="8" customFormat="1" ht="16.5" customHeight="1">
      <c r="B137" s="94" t="s">
        <v>29</v>
      </c>
      <c r="C137" s="95"/>
      <c r="D137" s="95"/>
      <c r="E137" s="96"/>
    </row>
    <row r="138" spans="2:5" s="8" customFormat="1" ht="16.5" customHeight="1">
      <c r="B138" s="7" t="s">
        <v>8</v>
      </c>
      <c r="C138" s="3"/>
      <c r="D138" s="11" t="s">
        <v>30</v>
      </c>
      <c r="E138" s="2"/>
    </row>
    <row r="139" spans="2:5" s="8" customFormat="1" ht="16.5" customHeight="1">
      <c r="B139" s="7" t="s">
        <v>10</v>
      </c>
      <c r="C139" s="3"/>
      <c r="D139" s="11" t="s">
        <v>11</v>
      </c>
      <c r="E139" s="2"/>
    </row>
    <row r="140" spans="2:5" s="8" customFormat="1" ht="16.5" customHeight="1">
      <c r="B140" s="7" t="s">
        <v>31</v>
      </c>
      <c r="C140" s="3"/>
      <c r="D140" s="11" t="s">
        <v>32</v>
      </c>
      <c r="E140" s="2"/>
    </row>
    <row r="141" spans="2:5" s="8" customFormat="1" ht="16.5" customHeight="1">
      <c r="B141" s="7" t="s">
        <v>9</v>
      </c>
      <c r="C141" s="4"/>
      <c r="D141" s="11" t="s">
        <v>12</v>
      </c>
      <c r="E141" s="5"/>
    </row>
    <row r="142" spans="2:5" s="8" customFormat="1" ht="16.5" customHeight="1">
      <c r="B142" s="45" t="s">
        <v>59</v>
      </c>
      <c r="C142" s="46"/>
      <c r="D142" s="11" t="s">
        <v>58</v>
      </c>
      <c r="E142" s="47"/>
    </row>
    <row r="143" spans="2:5" s="8" customFormat="1" ht="16.5" customHeight="1" thickBot="1">
      <c r="B143" s="12" t="s">
        <v>13</v>
      </c>
      <c r="C143" s="97"/>
      <c r="D143" s="98"/>
      <c r="E143" s="99"/>
    </row>
    <row r="144" spans="2:5"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42:E42"/>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23:E23"/>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 ref="C76" r:id="rId4"/>
    <hyperlink ref="C74" r:id="rId5"/>
  </hyperlinks>
  <pageMargins left="0.70866141732283472" right="0.70866141732283472" top="0.74803149606299213" bottom="0.74803149606299213" header="0.31496062992125984" footer="0.31496062992125984"/>
  <rowBreaks count="4" manualBreakCount="4">
    <brk id="17" min="1" max="4" man="1"/>
    <brk id="59" min="1" max="4" man="1"/>
    <brk id="87" min="1" max="4" man="1"/>
    <brk id="115" min="1" max="4"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E133"/>
  <sheetViews>
    <sheetView topLeftCell="B1" zoomScale="125" zoomScaleNormal="125" zoomScaleSheetLayoutView="100" zoomScalePageLayoutView="125" workbookViewId="0">
      <selection activeCell="B40" sqref="B40:E40"/>
    </sheetView>
  </sheetViews>
  <sheetFormatPr baseColWidth="10" defaultColWidth="9.1640625" defaultRowHeight="14" x14ac:dyDescent="0"/>
  <cols>
    <col min="1" max="1" width="3.5" style="8" customWidth="1"/>
    <col min="2" max="2" width="51.33203125" style="16" customWidth="1"/>
    <col min="3" max="3" width="17.83203125" style="16" customWidth="1"/>
    <col min="4" max="4" width="15.6640625" style="8" customWidth="1"/>
    <col min="5" max="5" width="75.33203125" style="8" customWidth="1"/>
    <col min="6" max="6" width="4.1640625" style="8" customWidth="1"/>
    <col min="7" max="7" width="93.6640625" style="8" customWidth="1"/>
    <col min="8" max="8" width="17.83203125" style="8" customWidth="1"/>
    <col min="9" max="9" width="15" style="8" customWidth="1"/>
    <col min="10" max="10" width="153.33203125" style="8" customWidth="1"/>
    <col min="11" max="11" width="12.1640625" style="8" customWidth="1"/>
    <col min="12" max="17" width="10.83203125" style="8" customWidth="1"/>
    <col min="18" max="161" width="9.1640625" style="8"/>
    <col min="162" max="16384" width="9.1640625" style="16"/>
  </cols>
  <sheetData>
    <row r="1" spans="2:7" s="8" customFormat="1" ht="16.5" customHeight="1"/>
    <row r="2" spans="2:7" s="8" customFormat="1" ht="45" customHeight="1" thickBot="1">
      <c r="B2" s="19" t="s">
        <v>46</v>
      </c>
      <c r="C2" s="127" t="s">
        <v>100</v>
      </c>
      <c r="D2" s="127"/>
      <c r="E2" s="127"/>
    </row>
    <row r="3" spans="2:7" s="8" customFormat="1" ht="20.25" customHeight="1">
      <c r="B3" s="124" t="s">
        <v>60</v>
      </c>
      <c r="C3" s="125"/>
      <c r="D3" s="125" t="s">
        <v>61</v>
      </c>
      <c r="E3" s="126"/>
    </row>
    <row r="4" spans="2:7" s="8" customFormat="1" ht="19.5" customHeight="1" thickBot="1">
      <c r="B4" s="148" t="str">
        <f>'DATOS GENERALES'!C35</f>
        <v>FS</v>
      </c>
      <c r="C4" s="146"/>
      <c r="D4" s="146" t="str">
        <f>'DATOS GENERALES'!C7</f>
        <v>Emprendedores arroceros con energía solar</v>
      </c>
      <c r="E4" s="147"/>
    </row>
    <row r="5" spans="2:7" s="8" customFormat="1" ht="16.5" customHeight="1" thickBot="1">
      <c r="B5" s="15"/>
    </row>
    <row r="6" spans="2:7" s="8" customFormat="1" ht="15" customHeight="1">
      <c r="B6" s="134" t="s">
        <v>88</v>
      </c>
      <c r="C6" s="135"/>
      <c r="D6" s="135"/>
      <c r="E6" s="136"/>
    </row>
    <row r="7" spans="2:7" s="8" customFormat="1" ht="209.25" customHeight="1" thickBot="1">
      <c r="B7" s="140" t="s">
        <v>132</v>
      </c>
      <c r="C7" s="141"/>
      <c r="D7" s="141"/>
      <c r="E7" s="142"/>
    </row>
    <row r="8" spans="2:7" s="8" customFormat="1" ht="12" customHeight="1" thickBot="1"/>
    <row r="9" spans="2:7" s="8" customFormat="1">
      <c r="B9" s="134" t="s">
        <v>89</v>
      </c>
      <c r="C9" s="135"/>
      <c r="D9" s="135"/>
      <c r="E9" s="136"/>
    </row>
    <row r="10" spans="2:7" s="8" customFormat="1" ht="171" customHeight="1" thickBot="1">
      <c r="B10" s="131" t="s">
        <v>133</v>
      </c>
      <c r="C10" s="132"/>
      <c r="D10" s="132"/>
      <c r="E10" s="133"/>
    </row>
    <row r="11" spans="2:7" s="8" customFormat="1" ht="15.75" customHeight="1" thickBot="1"/>
    <row r="12" spans="2:7" s="8" customFormat="1">
      <c r="B12" s="137" t="s">
        <v>90</v>
      </c>
      <c r="C12" s="138"/>
      <c r="D12" s="138"/>
      <c r="E12" s="139"/>
    </row>
    <row r="13" spans="2:7" s="8" customFormat="1" ht="166.5" customHeight="1" thickBot="1">
      <c r="B13" s="131" t="s">
        <v>134</v>
      </c>
      <c r="C13" s="132"/>
      <c r="D13" s="132"/>
      <c r="E13" s="133"/>
    </row>
    <row r="14" spans="2:7" ht="15" customHeight="1" thickBot="1">
      <c r="B14" s="8"/>
      <c r="C14" s="8"/>
    </row>
    <row r="15" spans="2:7" s="8" customFormat="1" ht="36" customHeight="1">
      <c r="B15" s="137" t="s">
        <v>62</v>
      </c>
      <c r="C15" s="138"/>
      <c r="D15" s="138"/>
      <c r="E15" s="139"/>
      <c r="G15" s="48" t="s">
        <v>64</v>
      </c>
    </row>
    <row r="16" spans="2:7" s="8" customFormat="1" ht="164.25" customHeight="1" thickBot="1">
      <c r="B16" s="143" t="s">
        <v>135</v>
      </c>
      <c r="C16" s="144"/>
      <c r="D16" s="144"/>
      <c r="E16" s="145"/>
      <c r="G16" s="49"/>
    </row>
    <row r="17" spans="1:7" s="8" customFormat="1" ht="15.75" customHeight="1" thickBot="1"/>
    <row r="18" spans="1:7" s="8" customFormat="1" ht="33" customHeight="1">
      <c r="B18" s="134" t="s">
        <v>63</v>
      </c>
      <c r="C18" s="135"/>
      <c r="D18" s="135"/>
      <c r="E18" s="136"/>
    </row>
    <row r="19" spans="1:7" s="8" customFormat="1" ht="322.5" customHeight="1" thickBot="1">
      <c r="B19" s="131" t="s">
        <v>150</v>
      </c>
      <c r="C19" s="132"/>
      <c r="D19" s="132"/>
      <c r="E19" s="133"/>
    </row>
    <row r="20" spans="1:7" s="8" customFormat="1" ht="17.25" customHeight="1" thickBot="1"/>
    <row r="21" spans="1:7" s="8" customFormat="1" ht="15" customHeight="1">
      <c r="B21" s="137" t="s">
        <v>65</v>
      </c>
      <c r="C21" s="138"/>
      <c r="D21" s="138"/>
      <c r="E21" s="139"/>
    </row>
    <row r="22" spans="1:7" s="8" customFormat="1" ht="338.25" customHeight="1" thickBot="1">
      <c r="B22" s="131" t="s">
        <v>151</v>
      </c>
      <c r="C22" s="132"/>
      <c r="D22" s="132"/>
      <c r="E22" s="133"/>
    </row>
    <row r="23" spans="1:7" ht="15" customHeight="1" thickBot="1">
      <c r="B23" s="8"/>
      <c r="C23" s="8"/>
    </row>
    <row r="24" spans="1:7" s="8" customFormat="1" ht="15" customHeight="1">
      <c r="B24" s="137" t="s">
        <v>66</v>
      </c>
      <c r="C24" s="138"/>
      <c r="D24" s="138"/>
      <c r="E24" s="139"/>
    </row>
    <row r="25" spans="1:7" s="8" customFormat="1" ht="180" customHeight="1" thickBot="1">
      <c r="A25" s="8" t="s">
        <v>37</v>
      </c>
      <c r="B25" s="140" t="s">
        <v>152</v>
      </c>
      <c r="C25" s="141"/>
      <c r="D25" s="141"/>
      <c r="E25" s="142"/>
    </row>
    <row r="26" spans="1:7" s="8" customFormat="1" ht="14.25" customHeight="1" thickBot="1"/>
    <row r="27" spans="1:7" s="8" customFormat="1" ht="15" customHeight="1">
      <c r="B27" s="137" t="s">
        <v>67</v>
      </c>
      <c r="C27" s="138"/>
      <c r="D27" s="138"/>
      <c r="E27" s="139"/>
    </row>
    <row r="28" spans="1:7" s="8" customFormat="1" ht="184.5" customHeight="1" thickBot="1">
      <c r="B28" s="149" t="s">
        <v>153</v>
      </c>
      <c r="C28" s="150"/>
      <c r="D28" s="150"/>
      <c r="E28" s="151"/>
    </row>
    <row r="29" spans="1:7" s="8" customFormat="1" ht="12" customHeight="1" thickBot="1"/>
    <row r="30" spans="1:7" s="8" customFormat="1" ht="33" customHeight="1">
      <c r="B30" s="137" t="s">
        <v>91</v>
      </c>
      <c r="C30" s="138"/>
      <c r="D30" s="138"/>
      <c r="E30" s="139"/>
      <c r="G30" s="48" t="s">
        <v>104</v>
      </c>
    </row>
    <row r="31" spans="1:7" s="8" customFormat="1" ht="221.25" customHeight="1" thickBot="1">
      <c r="B31" s="140" t="s">
        <v>154</v>
      </c>
      <c r="C31" s="141"/>
      <c r="D31" s="141"/>
      <c r="E31" s="142"/>
      <c r="G31" s="49"/>
    </row>
    <row r="32" spans="1:7" s="8" customFormat="1" ht="15" customHeight="1" thickBot="1"/>
    <row r="33" spans="1:7" s="8" customFormat="1">
      <c r="A33" s="8">
        <v>10</v>
      </c>
      <c r="B33" s="134" t="s">
        <v>69</v>
      </c>
      <c r="C33" s="135"/>
      <c r="D33" s="135"/>
      <c r="E33" s="136"/>
      <c r="G33" s="48" t="s">
        <v>68</v>
      </c>
    </row>
    <row r="34" spans="1:7" s="8" customFormat="1" ht="357" customHeight="1" thickBot="1">
      <c r="B34" s="131" t="s">
        <v>155</v>
      </c>
      <c r="C34" s="132"/>
      <c r="D34" s="132"/>
      <c r="E34" s="133"/>
      <c r="G34" s="49"/>
    </row>
    <row r="35" spans="1:7" s="8" customFormat="1" ht="12.75" customHeight="1" thickBot="1"/>
    <row r="36" spans="1:7" s="8" customFormat="1">
      <c r="B36" s="134" t="s">
        <v>106</v>
      </c>
      <c r="C36" s="135"/>
      <c r="D36" s="135"/>
      <c r="E36" s="136"/>
    </row>
    <row r="37" spans="1:7" s="8" customFormat="1" ht="297" customHeight="1" thickBot="1">
      <c r="B37" s="131" t="s">
        <v>156</v>
      </c>
      <c r="C37" s="132"/>
      <c r="D37" s="132"/>
      <c r="E37" s="133"/>
    </row>
    <row r="38" spans="1:7" s="8" customFormat="1" ht="15.75" customHeight="1" thickBot="1"/>
    <row r="39" spans="1:7" s="8" customFormat="1">
      <c r="B39" s="137" t="s">
        <v>107</v>
      </c>
      <c r="C39" s="138"/>
      <c r="D39" s="138"/>
      <c r="E39" s="139"/>
    </row>
    <row r="40" spans="1:7" s="8" customFormat="1" ht="296.25" customHeight="1" thickBot="1">
      <c r="B40" s="131" t="s">
        <v>157</v>
      </c>
      <c r="C40" s="132"/>
      <c r="D40" s="132"/>
      <c r="E40" s="133"/>
    </row>
    <row r="41" spans="1:7" s="8" customFormat="1" ht="16.5" customHeight="1" thickBot="1"/>
    <row r="42" spans="1:7" s="8" customFormat="1">
      <c r="B42" s="137" t="s">
        <v>105</v>
      </c>
      <c r="C42" s="138"/>
      <c r="D42" s="138"/>
      <c r="E42" s="139"/>
    </row>
    <row r="43" spans="1:7" s="8" customFormat="1" ht="327.75" customHeight="1" thickBot="1">
      <c r="B43" s="131" t="s">
        <v>162</v>
      </c>
      <c r="C43" s="132"/>
      <c r="D43" s="132"/>
      <c r="E43" s="133"/>
    </row>
    <row r="44" spans="1:7" s="8" customFormat="1" ht="13.5" customHeight="1" thickBot="1"/>
    <row r="45" spans="1:7" s="8" customFormat="1" ht="15" customHeight="1">
      <c r="B45" s="134" t="s">
        <v>70</v>
      </c>
      <c r="C45" s="135"/>
      <c r="D45" s="135"/>
      <c r="E45" s="136"/>
    </row>
    <row r="46" spans="1:7" s="8" customFormat="1" ht="291.75" customHeight="1">
      <c r="B46" s="128" t="s">
        <v>163</v>
      </c>
      <c r="C46" s="129"/>
      <c r="D46" s="129"/>
      <c r="E46" s="130"/>
    </row>
    <row r="47" spans="1:7" s="8" customFormat="1" ht="291.75" customHeight="1" thickBot="1">
      <c r="B47" s="131"/>
      <c r="C47" s="132"/>
      <c r="D47" s="132"/>
      <c r="E47" s="133"/>
    </row>
    <row r="48" spans="1:7" s="8" customFormat="1" ht="12" customHeight="1" thickBot="1"/>
    <row r="49" spans="2:5" s="8" customFormat="1">
      <c r="B49" s="134" t="s">
        <v>71</v>
      </c>
      <c r="C49" s="135"/>
      <c r="D49" s="135"/>
      <c r="E49" s="136"/>
    </row>
    <row r="50" spans="2:5" s="8" customFormat="1">
      <c r="B50" s="62" t="s">
        <v>35</v>
      </c>
      <c r="C50" s="83" t="s">
        <v>36</v>
      </c>
      <c r="D50" s="83" t="s">
        <v>72</v>
      </c>
      <c r="E50" s="84" t="s">
        <v>38</v>
      </c>
    </row>
    <row r="51" spans="2:5" s="8" customFormat="1" ht="46.5" customHeight="1">
      <c r="B51" s="63" t="s">
        <v>165</v>
      </c>
      <c r="C51" s="64">
        <v>1</v>
      </c>
      <c r="D51" s="64">
        <v>4</v>
      </c>
      <c r="E51" s="65" t="s">
        <v>164</v>
      </c>
    </row>
    <row r="52" spans="2:5" s="8" customFormat="1" ht="46.5" customHeight="1">
      <c r="B52" s="63" t="s">
        <v>166</v>
      </c>
      <c r="C52" s="64">
        <v>2</v>
      </c>
      <c r="D52" s="64">
        <v>4</v>
      </c>
      <c r="E52" s="65" t="s">
        <v>167</v>
      </c>
    </row>
    <row r="53" spans="2:5" s="8" customFormat="1" ht="46.5" customHeight="1">
      <c r="B53" s="63"/>
      <c r="C53" s="64"/>
      <c r="D53" s="64"/>
      <c r="E53" s="65"/>
    </row>
    <row r="54" spans="2:5" s="8" customFormat="1" ht="46.5" customHeight="1">
      <c r="B54" s="63"/>
      <c r="C54" s="64"/>
      <c r="D54" s="64"/>
      <c r="E54" s="65"/>
    </row>
    <row r="55" spans="2:5" s="8" customFormat="1" ht="46.5" customHeight="1">
      <c r="B55" s="63"/>
      <c r="C55" s="64"/>
      <c r="D55" s="64"/>
      <c r="E55" s="65"/>
    </row>
    <row r="56" spans="2:5" s="8" customFormat="1" ht="46.5" customHeight="1">
      <c r="B56" s="63"/>
      <c r="C56" s="64"/>
      <c r="D56" s="64"/>
      <c r="E56" s="65"/>
    </row>
    <row r="57" spans="2:5" s="8" customFormat="1" ht="46.5" customHeight="1">
      <c r="B57" s="63"/>
      <c r="C57" s="64"/>
      <c r="D57" s="64"/>
      <c r="E57" s="65"/>
    </row>
    <row r="58" spans="2:5" s="8" customFormat="1" ht="46.5" customHeight="1">
      <c r="B58" s="63"/>
      <c r="C58" s="64"/>
      <c r="D58" s="64"/>
      <c r="E58" s="65"/>
    </row>
    <row r="59" spans="2:5" s="8" customFormat="1" ht="46.5" customHeight="1">
      <c r="B59" s="63"/>
      <c r="C59" s="64"/>
      <c r="D59" s="64"/>
      <c r="E59" s="65"/>
    </row>
    <row r="60" spans="2:5" s="8" customFormat="1" ht="46.5" customHeight="1" thickBot="1">
      <c r="B60" s="66"/>
      <c r="C60" s="67"/>
      <c r="D60" s="67"/>
      <c r="E60" s="68"/>
    </row>
    <row r="61" spans="2:5" s="8" customFormat="1"/>
    <row r="62" spans="2:5" s="8" customFormat="1"/>
    <row r="63" spans="2:5">
      <c r="B63" s="8"/>
      <c r="C63" s="8"/>
    </row>
    <row r="64" spans="2:5">
      <c r="B64" s="8"/>
      <c r="C64" s="8" t="s">
        <v>37</v>
      </c>
    </row>
    <row r="65" spans="2:3">
      <c r="B65" s="8"/>
      <c r="C65" s="8"/>
    </row>
    <row r="66" spans="2:3">
      <c r="B66" s="8"/>
      <c r="C66" s="8"/>
    </row>
    <row r="67" spans="2:3">
      <c r="B67" s="8"/>
      <c r="C67" s="8"/>
    </row>
    <row r="68" spans="2:3">
      <c r="B68" s="8"/>
      <c r="C68" s="8"/>
    </row>
    <row r="69" spans="2:3">
      <c r="B69" s="8"/>
      <c r="C69" s="8"/>
    </row>
    <row r="70" spans="2:3">
      <c r="B70" s="8"/>
      <c r="C70" s="8"/>
    </row>
    <row r="71" spans="2:3">
      <c r="B71" s="8"/>
      <c r="C71" s="8"/>
    </row>
    <row r="72" spans="2:3">
      <c r="B72" s="8"/>
      <c r="C72" s="8"/>
    </row>
    <row r="73" spans="2:3" s="8" customFormat="1"/>
    <row r="74" spans="2:3" s="8" customFormat="1"/>
    <row r="75" spans="2:3" s="8" customFormat="1"/>
    <row r="76" spans="2:3" s="8" customFormat="1"/>
    <row r="77" spans="2:3" s="8" customFormat="1"/>
    <row r="78" spans="2:3" s="8" customFormat="1"/>
    <row r="79" spans="2:3" s="8" customFormat="1"/>
    <row r="80" spans="2:3" s="8" customFormat="1"/>
    <row r="81" spans="4:4" s="8" customFormat="1"/>
    <row r="82" spans="4:4" s="8" customFormat="1"/>
    <row r="83" spans="4:4" s="8" customFormat="1">
      <c r="D83" s="8" t="s">
        <v>37</v>
      </c>
    </row>
    <row r="84" spans="4:4" s="8" customFormat="1"/>
    <row r="85" spans="4:4" s="8" customFormat="1"/>
    <row r="86" spans="4:4" s="8" customFormat="1"/>
    <row r="87" spans="4:4" s="8" customFormat="1"/>
    <row r="88" spans="4:4" s="8" customFormat="1"/>
    <row r="89" spans="4:4" s="8" customFormat="1"/>
    <row r="90" spans="4:4" s="8" customFormat="1"/>
    <row r="91" spans="4:4" s="8" customFormat="1"/>
    <row r="92" spans="4:4" s="8" customFormat="1"/>
    <row r="93" spans="4:4" s="8" customFormat="1"/>
    <row r="94" spans="4:4" s="8" customFormat="1"/>
    <row r="95" spans="4:4" s="8" customFormat="1"/>
    <row r="96" spans="4:4"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rowBreaks count="3" manualBreakCount="3">
    <brk id="19" min="1" max="4" man="1"/>
    <brk id="32" min="1" max="4" man="1"/>
    <brk id="47" min="1" max="4"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Z686"/>
  <sheetViews>
    <sheetView topLeftCell="B6" zoomScale="125" zoomScaleNormal="125" zoomScaleSheetLayoutView="100" zoomScalePageLayoutView="125" workbookViewId="0">
      <selection activeCell="H9" sqref="H9"/>
    </sheetView>
  </sheetViews>
  <sheetFormatPr baseColWidth="10" defaultColWidth="11.5" defaultRowHeight="14" x14ac:dyDescent="0"/>
  <cols>
    <col min="1" max="1" width="11.5" style="8"/>
    <col min="2" max="3" width="27" style="16" customWidth="1"/>
    <col min="4" max="4" width="13.1640625" style="16" customWidth="1"/>
    <col min="5" max="5" width="20.6640625" style="16" customWidth="1"/>
    <col min="6" max="6" width="14.83203125" style="16" customWidth="1"/>
    <col min="7" max="7" width="11.83203125" style="16" bestFit="1" customWidth="1"/>
    <col min="8" max="13" width="11.5" style="16"/>
    <col min="14" max="130" width="11.5" style="8"/>
    <col min="131" max="16384" width="11.5" style="16"/>
  </cols>
  <sheetData>
    <row r="1" spans="2:13" s="8" customFormat="1">
      <c r="B1" s="17" t="s">
        <v>51</v>
      </c>
      <c r="C1" s="17"/>
    </row>
    <row r="2" spans="2:13" s="8" customFormat="1" ht="98.25" customHeight="1">
      <c r="B2" s="108" t="s">
        <v>101</v>
      </c>
      <c r="C2" s="108"/>
      <c r="D2" s="108"/>
      <c r="E2" s="108"/>
      <c r="F2" s="108"/>
      <c r="G2" s="108"/>
      <c r="H2" s="108"/>
      <c r="I2" s="108"/>
      <c r="J2" s="108"/>
      <c r="K2" s="108"/>
    </row>
    <row r="3" spans="2:13" s="8" customFormat="1" ht="15" thickBot="1"/>
    <row r="4" spans="2:13" ht="60" customHeight="1">
      <c r="B4" s="154" t="s">
        <v>53</v>
      </c>
      <c r="C4" s="154" t="s">
        <v>74</v>
      </c>
      <c r="D4" s="158" t="s">
        <v>93</v>
      </c>
      <c r="E4" s="160" t="s">
        <v>94</v>
      </c>
      <c r="F4" s="162" t="s">
        <v>95</v>
      </c>
      <c r="G4" s="163"/>
      <c r="H4" s="152" t="s">
        <v>96</v>
      </c>
      <c r="I4" s="153"/>
      <c r="J4" s="164" t="s">
        <v>98</v>
      </c>
      <c r="K4" s="165"/>
      <c r="L4" s="8"/>
      <c r="M4" s="22" t="s">
        <v>47</v>
      </c>
    </row>
    <row r="5" spans="2:13" ht="29" thickBot="1">
      <c r="B5" s="155"/>
      <c r="C5" s="155"/>
      <c r="D5" s="159"/>
      <c r="E5" s="161"/>
      <c r="F5" s="51" t="s">
        <v>48</v>
      </c>
      <c r="G5" s="52" t="s">
        <v>49</v>
      </c>
      <c r="H5" s="52" t="s">
        <v>48</v>
      </c>
      <c r="I5" s="53" t="s">
        <v>49</v>
      </c>
      <c r="J5" s="35" t="s">
        <v>48</v>
      </c>
      <c r="K5" s="36" t="s">
        <v>49</v>
      </c>
      <c r="L5" s="8"/>
      <c r="M5" s="23"/>
    </row>
    <row r="6" spans="2:13" ht="21" customHeight="1">
      <c r="B6" s="79" t="s">
        <v>173</v>
      </c>
      <c r="C6" s="79" t="s">
        <v>168</v>
      </c>
      <c r="D6" s="29">
        <f t="shared" ref="D6" si="0">E6+J6+K6</f>
        <v>50000</v>
      </c>
      <c r="E6" s="41">
        <f>19200+13200</f>
        <v>32400</v>
      </c>
      <c r="F6" s="33"/>
      <c r="G6" s="25">
        <v>9600</v>
      </c>
      <c r="H6" s="25">
        <v>3000</v>
      </c>
      <c r="I6" s="26">
        <v>5000</v>
      </c>
      <c r="J6" s="69">
        <f t="shared" ref="J6" si="1">F6+H6</f>
        <v>3000</v>
      </c>
      <c r="K6" s="70">
        <f t="shared" ref="K6" si="2">G6+I6</f>
        <v>14600</v>
      </c>
      <c r="L6" s="8"/>
      <c r="M6" s="24" t="str">
        <f>IF(D6=(E6+F6+G6+H6+I6),"OK","ERROR")</f>
        <v>OK</v>
      </c>
    </row>
    <row r="7" spans="2:13">
      <c r="B7" s="79" t="s">
        <v>174</v>
      </c>
      <c r="C7" s="79" t="s">
        <v>169</v>
      </c>
      <c r="D7" s="30">
        <f>E7+J7+K7</f>
        <v>17460</v>
      </c>
      <c r="E7" s="42">
        <f>1500+360+600+1800+900+750+750</f>
        <v>6660</v>
      </c>
      <c r="F7" s="34"/>
      <c r="G7" s="27"/>
      <c r="H7" s="27">
        <v>10800</v>
      </c>
      <c r="I7" s="28"/>
      <c r="J7" s="71">
        <f>F7+H7</f>
        <v>10800</v>
      </c>
      <c r="K7" s="72">
        <f>G7+I7</f>
        <v>0</v>
      </c>
      <c r="L7" s="8"/>
      <c r="M7" s="24" t="str">
        <f>IF(D7=(E7+F7+G7+H7+I7),"OK","ERROR")</f>
        <v>OK</v>
      </c>
    </row>
    <row r="8" spans="2:13">
      <c r="B8" s="79" t="s">
        <v>175</v>
      </c>
      <c r="C8" s="79" t="s">
        <v>169</v>
      </c>
      <c r="D8" s="30">
        <f t="shared" ref="D8:D19" si="3">E8+J8+K8</f>
        <v>10000</v>
      </c>
      <c r="E8" s="42"/>
      <c r="F8" s="34"/>
      <c r="G8" s="27"/>
      <c r="H8" s="27">
        <v>4000</v>
      </c>
      <c r="I8" s="28">
        <v>6000</v>
      </c>
      <c r="J8" s="71">
        <f t="shared" ref="J8:J19" si="4">F8+H8</f>
        <v>4000</v>
      </c>
      <c r="K8" s="72">
        <f t="shared" ref="K8:K19" si="5">G8+I8</f>
        <v>6000</v>
      </c>
      <c r="L8" s="8"/>
      <c r="M8" s="24" t="str">
        <f t="shared" ref="M8:M20" si="6">IF(D8=(E8+F8+G8+H8+I8),"OK","ERROR")</f>
        <v>OK</v>
      </c>
    </row>
    <row r="9" spans="2:13">
      <c r="B9" s="79" t="s">
        <v>176</v>
      </c>
      <c r="C9" s="79" t="s">
        <v>169</v>
      </c>
      <c r="D9" s="30">
        <f t="shared" si="3"/>
        <v>9900</v>
      </c>
      <c r="E9" s="42">
        <v>7900</v>
      </c>
      <c r="F9" s="34"/>
      <c r="G9" s="27"/>
      <c r="H9" s="27">
        <v>2000</v>
      </c>
      <c r="I9" s="28"/>
      <c r="J9" s="71">
        <f t="shared" si="4"/>
        <v>2000</v>
      </c>
      <c r="K9" s="72">
        <f t="shared" si="5"/>
        <v>0</v>
      </c>
      <c r="L9" s="8"/>
      <c r="M9" s="24" t="str">
        <f t="shared" si="6"/>
        <v>OK</v>
      </c>
    </row>
    <row r="10" spans="2:13">
      <c r="B10" s="79" t="s">
        <v>177</v>
      </c>
      <c r="C10" s="79" t="s">
        <v>171</v>
      </c>
      <c r="D10" s="30">
        <f t="shared" si="3"/>
        <v>17500</v>
      </c>
      <c r="E10" s="42">
        <f>14500+3000</f>
        <v>17500</v>
      </c>
      <c r="F10" s="34"/>
      <c r="G10" s="27"/>
      <c r="H10" s="27"/>
      <c r="I10" s="28"/>
      <c r="J10" s="71">
        <f t="shared" si="4"/>
        <v>0</v>
      </c>
      <c r="K10" s="72">
        <f t="shared" si="5"/>
        <v>0</v>
      </c>
      <c r="L10" s="8"/>
      <c r="M10" s="24" t="str">
        <f t="shared" si="6"/>
        <v>OK</v>
      </c>
    </row>
    <row r="11" spans="2:13">
      <c r="B11" s="79" t="s">
        <v>178</v>
      </c>
      <c r="C11" s="79" t="s">
        <v>179</v>
      </c>
      <c r="D11" s="30">
        <f t="shared" si="3"/>
        <v>6000</v>
      </c>
      <c r="E11" s="42">
        <v>4000</v>
      </c>
      <c r="F11" s="34"/>
      <c r="G11" s="27">
        <v>2000</v>
      </c>
      <c r="H11" s="27"/>
      <c r="I11" s="28"/>
      <c r="J11" s="71">
        <f t="shared" si="4"/>
        <v>0</v>
      </c>
      <c r="K11" s="72">
        <f t="shared" si="5"/>
        <v>2000</v>
      </c>
      <c r="L11" s="8"/>
      <c r="M11" s="24" t="str">
        <f t="shared" si="6"/>
        <v>OK</v>
      </c>
    </row>
    <row r="12" spans="2:13">
      <c r="B12" s="79" t="s">
        <v>180</v>
      </c>
      <c r="C12" s="79" t="s">
        <v>179</v>
      </c>
      <c r="D12" s="30">
        <f t="shared" si="3"/>
        <v>14000</v>
      </c>
      <c r="E12" s="42">
        <v>4000</v>
      </c>
      <c r="F12" s="34"/>
      <c r="G12" s="27"/>
      <c r="H12" s="27">
        <v>5000</v>
      </c>
      <c r="I12" s="28">
        <v>5000</v>
      </c>
      <c r="J12" s="71">
        <f t="shared" si="4"/>
        <v>5000</v>
      </c>
      <c r="K12" s="72">
        <f t="shared" si="5"/>
        <v>5000</v>
      </c>
      <c r="L12" s="8"/>
      <c r="M12" s="24" t="str">
        <f t="shared" si="6"/>
        <v>OK</v>
      </c>
    </row>
    <row r="13" spans="2:13">
      <c r="B13" s="79" t="s">
        <v>181</v>
      </c>
      <c r="C13" s="79" t="s">
        <v>179</v>
      </c>
      <c r="D13" s="30">
        <f t="shared" si="3"/>
        <v>6000</v>
      </c>
      <c r="E13" s="42">
        <v>6000</v>
      </c>
      <c r="F13" s="34"/>
      <c r="G13" s="27"/>
      <c r="H13" s="27"/>
      <c r="I13" s="28"/>
      <c r="J13" s="71">
        <f t="shared" si="4"/>
        <v>0</v>
      </c>
      <c r="K13" s="72">
        <f t="shared" si="5"/>
        <v>0</v>
      </c>
      <c r="L13" s="8"/>
      <c r="M13" s="24" t="str">
        <f t="shared" si="6"/>
        <v>OK</v>
      </c>
    </row>
    <row r="14" spans="2:13">
      <c r="B14" s="79" t="s">
        <v>182</v>
      </c>
      <c r="C14" s="79" t="s">
        <v>183</v>
      </c>
      <c r="D14" s="30">
        <f t="shared" si="3"/>
        <v>13000</v>
      </c>
      <c r="E14" s="42">
        <f>10000+3000</f>
        <v>13000</v>
      </c>
      <c r="F14" s="34"/>
      <c r="G14" s="27"/>
      <c r="H14" s="27"/>
      <c r="I14" s="28"/>
      <c r="J14" s="71">
        <f t="shared" si="4"/>
        <v>0</v>
      </c>
      <c r="K14" s="72">
        <f t="shared" si="5"/>
        <v>0</v>
      </c>
      <c r="L14" s="8"/>
      <c r="M14" s="24" t="str">
        <f t="shared" si="6"/>
        <v>OK</v>
      </c>
    </row>
    <row r="15" spans="2:13">
      <c r="B15" s="80" t="s">
        <v>184</v>
      </c>
      <c r="C15" s="79" t="s">
        <v>179</v>
      </c>
      <c r="D15" s="30">
        <f t="shared" si="3"/>
        <v>36000</v>
      </c>
      <c r="E15" s="42"/>
      <c r="F15" s="34"/>
      <c r="G15" s="27"/>
      <c r="H15" s="27">
        <v>36000</v>
      </c>
      <c r="I15" s="28"/>
      <c r="J15" s="71">
        <f t="shared" si="4"/>
        <v>36000</v>
      </c>
      <c r="K15" s="72">
        <f t="shared" si="5"/>
        <v>0</v>
      </c>
      <c r="L15" s="8"/>
      <c r="M15" s="24" t="str">
        <f t="shared" si="6"/>
        <v>OK</v>
      </c>
    </row>
    <row r="16" spans="2:13">
      <c r="B16" s="80" t="s">
        <v>170</v>
      </c>
      <c r="C16" s="80" t="s">
        <v>170</v>
      </c>
      <c r="D16" s="30">
        <f t="shared" si="3"/>
        <v>3200</v>
      </c>
      <c r="E16" s="42">
        <v>3200</v>
      </c>
      <c r="F16" s="34"/>
      <c r="G16" s="27"/>
      <c r="H16" s="27"/>
      <c r="I16" s="28"/>
      <c r="J16" s="71">
        <f t="shared" si="4"/>
        <v>0</v>
      </c>
      <c r="K16" s="72">
        <f t="shared" si="5"/>
        <v>0</v>
      </c>
      <c r="L16" s="8"/>
      <c r="M16" s="24" t="str">
        <f t="shared" si="6"/>
        <v>OK</v>
      </c>
    </row>
    <row r="17" spans="2:13">
      <c r="B17" s="80" t="s">
        <v>185</v>
      </c>
      <c r="C17" s="79" t="s">
        <v>179</v>
      </c>
      <c r="D17" s="30">
        <f t="shared" si="3"/>
        <v>6000</v>
      </c>
      <c r="E17" s="42"/>
      <c r="F17" s="34"/>
      <c r="G17" s="27"/>
      <c r="H17" s="27"/>
      <c r="I17" s="28">
        <v>6000</v>
      </c>
      <c r="J17" s="71">
        <f t="shared" si="4"/>
        <v>0</v>
      </c>
      <c r="K17" s="72">
        <f t="shared" si="5"/>
        <v>6000</v>
      </c>
      <c r="L17" s="8"/>
      <c r="M17" s="24" t="str">
        <f t="shared" si="6"/>
        <v>OK</v>
      </c>
    </row>
    <row r="18" spans="2:13">
      <c r="B18" s="80" t="s">
        <v>187</v>
      </c>
      <c r="C18" s="79" t="s">
        <v>186</v>
      </c>
      <c r="D18" s="30">
        <f t="shared" si="3"/>
        <v>8400</v>
      </c>
      <c r="E18" s="42">
        <v>3400</v>
      </c>
      <c r="F18" s="34"/>
      <c r="G18" s="27"/>
      <c r="H18" s="27">
        <v>5000</v>
      </c>
      <c r="I18" s="28"/>
      <c r="J18" s="71">
        <f t="shared" si="4"/>
        <v>5000</v>
      </c>
      <c r="K18" s="72">
        <f t="shared" si="5"/>
        <v>0</v>
      </c>
      <c r="L18" s="8"/>
      <c r="M18" s="24" t="str">
        <f t="shared" si="6"/>
        <v>OK</v>
      </c>
    </row>
    <row r="19" spans="2:13" ht="15" thickBot="1">
      <c r="B19" s="81" t="s">
        <v>188</v>
      </c>
      <c r="C19" s="82" t="s">
        <v>172</v>
      </c>
      <c r="D19" s="31">
        <f t="shared" si="3"/>
        <v>3000</v>
      </c>
      <c r="E19" s="42">
        <v>2000</v>
      </c>
      <c r="F19" s="34"/>
      <c r="G19" s="27">
        <v>1000</v>
      </c>
      <c r="H19" s="27"/>
      <c r="I19" s="28"/>
      <c r="J19" s="71">
        <f t="shared" si="4"/>
        <v>0</v>
      </c>
      <c r="K19" s="72">
        <f t="shared" si="5"/>
        <v>1000</v>
      </c>
      <c r="L19" s="8"/>
      <c r="M19" s="24" t="str">
        <f t="shared" si="6"/>
        <v>OK</v>
      </c>
    </row>
    <row r="20" spans="2:13" ht="15" thickBot="1">
      <c r="B20" s="156" t="s">
        <v>55</v>
      </c>
      <c r="C20" s="157"/>
      <c r="D20" s="32">
        <f>SUM(D6:D19)</f>
        <v>200460</v>
      </c>
      <c r="E20" s="54">
        <f>ROUND(SUM(E6:E19),0)</f>
        <v>100060</v>
      </c>
      <c r="F20" s="55">
        <f t="shared" ref="F20:K20" si="7">ROUND(SUM(F6:F19),0)</f>
        <v>0</v>
      </c>
      <c r="G20" s="56">
        <f t="shared" si="7"/>
        <v>12600</v>
      </c>
      <c r="H20" s="56">
        <f t="shared" si="7"/>
        <v>65800</v>
      </c>
      <c r="I20" s="57">
        <f t="shared" si="7"/>
        <v>22000</v>
      </c>
      <c r="J20" s="37">
        <f t="shared" si="7"/>
        <v>65800</v>
      </c>
      <c r="K20" s="38">
        <f t="shared" si="7"/>
        <v>34600</v>
      </c>
      <c r="L20" s="8"/>
      <c r="M20" s="24" t="str">
        <f t="shared" si="6"/>
        <v>OK</v>
      </c>
    </row>
    <row r="21" spans="2:13" ht="15" thickBot="1">
      <c r="B21" s="156" t="s">
        <v>50</v>
      </c>
      <c r="C21" s="157"/>
      <c r="D21" s="50">
        <v>1</v>
      </c>
      <c r="E21" s="58">
        <f>E20/$D$20</f>
        <v>0.49915195051381822</v>
      </c>
      <c r="F21" s="59">
        <f t="shared" ref="F21:K21" si="8">F20/$D$20</f>
        <v>0</v>
      </c>
      <c r="G21" s="60">
        <f t="shared" si="8"/>
        <v>6.2855432505237951E-2</v>
      </c>
      <c r="H21" s="60">
        <f t="shared" ref="H21:I21" si="9">H20/$D$20</f>
        <v>0.32824503641624264</v>
      </c>
      <c r="I21" s="61">
        <f t="shared" si="9"/>
        <v>0.10974758056470119</v>
      </c>
      <c r="J21" s="39">
        <f t="shared" si="8"/>
        <v>0.32824503641624264</v>
      </c>
      <c r="K21" s="40">
        <f t="shared" si="8"/>
        <v>0.17260301306993914</v>
      </c>
      <c r="L21" s="8"/>
      <c r="M21" s="23"/>
    </row>
    <row r="22" spans="2:13">
      <c r="B22" s="8"/>
      <c r="C22" s="8"/>
      <c r="D22" s="8"/>
      <c r="E22" s="8"/>
      <c r="F22" s="8"/>
      <c r="G22" s="8"/>
      <c r="H22" s="8"/>
      <c r="I22" s="8"/>
      <c r="J22" s="8"/>
      <c r="K22" s="8"/>
      <c r="L22" s="8"/>
      <c r="M22" s="8"/>
    </row>
    <row r="23" spans="2:13">
      <c r="B23" s="8"/>
      <c r="C23" s="8"/>
      <c r="D23" s="8"/>
      <c r="E23" s="8"/>
      <c r="F23" s="8"/>
      <c r="G23" s="8"/>
      <c r="H23" s="8"/>
      <c r="I23" s="8"/>
      <c r="J23" s="8"/>
      <c r="K23" s="8"/>
      <c r="L23" s="8"/>
      <c r="M23" s="8"/>
    </row>
    <row r="24" spans="2:13">
      <c r="B24" s="167" t="s">
        <v>54</v>
      </c>
      <c r="C24" s="167"/>
      <c r="D24" s="167"/>
      <c r="E24" s="167"/>
      <c r="F24" s="167"/>
      <c r="G24" s="167"/>
      <c r="H24" s="73"/>
      <c r="I24" s="73"/>
      <c r="J24" s="73"/>
      <c r="K24" s="73"/>
      <c r="L24" s="8"/>
      <c r="M24" s="8"/>
    </row>
    <row r="25" spans="2:13" ht="15.75" customHeight="1">
      <c r="B25" s="166" t="s">
        <v>102</v>
      </c>
      <c r="C25" s="166"/>
      <c r="D25" s="166"/>
      <c r="E25" s="166"/>
      <c r="F25" s="166"/>
      <c r="G25" s="43" t="str">
        <f>IF(E20&gt;=100000,"OK","ERROR")</f>
        <v>OK</v>
      </c>
      <c r="H25" s="73"/>
      <c r="I25" s="73"/>
      <c r="J25" s="73"/>
      <c r="K25" s="73"/>
      <c r="L25" s="8"/>
      <c r="M25" s="8"/>
    </row>
    <row r="26" spans="2:13" ht="15.75" customHeight="1">
      <c r="B26" s="166" t="s">
        <v>103</v>
      </c>
      <c r="C26" s="166"/>
      <c r="D26" s="166"/>
      <c r="E26" s="166"/>
      <c r="F26" s="166"/>
      <c r="G26" s="43" t="str">
        <f>IF(E20&lt;=250000,"OK","ERROR")</f>
        <v>OK</v>
      </c>
      <c r="H26" s="73"/>
      <c r="I26" s="73"/>
      <c r="J26" s="73"/>
      <c r="K26" s="73"/>
      <c r="L26" s="8"/>
      <c r="M26" s="8"/>
    </row>
    <row r="27" spans="2:13" ht="15.75" customHeight="1">
      <c r="B27" s="166" t="s">
        <v>75</v>
      </c>
      <c r="C27" s="166"/>
      <c r="D27" s="166"/>
      <c r="E27" s="166"/>
      <c r="F27" s="166"/>
      <c r="G27" s="43" t="str">
        <f>IF(E20&lt;=(D20/2),"OK","ERROR")</f>
        <v>OK</v>
      </c>
      <c r="H27" s="73"/>
      <c r="I27" s="73"/>
      <c r="J27" s="73"/>
      <c r="K27" s="73"/>
      <c r="L27" s="8"/>
      <c r="M27" s="8"/>
    </row>
    <row r="28" spans="2:13" ht="15.75" customHeight="1">
      <c r="B28" s="166" t="s">
        <v>97</v>
      </c>
      <c r="C28" s="166"/>
      <c r="D28" s="166"/>
      <c r="E28" s="166"/>
      <c r="F28" s="166"/>
      <c r="G28" s="43" t="str">
        <f>IF(K20&lt;=(E20*0.4),"OK","ERROR")</f>
        <v>OK</v>
      </c>
      <c r="H28" s="73"/>
      <c r="I28" s="73"/>
      <c r="J28" s="73"/>
      <c r="K28" s="73"/>
      <c r="L28" s="8"/>
      <c r="M28" s="8"/>
    </row>
    <row r="29" spans="2:13" s="8" customFormat="1"/>
    <row r="30" spans="2:13" s="8" customFormat="1">
      <c r="I30" s="74"/>
    </row>
    <row r="31" spans="2:13" s="8" customFormat="1">
      <c r="G31" s="43"/>
    </row>
    <row r="32" spans="2:13" s="8" customFormat="1"/>
    <row r="33" spans="2:2" s="8" customFormat="1"/>
    <row r="34" spans="2:2" s="8" customFormat="1">
      <c r="B34" s="75"/>
    </row>
    <row r="35" spans="2:2" s="8" customFormat="1">
      <c r="B35" s="76"/>
    </row>
    <row r="36" spans="2:2" s="8" customFormat="1">
      <c r="B36" s="75"/>
    </row>
    <row r="37" spans="2:2" s="8" customFormat="1">
      <c r="B37" s="77"/>
    </row>
    <row r="38" spans="2:2" s="8" customFormat="1"/>
    <row r="39" spans="2:2" s="8" customFormat="1"/>
    <row r="40" spans="2:2" s="8" customFormat="1">
      <c r="B40" s="78"/>
    </row>
    <row r="41" spans="2:2" s="8" customFormat="1"/>
    <row r="42" spans="2:2" s="8" customFormat="1"/>
    <row r="43" spans="2:2" s="8" customFormat="1"/>
    <row r="44" spans="2:2" s="8" customFormat="1"/>
    <row r="45" spans="2:2" s="8" customFormat="1"/>
    <row r="46" spans="2:2" s="8" customFormat="1"/>
    <row r="47" spans="2:2" s="8" customFormat="1"/>
    <row r="48" spans="2:2"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row r="429" s="8" customFormat="1"/>
    <row r="430" s="8" customFormat="1"/>
    <row r="431" s="8" customFormat="1"/>
    <row r="432" s="8" customFormat="1"/>
    <row r="433" s="8" customFormat="1"/>
    <row r="434" s="8" customFormat="1"/>
    <row r="435" s="8" customFormat="1"/>
    <row r="436" s="8" customFormat="1"/>
    <row r="437" s="8" customFormat="1"/>
    <row r="438" s="8" customFormat="1"/>
    <row r="439" s="8" customFormat="1"/>
    <row r="440" s="8" customFormat="1"/>
    <row r="441" s="8" customFormat="1"/>
    <row r="442" s="8" customFormat="1"/>
    <row r="443" s="8" customFormat="1"/>
    <row r="444" s="8" customFormat="1"/>
    <row r="445" s="8" customFormat="1"/>
    <row r="446" s="8" customFormat="1"/>
    <row r="447" s="8" customFormat="1"/>
    <row r="448" s="8" customFormat="1"/>
    <row r="449" s="8" customFormat="1"/>
    <row r="450" s="8" customFormat="1"/>
    <row r="451" s="8" customFormat="1"/>
    <row r="452" s="8" customFormat="1"/>
    <row r="453" s="8" customFormat="1"/>
    <row r="454" s="8" customFormat="1"/>
    <row r="455" s="8" customFormat="1"/>
    <row r="456" s="8" customFormat="1"/>
    <row r="457" s="8" customFormat="1"/>
    <row r="458" s="8" customFormat="1"/>
    <row r="459" s="8" customFormat="1"/>
    <row r="460" s="8" customFormat="1"/>
    <row r="461" s="8" customFormat="1"/>
    <row r="462" s="8" customFormat="1"/>
    <row r="463" s="8" customFormat="1"/>
    <row r="464" s="8" customFormat="1"/>
    <row r="465" s="8" customFormat="1"/>
    <row r="466" s="8" customFormat="1"/>
    <row r="467" s="8" customFormat="1"/>
    <row r="468" s="8" customFormat="1"/>
    <row r="469" s="8" customFormat="1"/>
    <row r="470" s="8" customFormat="1"/>
    <row r="471" s="8" customFormat="1"/>
    <row r="472" s="8" customFormat="1"/>
    <row r="473" s="8" customFormat="1"/>
    <row r="474" s="8" customFormat="1"/>
    <row r="475" s="8" customFormat="1"/>
    <row r="476" s="8" customFormat="1"/>
    <row r="477" s="8" customFormat="1"/>
    <row r="478" s="8" customFormat="1"/>
    <row r="479" s="8" customFormat="1"/>
    <row r="480" s="8" customFormat="1"/>
    <row r="481" s="8" customFormat="1"/>
    <row r="482" s="8" customFormat="1"/>
    <row r="483" s="8" customFormat="1"/>
    <row r="484" s="8" customFormat="1"/>
    <row r="485" s="8" customFormat="1"/>
    <row r="486" s="8" customFormat="1"/>
    <row r="487" s="8" customFormat="1"/>
    <row r="488" s="8" customFormat="1"/>
    <row r="489" s="8" customFormat="1"/>
    <row r="490" s="8" customFormat="1"/>
    <row r="491" s="8" customFormat="1"/>
    <row r="492" s="8" customFormat="1"/>
    <row r="493" s="8" customFormat="1"/>
    <row r="494" s="8" customFormat="1"/>
    <row r="495" s="8" customFormat="1"/>
    <row r="496" s="8" customFormat="1"/>
    <row r="497" s="8" customFormat="1"/>
    <row r="498" s="8" customFormat="1"/>
    <row r="499" s="8" customFormat="1"/>
    <row r="500" s="8" customFormat="1"/>
    <row r="501" s="8" customFormat="1"/>
    <row r="502" s="8" customFormat="1"/>
    <row r="503" s="8" customFormat="1"/>
    <row r="504" s="8" customFormat="1"/>
    <row r="505" s="8" customFormat="1"/>
    <row r="506" s="8" customFormat="1"/>
    <row r="507" s="8" customFormat="1"/>
    <row r="508" s="8" customFormat="1"/>
    <row r="509" s="8" customFormat="1"/>
    <row r="510" s="8" customFormat="1"/>
    <row r="511" s="8" customFormat="1"/>
    <row r="512" s="8" customFormat="1"/>
    <row r="513" s="8" customFormat="1"/>
    <row r="514" s="8" customFormat="1"/>
    <row r="515" s="8" customFormat="1"/>
    <row r="516" s="8" customFormat="1"/>
    <row r="517" s="8" customFormat="1"/>
    <row r="518" s="8" customFormat="1"/>
    <row r="519" s="8" customFormat="1"/>
    <row r="520" s="8" customFormat="1"/>
    <row r="521" s="8" customFormat="1"/>
    <row r="522" s="8" customFormat="1"/>
    <row r="523" s="8" customFormat="1"/>
    <row r="524" s="8" customFormat="1"/>
    <row r="525" s="8" customFormat="1"/>
    <row r="526" s="8" customFormat="1"/>
    <row r="527" s="8" customFormat="1"/>
    <row r="528" s="8" customFormat="1"/>
    <row r="529" s="8" customFormat="1"/>
    <row r="530" s="8" customFormat="1"/>
    <row r="531" s="8" customFormat="1"/>
    <row r="532" s="8" customFormat="1"/>
    <row r="533" s="8" customFormat="1"/>
    <row r="534" s="8" customFormat="1"/>
    <row r="535" s="8" customFormat="1"/>
    <row r="536" s="8" customFormat="1"/>
    <row r="537" s="8" customFormat="1"/>
    <row r="538" s="8" customFormat="1"/>
    <row r="539" s="8" customFormat="1"/>
    <row r="540" s="8" customFormat="1"/>
    <row r="541" s="8" customFormat="1"/>
    <row r="542" s="8" customFormat="1"/>
    <row r="543" s="8" customFormat="1"/>
    <row r="544" s="8" customFormat="1"/>
    <row r="545" s="8" customFormat="1"/>
    <row r="546" s="8" customFormat="1"/>
    <row r="547" s="8" customFormat="1"/>
    <row r="548" s="8" customFormat="1"/>
    <row r="549" s="8" customFormat="1"/>
    <row r="550" s="8" customFormat="1"/>
    <row r="551" s="8" customFormat="1"/>
    <row r="552" s="8" customFormat="1"/>
    <row r="553" s="8" customFormat="1"/>
    <row r="554" s="8" customFormat="1"/>
    <row r="555" s="8" customFormat="1"/>
    <row r="556" s="8" customFormat="1"/>
    <row r="557" s="8" customFormat="1"/>
    <row r="558" s="8" customFormat="1"/>
    <row r="559" s="8" customFormat="1"/>
    <row r="560" s="8" customFormat="1"/>
    <row r="561" s="8" customFormat="1"/>
    <row r="562" s="8" customFormat="1"/>
    <row r="563" s="8" customFormat="1"/>
    <row r="564" s="8" customFormat="1"/>
    <row r="565" s="8" customFormat="1"/>
    <row r="566" s="8" customFormat="1"/>
    <row r="567" s="8" customFormat="1"/>
    <row r="568" s="8" customFormat="1"/>
    <row r="569" s="8" customFormat="1"/>
    <row r="570" s="8" customFormat="1"/>
    <row r="571" s="8" customFormat="1"/>
    <row r="572" s="8" customFormat="1"/>
    <row r="573" s="8" customFormat="1"/>
    <row r="574" s="8" customFormat="1"/>
    <row r="575" s="8" customFormat="1"/>
    <row r="576" s="8" customFormat="1"/>
    <row r="577" s="8" customFormat="1"/>
    <row r="578" s="8" customFormat="1"/>
    <row r="579" s="8" customFormat="1"/>
    <row r="580" s="8" customFormat="1"/>
    <row r="581" s="8" customFormat="1"/>
    <row r="582" s="8" customFormat="1"/>
    <row r="583" s="8" customFormat="1"/>
    <row r="584" s="8" customFormat="1"/>
    <row r="585" s="8" customFormat="1"/>
    <row r="586" s="8" customFormat="1"/>
    <row r="587" s="8" customFormat="1"/>
    <row r="588" s="8" customFormat="1"/>
    <row r="589" s="8" customFormat="1"/>
    <row r="590" s="8" customFormat="1"/>
    <row r="591" s="8" customFormat="1"/>
    <row r="592" s="8" customFormat="1"/>
    <row r="593" s="8" customFormat="1"/>
    <row r="594" s="8" customFormat="1"/>
    <row r="595" s="8" customFormat="1"/>
    <row r="596" s="8" customFormat="1"/>
    <row r="597" s="8" customFormat="1"/>
    <row r="598" s="8" customFormat="1"/>
    <row r="599" s="8" customFormat="1"/>
    <row r="600" s="8" customFormat="1"/>
    <row r="601" s="8" customFormat="1"/>
    <row r="602" s="8" customFormat="1"/>
    <row r="603" s="8" customFormat="1"/>
    <row r="604" s="8" customFormat="1"/>
    <row r="605" s="8" customFormat="1"/>
    <row r="606" s="8" customFormat="1"/>
    <row r="607" s="8" customFormat="1"/>
    <row r="608" s="8" customFormat="1"/>
    <row r="609" s="8" customFormat="1"/>
    <row r="610" s="8" customFormat="1"/>
    <row r="611" s="8" customFormat="1"/>
    <row r="612" s="8" customFormat="1"/>
    <row r="613" s="8" customFormat="1"/>
    <row r="614" s="8" customFormat="1"/>
    <row r="615" s="8" customFormat="1"/>
    <row r="616" s="8" customFormat="1"/>
    <row r="617" s="8" customFormat="1"/>
    <row r="618" s="8" customFormat="1"/>
    <row r="619" s="8" customFormat="1"/>
    <row r="620" s="8" customFormat="1"/>
    <row r="621" s="8" customFormat="1"/>
    <row r="622" s="8" customFormat="1"/>
    <row r="623" s="8" customFormat="1"/>
    <row r="624" s="8" customFormat="1"/>
    <row r="625" s="8" customFormat="1"/>
    <row r="626" s="8" customFormat="1"/>
    <row r="627" s="8" customFormat="1"/>
    <row r="628" s="8" customFormat="1"/>
    <row r="629" s="8" customFormat="1"/>
    <row r="630" s="8" customFormat="1"/>
    <row r="631" s="8" customFormat="1"/>
    <row r="632" s="8" customFormat="1"/>
    <row r="633" s="8" customFormat="1"/>
    <row r="634" s="8" customFormat="1"/>
    <row r="635" s="8" customFormat="1"/>
    <row r="636" s="8" customFormat="1"/>
    <row r="637" s="8" customFormat="1"/>
    <row r="638" s="8" customFormat="1"/>
    <row r="639" s="8" customFormat="1"/>
    <row r="640" s="8" customFormat="1"/>
    <row r="641" s="8" customFormat="1"/>
    <row r="642" s="8" customFormat="1"/>
    <row r="643" s="8" customFormat="1"/>
    <row r="644" s="8" customFormat="1"/>
    <row r="645" s="8" customFormat="1"/>
    <row r="646" s="8" customFormat="1"/>
    <row r="647" s="8" customFormat="1"/>
    <row r="648" s="8" customFormat="1"/>
    <row r="649" s="8" customFormat="1"/>
    <row r="650" s="8" customFormat="1"/>
    <row r="651" s="8" customFormat="1"/>
    <row r="652" s="8" customFormat="1"/>
    <row r="653" s="8" customFormat="1"/>
    <row r="654" s="8" customFormat="1"/>
    <row r="655" s="8" customFormat="1"/>
    <row r="656" s="8" customFormat="1"/>
    <row r="657" s="8" customFormat="1"/>
    <row r="658" s="8" customFormat="1"/>
    <row r="659" s="8" customFormat="1"/>
    <row r="660" s="8" customFormat="1"/>
    <row r="661" s="8" customFormat="1"/>
    <row r="662" s="8" customFormat="1"/>
    <row r="663" s="8" customFormat="1"/>
    <row r="664" s="8" customFormat="1"/>
    <row r="665" s="8" customFormat="1"/>
    <row r="666" s="8" customFormat="1"/>
    <row r="667" s="8" customFormat="1"/>
    <row r="668" s="8" customFormat="1"/>
    <row r="669" s="8" customFormat="1"/>
    <row r="670" s="8" customFormat="1"/>
    <row r="671" s="8" customFormat="1"/>
    <row r="672" s="8" customFormat="1"/>
    <row r="673" s="8" customFormat="1"/>
    <row r="674" s="8" customFormat="1"/>
    <row r="675" s="8" customFormat="1"/>
    <row r="676" s="8" customFormat="1"/>
    <row r="677" s="8" customFormat="1"/>
    <row r="678" s="8" customFormat="1"/>
    <row r="679" s="8" customFormat="1"/>
    <row r="680" s="8" customFormat="1"/>
    <row r="681" s="8" customFormat="1"/>
    <row r="682" s="8" customFormat="1"/>
    <row r="683" s="8" customFormat="1"/>
    <row r="684" s="8" customFormat="1"/>
    <row r="685" s="8" customFormat="1"/>
    <row r="686" s="8" customFormat="1"/>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DATOS GENERALES</vt:lpstr>
      <vt:lpstr>DESCRIPCION INICIATIVA</vt:lpstr>
      <vt:lpstr>FINANCIAMIENTO PROYECTO</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MANUEL BERNALES</cp:lastModifiedBy>
  <cp:lastPrinted>2014-10-30T03:03:18Z</cp:lastPrinted>
  <dcterms:created xsi:type="dcterms:W3CDTF">2012-07-06T03:08:38Z</dcterms:created>
  <dcterms:modified xsi:type="dcterms:W3CDTF">2015-01-29T17:21:31Z</dcterms:modified>
</cp:coreProperties>
</file>