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40" windowWidth="3240" windowHeight="5040" activeTab="1"/>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45621"/>
</workbook>
</file>

<file path=xl/calcChain.xml><?xml version="1.0" encoding="utf-8"?>
<calcChain xmlns="http://schemas.openxmlformats.org/spreadsheetml/2006/main">
  <c r="I20" i="8" l="1"/>
  <c r="H20" i="8"/>
  <c r="G20" i="8"/>
  <c r="F20" i="8"/>
  <c r="E20" i="8"/>
  <c r="G26" i="8" s="1"/>
  <c r="K19" i="8"/>
  <c r="J19" i="8"/>
  <c r="D19" i="8" s="1"/>
  <c r="M19" i="8" s="1"/>
  <c r="K18" i="8"/>
  <c r="J18" i="8"/>
  <c r="K17" i="8"/>
  <c r="J17" i="8"/>
  <c r="D17" i="8" s="1"/>
  <c r="M17" i="8" s="1"/>
  <c r="K16" i="8"/>
  <c r="J16" i="8"/>
  <c r="K15" i="8"/>
  <c r="J15" i="8"/>
  <c r="D15" i="8" s="1"/>
  <c r="M15" i="8" s="1"/>
  <c r="K14" i="8"/>
  <c r="J14" i="8"/>
  <c r="K13" i="8"/>
  <c r="J13" i="8"/>
  <c r="K12" i="8"/>
  <c r="J12" i="8"/>
  <c r="K11" i="8"/>
  <c r="J11" i="8"/>
  <c r="D11" i="8" s="1"/>
  <c r="M11" i="8" s="1"/>
  <c r="K10" i="8"/>
  <c r="J10" i="8"/>
  <c r="K9" i="8"/>
  <c r="J9" i="8"/>
  <c r="D9" i="8" s="1"/>
  <c r="M9" i="8" s="1"/>
  <c r="K8" i="8"/>
  <c r="J8" i="8"/>
  <c r="K6" i="8"/>
  <c r="J6" i="8"/>
  <c r="K7" i="8"/>
  <c r="J7" i="8"/>
  <c r="D6" i="8" l="1"/>
  <c r="M6" i="8" s="1"/>
  <c r="D8" i="8"/>
  <c r="M8" i="8" s="1"/>
  <c r="D10" i="8"/>
  <c r="M10" i="8" s="1"/>
  <c r="D13" i="8"/>
  <c r="M13" i="8" s="1"/>
  <c r="D14" i="8"/>
  <c r="M14" i="8" s="1"/>
  <c r="D18" i="8"/>
  <c r="M18" i="8" s="1"/>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<sst xmlns="http://schemas.openxmlformats.org/spreadsheetml/2006/main" count="279" uniqueCount="169">
  <si>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</si>
  <si>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</si>
  <si>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</si>
  <si>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</si>
  <si>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</si>
  <si>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</si>
  <si>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</si>
  <si>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</si>
  <si>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</si>
  <si>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</si>
  <si>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</si>
  <si>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</si>
  <si>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</si>
  <si>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</si>
  <si>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</si>
  <si>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</si>
  <si>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</si>
  <si>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</si>
  <si>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</si>
  <si>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</si>
  <si>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</si>
  <si>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</si>
  <si>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</si>
  <si>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</si>
  <si>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</si>
  <si>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</si>
  <si>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</si>
  <si>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</si>
  <si>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</si>
  <si>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</si>
  <si>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</si>
  <si>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</si>
  <si>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</si>
  <si>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</si>
  <si>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</si>
  <si>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</si>
  <si>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</si>
  <si>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</si>
  <si>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</si>
  <si>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</si>
  <si>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</si>
  <si>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</si>
  <si>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</si>
  <si>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</si>
  <si>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</si>
  <si>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</si>
  <si>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</si>
  <si>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</si>
  <si>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</si>
  <si>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</si>
  <si>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</si>
  <si>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</si>
  <si>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</si>
  <si>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</si>
  <si>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</si>
  <si>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</si>
  <si>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</si>
  <si>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</si>
  <si>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</si>
  <si>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</si>
  <si>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</si>
  <si>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</si>
  <si>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</si>
  <si>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</si>
  <si>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</si>
  <si>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</si>
  <si>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</si>
  <si>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</si>
  <si>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</si>
  <si>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</si>
  <si>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</si>
  <si>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</si>
  <si>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</si>
  <si>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</si>
  <si>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</si>
  <si>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</si>
  <si>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</si>
  <si>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</si>
  <si>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</si>
  <si>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</si>
  <si>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</si>
  <si>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</si>
  <si>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</si>
  <si>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</si>
  <si>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</si>
  <si>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</si>
  <si>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</si>
  <si>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</si>
  <si>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</si>
  <si>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</si>
  <si>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</si>
  <si>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</si>
  <si>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</si>
  <si>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</si>
  <si>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</si>
  <si>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</si>
  <si>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</si>
  <si>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</si>
  <si>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</si>
  <si>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</si>
  <si>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</si>
  <si>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</si>
  <si>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</si>
  <si>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</si>
  <si>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</si>
  <si>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</si>
  <si>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</si>
  <si>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</si>
  <si>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15 meses</t>
  </si>
  <si>
    <t>Perú</t>
  </si>
  <si>
    <t>Asociada</t>
  </si>
  <si>
    <t>Segundo I.</t>
  </si>
  <si>
    <t>Bardales Quiroz</t>
  </si>
  <si>
    <t>Antenor Orrego 349</t>
  </si>
  <si>
    <t>Cajamarca</t>
  </si>
  <si>
    <t>edacaj@edac.org.pe</t>
  </si>
  <si>
    <t xml:space="preserve">Planficación </t>
  </si>
  <si>
    <t xml:space="preserve">Equipo de Desarrollo Agropecuario de Cajamarca </t>
  </si>
  <si>
    <t>EDAC</t>
  </si>
  <si>
    <t>13 de marzo del 2003</t>
  </si>
  <si>
    <t>Bernardino Segundo</t>
  </si>
  <si>
    <t>Guerrero Figueroa</t>
  </si>
  <si>
    <t xml:space="preserve">Las Casuarinas F - 3 Urb. El Ungenio </t>
  </si>
  <si>
    <t>12 anos como EDAC Y 32 anos como CIED- EDAC</t>
  </si>
  <si>
    <t>NO</t>
  </si>
  <si>
    <t>X</t>
  </si>
  <si>
    <t>Municipalidad Provincial de Cajamarca</t>
  </si>
  <si>
    <t>MPC</t>
  </si>
  <si>
    <t>x</t>
  </si>
  <si>
    <t>Conversión residuos organicos municipales en abonos y biogas</t>
  </si>
  <si>
    <t>Consiste en generar recursos energéticos mediante: (1) La recolección de residuos orgánicos producidos en mercados, camales y fuentes domiciliarias que actualmente no son tratados adecuadamente convirtiéndose en serias amenazas en la salud de las personas; (2) La Instalación de una planta generadora de biogás y abonos (biol, compost y humus) a través de su tratamiento eficiente y (3) Capacitación al personal municipal en la producción de biogás -  abonos; y a la población, sensibilizándolo para mejorar la segregación en fuente, responsabilidad en el manejo de sus desechos; y fuente de ingresos, aspectos considerados como pilar central en el manejo de los desechos.  Constituye una alternativa empresarial; ofertará productos de calidad que actualmente demandan las actividades domésticas y agrícolas de las comunidades de Palturo, San Jose de Canay, Cochambul y Llimbe, distrito de Jesus – Cajamarca para la mejora de sus ingresos y empleo sostenible.</t>
  </si>
  <si>
    <t xml:space="preserve">Son 20 obreros municipales de baja economía quienes mejorarán sus capacidades y competencias en producción de recursos energéticos; 200 pequeños productores minifundistas en pobreza, su principal actividad económica es agropecuaria de muy baja productividad; y los pobladores de la ciudad de Cajamarca cuya población asciende a 250,000 habitantes cuyos indicadores socio económicos son bajos; las principales actividades a las que se dedican son domésticas, prestación de servicios, comercio, crianzas menores (cuyes – aves) y hornamentales quienes verán mejoradas su calidad ambiental. </t>
  </si>
  <si>
    <t>Contaminación de los desechos s;olidos orgánicos</t>
  </si>
  <si>
    <t>Plan de sensibilización a los pobladores para ser eficiente la segregación en fuente</t>
  </si>
  <si>
    <t>Imcumplimiento de contrapartidas</t>
  </si>
  <si>
    <t>Planes operativos institucionales aprobados que incluye el presupuesto</t>
  </si>
  <si>
    <t>Baja demanda de productos ofertados</t>
  </si>
  <si>
    <t>Promoción de recursos energéticos, parcelas y módulos demostrativos</t>
  </si>
  <si>
    <t>Aplicación de políticas puramente empresariales</t>
  </si>
  <si>
    <t>Establecimiento de canales de información permanetes sobre la importanca del proyecto</t>
  </si>
  <si>
    <t>Es pertinente por cuanto actualmente los residuos orgánicos generados por la población de la ciudad de Cajamarca no es usada provechosamente y tratada por la municipalidad de Cajamarca.  El tratamiento de los residuos solidos orgánicos  alcanza solo al 3 % del total de 89.3 Tm recogidas diariamente, lo que ocasiona una mayor contaminación, desperdicio del insumo para generar biogás y abono orgánco tan necesario para los suelos de ladera del distrito de Cajamarca, por esta razón la alianza establecida entre entre un ente estatal como la Municipalidad y el Equipo de Desarrollo Agropecuario de Cajamarca es para redirigir y mejorar la planta e tratamiento municipal de Cochambul en un ente empresaarial el cual tendra dos áreas una de producción y otra de comercialización que ofrece productos demandados por el mercado como es el compost y en menor medida el biogás y efluentes líquidos . Para posicionar en el mercado nuestro producto contará con envases etiquetados que serán distribuidos en las diferentes agrovetrinarias de la ciudad de Cajamarca y directamente al público en general. El precio establecido corresponde al costo de producción mas un margen de ganancia del 25 %. En cuanto a la cadena de suministro de los residuos organicos esatará a cargo la municipalkdad de Cajamarca que tiene establecico el recojo de manera ininterrupida todos los días hasta poner en la planta de tratamiento que permite una producción continua y oportuna hacia los clientes.  la  los recursos para implementar este proyecto provendaran del programa de AEA, la municipalidad y EDAC. En cuanto a los beneficios del negocio son: en primer lugar ambiental porque reduce la la contaminación, genera ingresos económicos sostenibles y empleo para los pbladores de 4 caseríos, ofrece un producto alternativos a los fertilizantes químcos.</t>
  </si>
  <si>
    <t>Al tener la muncipalidad de Cajamarca el monopolio del recojo de los residuos sólidos organicos que actualmente se desperdicia no se contará con competidores del tamano en la prpducción de abonos orgnanicos ni de biogás, sin embargo los productos que harán la competencia al compost son la gallinaza, el estiercol de vacuno proveniente de la costa , pero esto se contrarestará con los menores precios, las cantidades suficientes y su facilidad de adquisición.</t>
  </si>
  <si>
    <t>El proyecto propicia que las relaciones entre los actores como son los pobaldores de Cajamarca, de las 4 comunidades aledanas al proyecto, la municipalidad de Cajamarca, EDAC y sobre todo los trabajodres de recojo de los residuos sólidos sean de respeto a sus derechos y legitimos intereses, por tal razón esta alianza conformará una instancia de decisión que estén representados todos los incolucrados a manera de concejo consultivo, para esto se establecerá un reglamento de deberes y obligaciones.</t>
  </si>
  <si>
    <t xml:space="preserve">La propuesta esta alineada con la ley de municipalidades que otorga amplios poderes para ejecutar acciones de protección del medio ambiente, de igual modo la ley de residuos sólidos 27314, Resolusión Directoral 056 - 2007- DP que dispone con prioridad que las municipalidades que aseguren un manejo y gestión segura de los residuos solidos, sanitaria y ambientalmente adecuada con sujeción a los principios de minimización, prevención de riesgos ambientales y protección de la salud y el binestar de la persona humana. De igual manera se alinea con el Plan de Desarrollo Concertado de la provincia de Cajamarca. </t>
  </si>
  <si>
    <t>Con la presente propuesta la tecnología que permitirá brindar productos de calidad como compost y biogas para productores agropecuarios, empresas mineras, comunidades aledanas se basa en los procesos de humificación y descomposicion de la materia orgánca en una planta de tratamiento ubicado a 25 Km. de la ciudad de Cajamarca que posee las conciones climaticas de temperatura,  radiación solar y contará con personal suficiente que trabajan bajo los estandades y normas de salud y seguridad ocupacional, ambiental y social. Los productos producidos cuentan actualmente son preferencia por cuanto hay un mercado creciente de productores orgánicos que demandan compost. En cuanto al biogas  irá a beneficiar a las 240 familias de las 4 comunidades paras las actividades de los comedores populares, centros educativos.</t>
  </si>
  <si>
    <r>
      <rPr>
        <sz val="16"/>
        <color theme="1"/>
        <rFont val="Calibri"/>
        <family val="2"/>
        <scheme val="minor"/>
      </rPr>
      <t>(1). El desarrollo del mercado de servicios al contar con personal obrero capacitado y especializado en la producción de biogás y abonos orgánicos a ser requerido por instituciones públicas y empresas que demandan un manejo sostenible de desechos orgánicos.
(2) La oportunidad para los pobladores locales de productos de calidad como biogás y abonos de bajo costo para el desarrollo de las actividades domésticas y para el mejoramiento de la productividad de la producción ornamental, frutícola, forestal y agropecuaria.
(3) La alternativa propone la búsqueda de soluciones en una adecuada implementación de la normatividad ambiental existente.</t>
    </r>
    <r>
      <rPr>
        <sz val="11"/>
        <color theme="1"/>
        <rFont val="Calibri"/>
        <family val="2"/>
        <scheme val="minor"/>
      </rPr>
      <t xml:space="preserve">
</t>
    </r>
  </si>
  <si>
    <t>Una buena gestión en la transforación y procesamiento  de los residuos sólidos organicos es una necesidad sentida de la población de Cajamarca, ya que en la actualidad es una fuente de contaminación que afecta a hombres, mujeres y ninos y además que contribuye con su descompsición al aumento de los gases de efecto invernadero. La puesta en marcha de una planta de tratamiento de residuos sólidos y equipada adecuadamente con personal capacitado sin distingos de sexo que oferta un compost de calidad y  una administración participativa son factores de lagarantía de sus sostenibilidad.  De otra parte la eliminación de los fuertes olores y efluentes líquidos emitidos por la planta de cochambul será se suma complacencia de las 4 comunidades aledanas a ella que actualemente se hallan afectadas; a ello se sumarán los beneficios de la genración de empleo por esta inciativa redundando en una mejor calidad de vida. La oferta de un producto orgánico de calidad para el abonamiento de los cultivos de los productores será otro de los impactos sociales que provoca el proyecto.</t>
  </si>
  <si>
    <t xml:space="preserve">Personal </t>
  </si>
  <si>
    <t>Equipo Técnico.</t>
  </si>
  <si>
    <t>Obreros.</t>
  </si>
  <si>
    <t>Viajes</t>
  </si>
  <si>
    <t>Pasantía.</t>
  </si>
  <si>
    <t>Alimentos.</t>
  </si>
  <si>
    <t>Eventos de difusión y capacitación (refrigerios).</t>
  </si>
  <si>
    <t>Alquileres.</t>
  </si>
  <si>
    <t>Camión recolector, moto lineal y moto carguera.</t>
  </si>
  <si>
    <t>Equipos</t>
  </si>
  <si>
    <t>De control de calidad, operación,  capacitacitación, herramientas y seguridad.</t>
  </si>
  <si>
    <t>Materiales e insumos.</t>
  </si>
  <si>
    <t>Materiales de construcción y ferreteria, combustible y aditivos biologicos.</t>
  </si>
  <si>
    <t>Publicidad.</t>
  </si>
  <si>
    <t>Difusión radial, televisiva y material publicitario.</t>
  </si>
  <si>
    <t>Otros gastos</t>
  </si>
  <si>
    <t>Imprevistos</t>
  </si>
  <si>
    <t xml:space="preserve">El proyecto por su naturaleza tiene una alta sostenibilidad climática por el uso de tecnologías que hacen que la emisión de gases de efecto invernadero disminuya considerablemente; más bien tiene un impacto positivo frente a la mitigación del cambio climático, por otro lado la incorporación de abonos orgánicos al suelo contribuye a mejorar las propiedades físico – químicas y biológicas y hace menos vulnerable a las plantas a efectos climáticos adversos.
Los riesgos están asociados a una inadecuada implementación de las tecnologías por desconocimiento de parte de los obreros; en tal sentido se velará por capacitar eficientemente al personal obrero para la aplicación de las técnicas en el proceso productivo de manera eficiente.
Asi como por la reducción de la gneración de nitratos y nitritos de los efluentes líquidos que contaminarán las aguas durante las épocas de lluvia. En cuanto a los riesgos, éstos estan asociados a los trabajaores durante la manipulación de los residuos, para ello se ha previsto protegerlos con equipos (EPP) y la capacitación en protocolos de manipulación de estos desechos.  </t>
  </si>
  <si>
    <t xml:space="preserve">A través de un adecuada promoción y difusión de las bondades del uso de biogás y abonos permitirán en el mediano plazo el autofinanciamiento y la mejora de ingresos económicos así como el empleo familiar; ello permitirá mejorar la imagen de Cajamarca considerada como patrimonio histórico y cultural de las américas y la generación, contando con una ciudad saludable que hará que exista un incremento de turistas al contar con espacios saludables y con mejor imagen para el mundo. Resaltamos que los costos de funcionamiento de la planta se verán disminuidos ya que actualmente se usa energía eléctrica, siendo reemplazado por energía a partir del biogás.
La disminución de costos y una apuesta por el uso de abonos orgánicos procedentes de residuos orgánicos domiciliarios en la generación de recurso energético considerado como potencial negocio hace que tienda hacia la sostenibilidad económica.
Riesgos: Fugas y/o derrames de recursos energéticos generados. Se tendrá estricto control en evitar el derrame de biol y en el caso de biogás se hará evitando cualquier tipo de fuga.
</t>
  </si>
  <si>
    <t>Las tecnologias usadas para convertir los residuos sólidos orgánicos procedentes de la población de Cajamarca son simples y sencillas de conocimiento general, el cual consiste en tranformar los residuos sólidos orgánicos mediante un proceso de descompsición de la materia organica denoinada humifcación a fin de convertir el Nitrógeno orgánico en N inorganico aptas para las plantas denominado Compost. En relacion a la producción de biogas, es tambien una tecnología sencilla que consiste en degradar la materia organica diluida en agua contenida en un fermentador mediante el proceso de fermentación anaeróbica que se realiza dentro de un fermentador y que luego por unas tuberías se usan mediante unos quemadores.</t>
  </si>
  <si>
    <t>La inicativa tiene como modelo principalmente la replicación y secundariamente el escalonamento, por cuanto el modelo hace uso de una tecnología sencilla de procesamiento, una organización empresarial con un directrio que toma decisiones de manera horizontal, tambien porque los canales de comercialización locales esta basado en los establecimientos comerciales de abonos ya existetes a los cuales se da a precios preferentes y sobre todo por el estado de necesdad urgente de todas las ciudades como Cajamarca que tienen el problema de los residuos sólidos que vienen contaminando elambiente y que la expriencia con esta iniciativa tendrá Cajamarca. En cuanto al crecimiento por el modelo de escalonamiento, esto esta en función de el mayor acopio y eficiencia en el recojo  de los residuos organicos acopiados diariamente a su vez de la ampliación de los generadores masivos de la ciudad. En el segundo ano será facil realizar un mayor escalonamiento toda vez que ahora sólo se procesa el 3% de los residuos sólidos orgaáncios. En cuanto al número de beficiarios estos llegan a 240 personas en el área rural y en cuanto a mejorar el ambiente urbano es alos 186,000 habitantes de la ciudad de Cajamarca.</t>
  </si>
  <si>
    <t>El financiamiento esta compuesto por un monto total de $USA 239,800.00 Dólares americanos; el monto solicitado a AEA IICA es de USA 119,800; los integrantes de la Alianza estratégica conformado por EDAC y la Municipalidad Provincial de Cajamarca aportarán con un monto ascendente a $ USA 120,000 dólares americanos correspondiendo a este último la suma de $ USA 113,000 dolares.   Los ingresos procederán de producción de 07.00 TM de abonos (compost y humus), 02 m3 de biogás y 2 m3 de biol diarios comercializando a partir del ler año de implementado el proyecto 2555 toneládas de abonos orgánicos; 730 m3 de biogás y 730 m3 de bioles lo que generan un ingreso superior a $ USA 270,000 el primer año de su implementación, siendo rentable económicamente; se suma a ello su rentabilidad social y ambiental.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</si>
</sst>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5"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
      <sz val="16"/>
      <color theme="1"/>
      <name val="Calibri"/>
      <family val="2"/>
      <scheme val="minor"/>
    </font>
    <font>
      <b/>
      <sz val="9"/>
      <color rgb="FF000000"/>
      <name val="Arial"/>
      <family val="2"/>
    </font>
    <font>
      <sz val="9"/>
      <color rgb="FF000000"/>
      <name val="Arial"/>
      <family val="2"/>
    </font>
    <font>
      <b/>
      <sz val="9"/>
      <color theme="1"/>
      <name val="Arial"/>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69">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29" xfId="0" applyNumberFormat="1" applyFont="1" applyFill="1" applyBorder="1" applyAlignment="1" applyProtection="1">
      <alignment horizontal="center" vertical="center" wrapText="1"/>
    </xf>
    <xf numFmtId="165" fontId="6" fillId="7" borderId="27" xfId="0" applyNumberFormat="1" applyFont="1" applyFill="1" applyBorder="1" applyAlignment="1" applyProtection="1">
      <alignment horizontal="center" vertical="center" wrapText="1"/>
    </xf>
    <xf numFmtId="165" fontId="6" fillId="7" borderId="35" xfId="0" applyNumberFormat="1" applyFont="1" applyFill="1" applyBorder="1" applyAlignment="1" applyProtection="1">
      <alignment horizontal="center" vertical="center" wrapText="1"/>
    </xf>
    <xf numFmtId="165" fontId="6" fillId="7" borderId="24"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1" xfId="0" applyNumberFormat="1" applyFont="1" applyBorder="1" applyAlignment="1" applyProtection="1">
      <alignment horizontal="center" vertical="center" wrapText="1"/>
      <protection locked="0"/>
    </xf>
    <xf numFmtId="165" fontId="7" fillId="0" borderId="21"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37" xfId="0" applyFill="1" applyBorder="1" applyAlignment="1" applyProtection="1">
      <alignment vertical="center" wrapText="1"/>
    </xf>
    <xf numFmtId="0" fontId="0" fillId="2" borderId="38" xfId="0" applyFill="1" applyBorder="1" applyProtection="1">
      <protection locked="0"/>
    </xf>
    <xf numFmtId="0" fontId="0" fillId="2" borderId="39" xfId="0" applyFill="1" applyBorder="1" applyProtection="1">
      <protection locked="0"/>
    </xf>
    <xf numFmtId="0" fontId="2" fillId="3" borderId="26" xfId="0" applyFont="1" applyFill="1" applyBorder="1" applyAlignment="1" applyProtection="1">
      <alignment vertical="center" wrapText="1"/>
    </xf>
    <xf numFmtId="0" fontId="0" fillId="0" borderId="28" xfId="0" applyFont="1" applyBorder="1" applyAlignment="1" applyProtection="1">
      <alignment vertical="center" wrapText="1"/>
      <protection locked="0"/>
    </xf>
    <xf numFmtId="9" fontId="6" fillId="7" borderId="23"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1"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2" borderId="18" xfId="0" applyFill="1" applyBorder="1" applyAlignment="1" applyProtection="1">
      <alignment horizontal="left" vertical="center" wrapText="1"/>
      <protection locked="0"/>
    </xf>
    <xf numFmtId="0" fontId="0" fillId="2" borderId="21"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0" fillId="2" borderId="19" xfId="0" applyFill="1" applyBorder="1" applyAlignment="1" applyProtection="1">
      <protection locked="0"/>
    </xf>
    <xf numFmtId="0" fontId="0" fillId="2" borderId="20"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2" fillId="4" borderId="0" xfId="0" applyFont="1" applyFill="1" applyAlignment="1" applyProtection="1">
      <alignment horizontal="center" vertical="center" wrapText="1"/>
    </xf>
    <xf numFmtId="0" fontId="13" fillId="2" borderId="1" xfId="3" applyFill="1" applyBorder="1" applyAlignment="1" applyProtection="1">
      <alignment horizontal="left" vertical="center" wrapText="1"/>
      <protection locked="0"/>
    </xf>
    <xf numFmtId="0" fontId="2" fillId="6" borderId="25" xfId="0" applyFont="1" applyFill="1" applyBorder="1" applyAlignment="1" applyProtection="1">
      <alignment horizontal="left" vertical="center" wrapText="1"/>
    </xf>
    <xf numFmtId="0" fontId="2" fillId="6" borderId="22" xfId="0" applyFont="1" applyFill="1" applyBorder="1" applyAlignment="1" applyProtection="1">
      <alignment horizontal="left" vertical="center" wrapText="1"/>
    </xf>
    <xf numFmtId="0" fontId="2" fillId="6" borderId="24" xfId="0" applyFont="1" applyFill="1" applyBorder="1" applyAlignment="1" applyProtection="1">
      <alignment horizontal="left" vertical="center" wrapText="1"/>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0" fillId="4" borderId="0" xfId="0" applyFill="1" applyAlignment="1" applyProtection="1">
      <alignment horizontal="left" vertical="center" wrapText="1"/>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18"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0" xfId="0" applyFont="1" applyFill="1" applyBorder="1" applyAlignment="1" applyProtection="1">
      <alignment horizontal="left" vertical="center" wrapText="1"/>
    </xf>
    <xf numFmtId="0" fontId="2" fillId="3" borderId="41" xfId="0" applyFont="1" applyFill="1" applyBorder="1" applyAlignment="1" applyProtection="1">
      <alignment horizontal="left" vertical="center" wrapText="1"/>
    </xf>
    <xf numFmtId="0" fontId="2" fillId="3" borderId="42" xfId="0" applyFont="1" applyFill="1" applyBorder="1" applyAlignment="1" applyProtection="1">
      <alignment horizontal="left" vertical="center" wrapText="1"/>
    </xf>
    <xf numFmtId="0" fontId="21" fillId="0" borderId="33" xfId="0" applyFont="1" applyBorder="1" applyAlignment="1" applyProtection="1">
      <alignment horizontal="left" vertical="center" wrapText="1"/>
      <protection locked="0"/>
    </xf>
    <xf numFmtId="0" fontId="0" fillId="0" borderId="20"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3" xfId="0" applyFont="1" applyFill="1" applyBorder="1" applyAlignment="1" applyProtection="1">
      <alignment horizontal="left" vertical="center" wrapText="1"/>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21" fillId="0" borderId="7" xfId="0" applyFont="1" applyBorder="1" applyAlignment="1" applyProtection="1">
      <alignment horizontal="left" vertical="center" wrapText="1"/>
      <protection locked="0"/>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6" fillId="9" borderId="32" xfId="0" applyFont="1" applyFill="1" applyBorder="1" applyAlignment="1" applyProtection="1">
      <alignment horizontal="center" vertical="center" wrapText="1"/>
    </xf>
    <xf numFmtId="0" fontId="6" fillId="9" borderId="36" xfId="0" applyFont="1" applyFill="1" applyBorder="1" applyAlignment="1" applyProtection="1">
      <alignment horizontal="center" vertical="center" wrapText="1"/>
    </xf>
    <xf numFmtId="0" fontId="6" fillId="7" borderId="34" xfId="0" applyFont="1" applyFill="1" applyBorder="1" applyAlignment="1" applyProtection="1">
      <alignment horizontal="center" vertical="center" wrapText="1"/>
    </xf>
    <xf numFmtId="0" fontId="6" fillId="7" borderId="33" xfId="0" applyFont="1" applyFill="1" applyBorder="1" applyAlignment="1" applyProtection="1">
      <alignment horizontal="center" vertical="center" wrapText="1"/>
    </xf>
    <xf numFmtId="0" fontId="6" fillId="7" borderId="25" xfId="0" applyFont="1" applyFill="1" applyBorder="1" applyAlignment="1" applyProtection="1">
      <alignment horizontal="right" vertical="center" wrapText="1"/>
    </xf>
    <xf numFmtId="0" fontId="6" fillId="7" borderId="24" xfId="0" applyFont="1" applyFill="1" applyBorder="1" applyAlignment="1" applyProtection="1">
      <alignment horizontal="right" vertical="center" wrapText="1"/>
    </xf>
    <xf numFmtId="0" fontId="6" fillId="7" borderId="26" xfId="0" applyFont="1" applyFill="1" applyBorder="1" applyAlignment="1" applyProtection="1">
      <alignment horizontal="center" vertical="center" wrapText="1"/>
    </xf>
    <xf numFmtId="0" fontId="6" fillId="7" borderId="28" xfId="0" applyFont="1" applyFill="1" applyBorder="1" applyAlignment="1" applyProtection="1">
      <alignment horizontal="center" vertical="center" wrapText="1"/>
    </xf>
    <xf numFmtId="0" fontId="6" fillId="9" borderId="30" xfId="0" applyFont="1" applyFill="1" applyBorder="1" applyAlignment="1" applyProtection="1">
      <alignment horizontal="center" vertical="center" wrapText="1"/>
    </xf>
    <xf numFmtId="0" fontId="6" fillId="9" borderId="20"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22" fillId="0" borderId="25" xfId="0" applyFont="1" applyBorder="1" applyAlignment="1" applyProtection="1">
      <alignment vertical="center" wrapText="1"/>
      <protection locked="0"/>
    </xf>
    <xf numFmtId="0" fontId="23" fillId="0" borderId="44" xfId="0" applyFont="1" applyBorder="1" applyAlignment="1" applyProtection="1">
      <alignment vertical="center" wrapText="1"/>
      <protection locked="0"/>
    </xf>
    <xf numFmtId="0" fontId="22" fillId="0" borderId="44" xfId="0" applyFont="1" applyBorder="1" applyAlignment="1" applyProtection="1">
      <alignment vertical="center" wrapText="1"/>
      <protection locked="0"/>
    </xf>
    <xf numFmtId="0" fontId="22" fillId="0" borderId="44" xfId="0" applyFont="1" applyBorder="1" applyAlignment="1" applyProtection="1">
      <alignment vertical="center"/>
      <protection locked="0"/>
    </xf>
    <xf numFmtId="0" fontId="24" fillId="0" borderId="44" xfId="0" applyFont="1" applyBorder="1" applyAlignment="1" applyProtection="1">
      <alignment vertical="center" wrapText="1"/>
      <protection locked="0"/>
    </xf>
    <xf numFmtId="0" fontId="22" fillId="0" borderId="44" xfId="0" applyFont="1" applyBorder="1" applyAlignment="1" applyProtection="1">
      <alignment horizontal="justify" vertical="center"/>
      <protection locked="0"/>
    </xf>
    <xf numFmtId="0" fontId="21" fillId="0" borderId="8" xfId="0" applyFont="1" applyBorder="1" applyAlignment="1" applyProtection="1">
      <alignment horizontal="left" vertical="center" wrapText="1"/>
      <protection locked="0"/>
    </xf>
    <xf numFmtId="0" fontId="21" fillId="0" borderId="9" xfId="0" applyFont="1" applyBorder="1" applyAlignment="1" applyProtection="1">
      <alignment horizontal="left" vertical="center" wrapText="1"/>
      <protection locked="0"/>
    </xf>
    <xf numFmtId="0" fontId="21" fillId="0" borderId="5" xfId="0" applyFont="1" applyBorder="1" applyAlignment="1" applyProtection="1">
      <alignment horizontal="left" vertical="center" wrapText="1"/>
      <protection locked="0"/>
    </xf>
    <xf numFmtId="0" fontId="21" fillId="0" borderId="5" xfId="0" applyFont="1" applyBorder="1" applyAlignment="1" applyProtection="1">
      <alignment horizontal="left" vertical="center" wrapText="1"/>
      <protection locked="0"/>
    </xf>
    <xf numFmtId="0" fontId="21" fillId="0" borderId="1" xfId="0" applyFont="1" applyBorder="1" applyAlignment="1" applyProtection="1">
      <alignment horizontal="center" vertical="center" wrapText="1"/>
      <protection locked="0"/>
    </xf>
    <xf numFmtId="0" fontId="21" fillId="0" borderId="6" xfId="0" applyFont="1" applyBorder="1" applyAlignment="1" applyProtection="1">
      <alignment horizontal="left" vertical="center" wrapText="1"/>
      <protection locked="0"/>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dacaj@edac.org.pe" TargetMode="External"/><Relationship Id="rId1" Type="http://schemas.openxmlformats.org/officeDocument/2006/relationships/hyperlink" Target="mailto:edacaj@edac.org.p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opLeftCell="A61" zoomScaleNormal="100" zoomScaleSheetLayoutView="120" workbookViewId="0">
      <selection activeCell="F19" sqref="F19"/>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02" t="s">
        <v>52</v>
      </c>
      <c r="C2" s="102"/>
      <c r="D2" s="102"/>
      <c r="E2" s="102"/>
      <c r="F2" s="102"/>
    </row>
    <row r="3" spans="2:8" s="8" customFormat="1" ht="5.25" customHeight="1" x14ac:dyDescent="0.25"/>
    <row r="4" spans="2:8" s="8" customFormat="1" ht="48.75" customHeight="1" x14ac:dyDescent="0.25">
      <c r="B4" s="109" t="s">
        <v>100</v>
      </c>
      <c r="C4" s="109"/>
      <c r="D4" s="109"/>
      <c r="E4" s="109"/>
      <c r="F4" s="109"/>
    </row>
    <row r="5" spans="2:8" s="8" customFormat="1" ht="5.25" customHeight="1" thickBot="1" x14ac:dyDescent="0.3"/>
    <row r="6" spans="2:8" s="8" customFormat="1" x14ac:dyDescent="0.25">
      <c r="B6" s="113" t="s">
        <v>33</v>
      </c>
      <c r="C6" s="114"/>
      <c r="D6" s="114"/>
      <c r="E6" s="114"/>
      <c r="F6" s="115"/>
    </row>
    <row r="7" spans="2:8" s="8" customFormat="1" ht="36" customHeight="1" x14ac:dyDescent="0.25">
      <c r="B7" s="7" t="s">
        <v>56</v>
      </c>
      <c r="C7" s="110" t="s">
        <v>129</v>
      </c>
      <c r="D7" s="111"/>
      <c r="E7" s="111"/>
      <c r="F7" s="112"/>
      <c r="H7" s="13"/>
    </row>
    <row r="8" spans="2:8" s="8" customFormat="1" ht="34.5" customHeight="1" x14ac:dyDescent="0.25">
      <c r="B8" s="107" t="s">
        <v>57</v>
      </c>
      <c r="C8" s="108"/>
      <c r="D8" s="108"/>
      <c r="E8" s="108"/>
      <c r="F8" s="21" t="s">
        <v>108</v>
      </c>
    </row>
    <row r="9" spans="2:8" s="8" customFormat="1" ht="25.5" customHeight="1" x14ac:dyDescent="0.25">
      <c r="B9" s="107" t="s">
        <v>76</v>
      </c>
      <c r="C9" s="108"/>
      <c r="D9" s="108"/>
      <c r="E9" s="108"/>
      <c r="F9" s="81">
        <f>'FINANCIAMIENTO PROYECTO'!D20</f>
        <v>239800</v>
      </c>
      <c r="H9" s="8" t="s">
        <v>73</v>
      </c>
    </row>
    <row r="10" spans="2:8" s="8" customFormat="1" ht="24" customHeight="1" x14ac:dyDescent="0.25">
      <c r="B10" s="107" t="s">
        <v>77</v>
      </c>
      <c r="C10" s="108"/>
      <c r="D10" s="108"/>
      <c r="E10" s="108"/>
      <c r="F10" s="81">
        <f>'FINANCIAMIENTO PROYECTO'!E20</f>
        <v>119800</v>
      </c>
      <c r="H10" s="8" t="s">
        <v>73</v>
      </c>
    </row>
    <row r="11" spans="2:8" s="8" customFormat="1" ht="24" customHeight="1" x14ac:dyDescent="0.25">
      <c r="B11" s="107" t="s">
        <v>78</v>
      </c>
      <c r="C11" s="108"/>
      <c r="D11" s="108"/>
      <c r="E11" s="108"/>
      <c r="F11" s="81">
        <f>'FINANCIAMIENTO PROYECTO'!J20+'FINANCIAMIENTO PROYECTO'!K20</f>
        <v>120000</v>
      </c>
      <c r="H11" s="8" t="s">
        <v>73</v>
      </c>
    </row>
    <row r="12" spans="2:8" ht="21.75" customHeight="1" x14ac:dyDescent="0.25">
      <c r="B12" s="107" t="s">
        <v>86</v>
      </c>
      <c r="C12" s="108"/>
      <c r="D12" s="108"/>
      <c r="E12" s="108"/>
      <c r="F12" s="20" t="s">
        <v>109</v>
      </c>
    </row>
    <row r="13" spans="2:8" ht="23.25" customHeight="1" x14ac:dyDescent="0.25">
      <c r="B13" s="107" t="s">
        <v>87</v>
      </c>
      <c r="C13" s="108"/>
      <c r="D13" s="108"/>
      <c r="E13" s="108"/>
      <c r="F13" s="21" t="s">
        <v>110</v>
      </c>
    </row>
    <row r="14" spans="2:8" ht="90.75" customHeight="1" x14ac:dyDescent="0.25">
      <c r="B14" s="62" t="s">
        <v>85</v>
      </c>
      <c r="C14" s="87"/>
      <c r="D14" s="87"/>
      <c r="E14" s="87"/>
      <c r="F14" s="88"/>
    </row>
    <row r="15" spans="2:8" ht="80.25" customHeight="1" x14ac:dyDescent="0.25">
      <c r="B15" s="44" t="s">
        <v>79</v>
      </c>
      <c r="C15" s="87"/>
      <c r="D15" s="87"/>
      <c r="E15" s="87"/>
      <c r="F15" s="88"/>
    </row>
    <row r="16" spans="2:8" ht="80.25" customHeight="1" thickBot="1" x14ac:dyDescent="0.3">
      <c r="B16" s="12" t="s">
        <v>92</v>
      </c>
      <c r="C16" s="91"/>
      <c r="D16" s="91"/>
      <c r="E16" s="91"/>
      <c r="F16" s="92"/>
    </row>
    <row r="17" spans="2:5" s="8" customFormat="1" ht="8.25" customHeight="1" thickBot="1" x14ac:dyDescent="0.3"/>
    <row r="18" spans="2:5" ht="20.25" customHeight="1" thickBot="1" x14ac:dyDescent="0.3">
      <c r="B18" s="104" t="s">
        <v>80</v>
      </c>
      <c r="C18" s="105"/>
      <c r="D18" s="105"/>
      <c r="E18" s="106"/>
    </row>
    <row r="19" spans="2:5" x14ac:dyDescent="0.25">
      <c r="B19" s="14" t="s">
        <v>14</v>
      </c>
      <c r="C19" s="89" t="s">
        <v>111</v>
      </c>
      <c r="D19" s="89"/>
      <c r="E19" s="90"/>
    </row>
    <row r="20" spans="2:5" x14ac:dyDescent="0.25">
      <c r="B20" s="10" t="s">
        <v>15</v>
      </c>
      <c r="C20" s="87" t="s">
        <v>112</v>
      </c>
      <c r="D20" s="87"/>
      <c r="E20" s="88"/>
    </row>
    <row r="21" spans="2:5" ht="16.5" customHeight="1" x14ac:dyDescent="0.25">
      <c r="B21" s="7" t="s">
        <v>21</v>
      </c>
      <c r="C21" s="87">
        <v>26617234</v>
      </c>
      <c r="D21" s="87"/>
      <c r="E21" s="88"/>
    </row>
    <row r="22" spans="2:5" x14ac:dyDescent="0.25">
      <c r="B22" s="10" t="s">
        <v>16</v>
      </c>
      <c r="C22" s="87"/>
      <c r="D22" s="87"/>
      <c r="E22" s="88"/>
    </row>
    <row r="23" spans="2:5" x14ac:dyDescent="0.25">
      <c r="B23" s="10" t="s">
        <v>17</v>
      </c>
      <c r="C23" s="87" t="s">
        <v>113</v>
      </c>
      <c r="D23" s="87"/>
      <c r="E23" s="88"/>
    </row>
    <row r="24" spans="2:5" x14ac:dyDescent="0.25">
      <c r="B24" s="10" t="s">
        <v>3</v>
      </c>
      <c r="C24" s="87" t="s">
        <v>114</v>
      </c>
      <c r="D24" s="87"/>
      <c r="E24" s="88"/>
    </row>
    <row r="25" spans="2:5" x14ac:dyDescent="0.25">
      <c r="B25" s="10" t="s">
        <v>18</v>
      </c>
      <c r="C25" s="87"/>
      <c r="D25" s="87"/>
      <c r="E25" s="88"/>
    </row>
    <row r="26" spans="2:5" x14ac:dyDescent="0.25">
      <c r="B26" s="10" t="s">
        <v>4</v>
      </c>
      <c r="C26" s="87" t="s">
        <v>109</v>
      </c>
      <c r="D26" s="87"/>
      <c r="E26" s="88"/>
    </row>
    <row r="27" spans="2:5" x14ac:dyDescent="0.25">
      <c r="B27" s="10" t="s">
        <v>19</v>
      </c>
      <c r="C27" s="87">
        <v>76363429</v>
      </c>
      <c r="D27" s="87"/>
      <c r="E27" s="88"/>
    </row>
    <row r="28" spans="2:5" x14ac:dyDescent="0.25">
      <c r="B28" s="10" t="s">
        <v>20</v>
      </c>
      <c r="C28" s="103" t="s">
        <v>115</v>
      </c>
      <c r="D28" s="87"/>
      <c r="E28" s="88"/>
    </row>
    <row r="29" spans="2:5" ht="30" x14ac:dyDescent="0.25">
      <c r="B29" s="18" t="s">
        <v>40</v>
      </c>
      <c r="C29" s="87" t="s">
        <v>116</v>
      </c>
      <c r="D29" s="87"/>
      <c r="E29" s="88"/>
    </row>
    <row r="30" spans="2:5" x14ac:dyDescent="0.25">
      <c r="B30" s="10" t="s">
        <v>41</v>
      </c>
      <c r="C30" s="87">
        <v>15</v>
      </c>
      <c r="D30" s="87"/>
      <c r="E30" s="88"/>
    </row>
    <row r="31" spans="2:5" ht="60.75" thickBot="1" x14ac:dyDescent="0.3">
      <c r="B31" s="18" t="s">
        <v>44</v>
      </c>
      <c r="C31" s="91"/>
      <c r="D31" s="91"/>
      <c r="E31" s="92"/>
    </row>
    <row r="32" spans="2:5" s="8" customFormat="1" ht="9.75" customHeight="1" thickBot="1" x14ac:dyDescent="0.3"/>
    <row r="33" spans="2:5" s="8" customFormat="1" ht="16.5" customHeight="1" thickBot="1" x14ac:dyDescent="0.3">
      <c r="B33" s="104" t="s">
        <v>81</v>
      </c>
      <c r="C33" s="105"/>
      <c r="D33" s="105"/>
      <c r="E33" s="106"/>
    </row>
    <row r="34" spans="2:5" s="8" customFormat="1" ht="27" customHeight="1" x14ac:dyDescent="0.25">
      <c r="B34" s="6" t="s">
        <v>23</v>
      </c>
      <c r="C34" s="89" t="s">
        <v>117</v>
      </c>
      <c r="D34" s="89"/>
      <c r="E34" s="90"/>
    </row>
    <row r="35" spans="2:5" s="8" customFormat="1" ht="16.5" customHeight="1" x14ac:dyDescent="0.25">
      <c r="B35" s="7" t="s">
        <v>24</v>
      </c>
      <c r="C35" s="87" t="s">
        <v>118</v>
      </c>
      <c r="D35" s="87"/>
      <c r="E35" s="88"/>
    </row>
    <row r="36" spans="2:5" s="8" customFormat="1" ht="16.5" customHeight="1" x14ac:dyDescent="0.25">
      <c r="B36" s="7" t="s">
        <v>22</v>
      </c>
      <c r="C36" s="87"/>
      <c r="D36" s="87"/>
      <c r="E36" s="88"/>
    </row>
    <row r="37" spans="2:5" s="8" customFormat="1" ht="16.5" customHeight="1" x14ac:dyDescent="0.25">
      <c r="B37" s="7" t="s">
        <v>0</v>
      </c>
      <c r="C37" s="87"/>
      <c r="D37" s="87"/>
      <c r="E37" s="88"/>
    </row>
    <row r="38" spans="2:5" s="8" customFormat="1" ht="16.5" customHeight="1" x14ac:dyDescent="0.25">
      <c r="B38" s="7" t="s">
        <v>1</v>
      </c>
      <c r="C38" s="87" t="s">
        <v>119</v>
      </c>
      <c r="D38" s="87"/>
      <c r="E38" s="88"/>
    </row>
    <row r="39" spans="2:5" s="8" customFormat="1" ht="16.5" customHeight="1" x14ac:dyDescent="0.25">
      <c r="B39" s="7" t="s">
        <v>26</v>
      </c>
      <c r="C39" s="87" t="s">
        <v>120</v>
      </c>
      <c r="D39" s="87"/>
      <c r="E39" s="88"/>
    </row>
    <row r="40" spans="2:5" s="8" customFormat="1" ht="16.5" customHeight="1" x14ac:dyDescent="0.25">
      <c r="B40" s="7" t="s">
        <v>25</v>
      </c>
      <c r="C40" s="87" t="s">
        <v>121</v>
      </c>
      <c r="D40" s="87"/>
      <c r="E40" s="88"/>
    </row>
    <row r="41" spans="2:5" s="8" customFormat="1" ht="16.5" customHeight="1" x14ac:dyDescent="0.25">
      <c r="B41" s="7" t="s">
        <v>21</v>
      </c>
      <c r="C41" s="87"/>
      <c r="D41" s="87"/>
      <c r="E41" s="88"/>
    </row>
    <row r="42" spans="2:5" s="8" customFormat="1" ht="16.5" customHeight="1" x14ac:dyDescent="0.25">
      <c r="B42" s="10" t="s">
        <v>2</v>
      </c>
      <c r="C42" s="87" t="s">
        <v>122</v>
      </c>
      <c r="D42" s="87"/>
      <c r="E42" s="88"/>
    </row>
    <row r="43" spans="2:5" s="8" customFormat="1" ht="16.5" customHeight="1" x14ac:dyDescent="0.25">
      <c r="B43" s="7" t="s">
        <v>18</v>
      </c>
      <c r="C43" s="87"/>
      <c r="D43" s="87"/>
      <c r="E43" s="88"/>
    </row>
    <row r="44" spans="2:5" s="8" customFormat="1" ht="16.5" customHeight="1" x14ac:dyDescent="0.25">
      <c r="B44" s="7" t="s">
        <v>4</v>
      </c>
      <c r="C44" s="87" t="s">
        <v>109</v>
      </c>
      <c r="D44" s="87"/>
      <c r="E44" s="88"/>
    </row>
    <row r="45" spans="2:5" s="8" customFormat="1" ht="16.5" customHeight="1" x14ac:dyDescent="0.25">
      <c r="B45" s="10" t="s">
        <v>5</v>
      </c>
      <c r="C45" s="87">
        <v>76363429</v>
      </c>
      <c r="D45" s="87"/>
      <c r="E45" s="88"/>
    </row>
    <row r="46" spans="2:5" s="8" customFormat="1" ht="16.5" customHeight="1" x14ac:dyDescent="0.25">
      <c r="B46" s="10" t="s">
        <v>6</v>
      </c>
      <c r="C46" s="103" t="s">
        <v>115</v>
      </c>
      <c r="D46" s="87"/>
      <c r="E46" s="88"/>
    </row>
    <row r="47" spans="2:5" s="8" customFormat="1" ht="16.5" customHeight="1" x14ac:dyDescent="0.25">
      <c r="B47" s="7" t="s">
        <v>39</v>
      </c>
      <c r="C47" s="87">
        <v>763429</v>
      </c>
      <c r="D47" s="87"/>
      <c r="E47" s="88"/>
    </row>
    <row r="48" spans="2:5" s="8" customFormat="1" ht="16.5" customHeight="1" x14ac:dyDescent="0.25">
      <c r="B48" s="7" t="s">
        <v>7</v>
      </c>
      <c r="C48" s="87"/>
      <c r="D48" s="87"/>
      <c r="E48" s="88"/>
    </row>
    <row r="49" spans="2:5" s="8" customFormat="1" ht="62.25" customHeight="1" x14ac:dyDescent="0.25">
      <c r="B49" s="7" t="s">
        <v>43</v>
      </c>
      <c r="C49" s="116"/>
      <c r="D49" s="117"/>
      <c r="E49" s="118"/>
    </row>
    <row r="50" spans="2:5" s="8" customFormat="1" ht="18.75" customHeight="1" x14ac:dyDescent="0.25">
      <c r="B50" s="7" t="s">
        <v>45</v>
      </c>
      <c r="C50" s="116" t="s">
        <v>123</v>
      </c>
      <c r="D50" s="117"/>
      <c r="E50" s="118"/>
    </row>
    <row r="51" spans="2:5" s="8" customFormat="1" ht="61.5" customHeight="1" x14ac:dyDescent="0.25">
      <c r="B51" s="7" t="s">
        <v>99</v>
      </c>
      <c r="C51" s="84" t="s">
        <v>124</v>
      </c>
      <c r="D51" s="85"/>
      <c r="E51" s="86"/>
    </row>
    <row r="52" spans="2:5" s="8" customFormat="1" ht="16.5" customHeight="1" x14ac:dyDescent="0.25">
      <c r="B52" s="99" t="s">
        <v>28</v>
      </c>
      <c r="C52" s="100"/>
      <c r="D52" s="100"/>
      <c r="E52" s="101"/>
    </row>
    <row r="53" spans="2:5" s="8" customFormat="1" ht="16.5" customHeight="1" x14ac:dyDescent="0.25">
      <c r="B53" s="7" t="s">
        <v>34</v>
      </c>
      <c r="C53" s="1"/>
      <c r="D53" s="11" t="s">
        <v>27</v>
      </c>
      <c r="E53" s="2" t="s">
        <v>125</v>
      </c>
    </row>
    <row r="54" spans="2:5" s="8" customFormat="1" ht="16.5" customHeight="1" x14ac:dyDescent="0.25">
      <c r="B54" s="99" t="s">
        <v>29</v>
      </c>
      <c r="C54" s="100"/>
      <c r="D54" s="100"/>
      <c r="E54" s="101"/>
    </row>
    <row r="55" spans="2:5" s="8" customFormat="1" ht="16.5" customHeight="1" x14ac:dyDescent="0.25">
      <c r="B55" s="7" t="s">
        <v>8</v>
      </c>
      <c r="C55" s="3"/>
      <c r="D55" s="11" t="s">
        <v>30</v>
      </c>
      <c r="E55" s="2"/>
    </row>
    <row r="56" spans="2:5" s="8" customFormat="1" ht="16.5" customHeight="1" x14ac:dyDescent="0.25">
      <c r="B56" s="7" t="s">
        <v>10</v>
      </c>
      <c r="C56" s="3"/>
      <c r="D56" s="11" t="s">
        <v>11</v>
      </c>
      <c r="E56" s="2" t="s">
        <v>125</v>
      </c>
    </row>
    <row r="57" spans="2:5" s="8" customFormat="1" ht="16.5" customHeight="1" x14ac:dyDescent="0.25">
      <c r="B57" s="7" t="s">
        <v>31</v>
      </c>
      <c r="C57" s="3"/>
      <c r="D57" s="11" t="s">
        <v>59</v>
      </c>
      <c r="E57" s="2"/>
    </row>
    <row r="58" spans="2:5" s="8" customFormat="1" ht="16.5" customHeight="1" x14ac:dyDescent="0.25">
      <c r="B58" s="7" t="s">
        <v>58</v>
      </c>
      <c r="C58" s="4"/>
      <c r="D58" s="11" t="s">
        <v>12</v>
      </c>
      <c r="E58" s="5"/>
    </row>
    <row r="59" spans="2:5" s="8" customFormat="1" ht="16.5" customHeight="1" thickBot="1" x14ac:dyDescent="0.3">
      <c r="B59" s="12" t="s">
        <v>13</v>
      </c>
      <c r="C59" s="93"/>
      <c r="D59" s="94"/>
      <c r="E59" s="95"/>
    </row>
    <row r="60" spans="2:5" s="8" customFormat="1" ht="9.75" customHeight="1" thickBot="1" x14ac:dyDescent="0.3"/>
    <row r="61" spans="2:5" s="8" customFormat="1" ht="15.75" customHeight="1" thickBot="1" x14ac:dyDescent="0.3">
      <c r="B61" s="104" t="s">
        <v>82</v>
      </c>
      <c r="C61" s="105"/>
      <c r="D61" s="105"/>
      <c r="E61" s="106"/>
    </row>
    <row r="62" spans="2:5" s="8" customFormat="1" ht="27" customHeight="1" x14ac:dyDescent="0.25">
      <c r="B62" s="6" t="s">
        <v>23</v>
      </c>
      <c r="C62" s="89" t="s">
        <v>126</v>
      </c>
      <c r="D62" s="89"/>
      <c r="E62" s="90"/>
    </row>
    <row r="63" spans="2:5" s="8" customFormat="1" ht="16.5" customHeight="1" x14ac:dyDescent="0.25">
      <c r="B63" s="7" t="s">
        <v>24</v>
      </c>
      <c r="C63" s="87" t="s">
        <v>127</v>
      </c>
      <c r="D63" s="87"/>
      <c r="E63" s="88"/>
    </row>
    <row r="64" spans="2:5" s="8" customFormat="1" ht="16.5" customHeight="1" x14ac:dyDescent="0.25">
      <c r="B64" s="7" t="s">
        <v>22</v>
      </c>
      <c r="C64" s="87"/>
      <c r="D64" s="87"/>
      <c r="E64" s="88"/>
    </row>
    <row r="65" spans="2:5" s="8" customFormat="1" ht="16.5" customHeight="1" x14ac:dyDescent="0.25">
      <c r="B65" s="7" t="s">
        <v>0</v>
      </c>
      <c r="C65" s="87"/>
      <c r="D65" s="87"/>
      <c r="E65" s="88"/>
    </row>
    <row r="66" spans="2:5" s="8" customFormat="1" ht="16.5" customHeight="1" x14ac:dyDescent="0.25">
      <c r="B66" s="7" t="s">
        <v>1</v>
      </c>
      <c r="C66" s="87"/>
      <c r="D66" s="87"/>
      <c r="E66" s="88"/>
    </row>
    <row r="67" spans="2:5" s="8" customFormat="1" ht="16.5" customHeight="1" x14ac:dyDescent="0.25">
      <c r="B67" s="7" t="s">
        <v>26</v>
      </c>
      <c r="C67" s="87"/>
      <c r="D67" s="87"/>
      <c r="E67" s="88"/>
    </row>
    <row r="68" spans="2:5" s="8" customFormat="1" ht="16.5" customHeight="1" x14ac:dyDescent="0.25">
      <c r="B68" s="7" t="s">
        <v>25</v>
      </c>
      <c r="C68" s="87"/>
      <c r="D68" s="87"/>
      <c r="E68" s="88"/>
    </row>
    <row r="69" spans="2:5" s="8" customFormat="1" ht="16.5" customHeight="1" x14ac:dyDescent="0.25">
      <c r="B69" s="7" t="s">
        <v>21</v>
      </c>
      <c r="C69" s="87"/>
      <c r="D69" s="87"/>
      <c r="E69" s="88"/>
    </row>
    <row r="70" spans="2:5" s="8" customFormat="1" ht="16.5" customHeight="1" x14ac:dyDescent="0.25">
      <c r="B70" s="10" t="s">
        <v>2</v>
      </c>
      <c r="C70" s="87"/>
      <c r="D70" s="87"/>
      <c r="E70" s="88"/>
    </row>
    <row r="71" spans="2:5" s="8" customFormat="1" ht="16.5" customHeight="1" x14ac:dyDescent="0.25">
      <c r="B71" s="7" t="s">
        <v>18</v>
      </c>
      <c r="C71" s="87"/>
      <c r="D71" s="87"/>
      <c r="E71" s="88"/>
    </row>
    <row r="72" spans="2:5" s="8" customFormat="1" ht="16.5" customHeight="1" x14ac:dyDescent="0.25">
      <c r="B72" s="7" t="s">
        <v>4</v>
      </c>
      <c r="C72" s="87" t="s">
        <v>109</v>
      </c>
      <c r="D72" s="87"/>
      <c r="E72" s="88"/>
    </row>
    <row r="73" spans="2:5" s="8" customFormat="1" ht="16.5" customHeight="1" x14ac:dyDescent="0.25">
      <c r="B73" s="10" t="s">
        <v>5</v>
      </c>
      <c r="C73" s="87"/>
      <c r="D73" s="87"/>
      <c r="E73" s="88"/>
    </row>
    <row r="74" spans="2:5" s="8" customFormat="1" ht="16.5" customHeight="1" x14ac:dyDescent="0.25">
      <c r="B74" s="10" t="s">
        <v>6</v>
      </c>
      <c r="C74" s="87"/>
      <c r="D74" s="87"/>
      <c r="E74" s="88"/>
    </row>
    <row r="75" spans="2:5" s="8" customFormat="1" ht="16.5" customHeight="1" x14ac:dyDescent="0.25">
      <c r="B75" s="7" t="s">
        <v>39</v>
      </c>
      <c r="C75" s="87"/>
      <c r="D75" s="87"/>
      <c r="E75" s="88"/>
    </row>
    <row r="76" spans="2:5" s="8" customFormat="1" ht="16.5" customHeight="1" x14ac:dyDescent="0.25">
      <c r="B76" s="7" t="s">
        <v>7</v>
      </c>
      <c r="C76" s="87"/>
      <c r="D76" s="87"/>
      <c r="E76" s="88"/>
    </row>
    <row r="77" spans="2:5" s="8" customFormat="1" ht="62.25" customHeight="1" x14ac:dyDescent="0.25">
      <c r="B77" s="7" t="s">
        <v>43</v>
      </c>
      <c r="C77" s="116"/>
      <c r="D77" s="117"/>
      <c r="E77" s="118"/>
    </row>
    <row r="78" spans="2:5" s="8" customFormat="1" ht="66" customHeight="1" x14ac:dyDescent="0.25">
      <c r="B78" s="7" t="s">
        <v>99</v>
      </c>
      <c r="C78" s="84"/>
      <c r="D78" s="85"/>
      <c r="E78" s="86"/>
    </row>
    <row r="79" spans="2:5" s="8" customFormat="1" ht="16.5" customHeight="1" x14ac:dyDescent="0.25">
      <c r="B79" s="99" t="s">
        <v>28</v>
      </c>
      <c r="C79" s="100"/>
      <c r="D79" s="100"/>
      <c r="E79" s="101"/>
    </row>
    <row r="80" spans="2:5" s="8" customFormat="1" ht="16.5" customHeight="1" x14ac:dyDescent="0.25">
      <c r="B80" s="7" t="s">
        <v>34</v>
      </c>
      <c r="C80" s="82"/>
      <c r="D80" s="11" t="s">
        <v>27</v>
      </c>
      <c r="E80" s="83"/>
    </row>
    <row r="81" spans="2:5" s="8" customFormat="1" ht="16.5" customHeight="1" x14ac:dyDescent="0.25">
      <c r="B81" s="99" t="s">
        <v>29</v>
      </c>
      <c r="C81" s="100"/>
      <c r="D81" s="100"/>
      <c r="E81" s="101"/>
    </row>
    <row r="82" spans="2:5" s="8" customFormat="1" ht="16.5" customHeight="1" x14ac:dyDescent="0.25">
      <c r="B82" s="7" t="s">
        <v>8</v>
      </c>
      <c r="C82" s="3"/>
      <c r="D82" s="11" t="s">
        <v>30</v>
      </c>
      <c r="E82" s="2" t="s">
        <v>128</v>
      </c>
    </row>
    <row r="83" spans="2:5" s="8" customFormat="1" ht="16.5" customHeight="1" x14ac:dyDescent="0.25">
      <c r="B83" s="7" t="s">
        <v>10</v>
      </c>
      <c r="C83" s="3"/>
      <c r="D83" s="11" t="s">
        <v>11</v>
      </c>
      <c r="E83" s="2"/>
    </row>
    <row r="84" spans="2:5" s="8" customFormat="1" ht="16.5" customHeight="1" x14ac:dyDescent="0.25">
      <c r="B84" s="7" t="s">
        <v>31</v>
      </c>
      <c r="C84" s="3"/>
      <c r="D84" s="11" t="s">
        <v>32</v>
      </c>
      <c r="E84" s="2"/>
    </row>
    <row r="85" spans="2:5" s="8" customFormat="1" ht="16.5" customHeight="1" x14ac:dyDescent="0.25">
      <c r="B85" s="7" t="s">
        <v>9</v>
      </c>
      <c r="C85" s="4"/>
      <c r="D85" s="11" t="s">
        <v>12</v>
      </c>
      <c r="E85" s="5"/>
    </row>
    <row r="86" spans="2:5" s="8" customFormat="1" ht="16.5" customHeight="1" x14ac:dyDescent="0.25">
      <c r="B86" s="45" t="s">
        <v>59</v>
      </c>
      <c r="C86" s="46"/>
      <c r="D86" s="11" t="s">
        <v>58</v>
      </c>
      <c r="E86" s="47"/>
    </row>
    <row r="87" spans="2:5" s="8" customFormat="1" ht="16.5" customHeight="1" thickBot="1" x14ac:dyDescent="0.3">
      <c r="B87" s="12" t="s">
        <v>13</v>
      </c>
      <c r="C87" s="93"/>
      <c r="D87" s="94"/>
      <c r="E87" s="95"/>
    </row>
    <row r="88" spans="2:5" s="8" customFormat="1" ht="16.5" customHeight="1" thickBot="1" x14ac:dyDescent="0.3"/>
    <row r="89" spans="2:5" s="8" customFormat="1" ht="15.75" thickBot="1" x14ac:dyDescent="0.3">
      <c r="B89" s="96" t="s">
        <v>83</v>
      </c>
      <c r="C89" s="97"/>
      <c r="D89" s="97"/>
      <c r="E89" s="98"/>
    </row>
    <row r="90" spans="2:5" s="8" customFormat="1" ht="27" customHeight="1" x14ac:dyDescent="0.25">
      <c r="B90" s="6" t="s">
        <v>23</v>
      </c>
      <c r="C90" s="89"/>
      <c r="D90" s="89"/>
      <c r="E90" s="90"/>
    </row>
    <row r="91" spans="2:5" s="8" customFormat="1" ht="16.5" customHeight="1" x14ac:dyDescent="0.25">
      <c r="B91" s="7" t="s">
        <v>24</v>
      </c>
      <c r="C91" s="87"/>
      <c r="D91" s="87"/>
      <c r="E91" s="88"/>
    </row>
    <row r="92" spans="2:5" s="8" customFormat="1" ht="16.5" customHeight="1" x14ac:dyDescent="0.25">
      <c r="B92" s="7" t="s">
        <v>22</v>
      </c>
      <c r="C92" s="87"/>
      <c r="D92" s="87"/>
      <c r="E92" s="88"/>
    </row>
    <row r="93" spans="2:5" s="8" customFormat="1" ht="16.5" customHeight="1" x14ac:dyDescent="0.25">
      <c r="B93" s="7" t="s">
        <v>0</v>
      </c>
      <c r="C93" s="87"/>
      <c r="D93" s="87"/>
      <c r="E93" s="88"/>
    </row>
    <row r="94" spans="2:5" s="8" customFormat="1" ht="16.5" customHeight="1" x14ac:dyDescent="0.25">
      <c r="B94" s="7" t="s">
        <v>1</v>
      </c>
      <c r="C94" s="87"/>
      <c r="D94" s="87"/>
      <c r="E94" s="88"/>
    </row>
    <row r="95" spans="2:5" s="8" customFormat="1" ht="16.5" customHeight="1" x14ac:dyDescent="0.25">
      <c r="B95" s="7" t="s">
        <v>26</v>
      </c>
      <c r="C95" s="87"/>
      <c r="D95" s="87"/>
      <c r="E95" s="88"/>
    </row>
    <row r="96" spans="2:5" s="8" customFormat="1" ht="16.5" customHeight="1" x14ac:dyDescent="0.25">
      <c r="B96" s="7" t="s">
        <v>25</v>
      </c>
      <c r="C96" s="87"/>
      <c r="D96" s="87"/>
      <c r="E96" s="88"/>
    </row>
    <row r="97" spans="2:5" s="8" customFormat="1" ht="16.5" customHeight="1" x14ac:dyDescent="0.25">
      <c r="B97" s="7" t="s">
        <v>21</v>
      </c>
      <c r="C97" s="87"/>
      <c r="D97" s="87"/>
      <c r="E97" s="88"/>
    </row>
    <row r="98" spans="2:5" s="8" customFormat="1" ht="16.5" customHeight="1" x14ac:dyDescent="0.25">
      <c r="B98" s="10" t="s">
        <v>2</v>
      </c>
      <c r="C98" s="87"/>
      <c r="D98" s="87"/>
      <c r="E98" s="88"/>
    </row>
    <row r="99" spans="2:5" s="8" customFormat="1" ht="16.5" customHeight="1" x14ac:dyDescent="0.25">
      <c r="B99" s="7" t="s">
        <v>18</v>
      </c>
      <c r="C99" s="87"/>
      <c r="D99" s="87"/>
      <c r="E99" s="88"/>
    </row>
    <row r="100" spans="2:5" s="8" customFormat="1" ht="16.5" customHeight="1" x14ac:dyDescent="0.25">
      <c r="B100" s="7" t="s">
        <v>4</v>
      </c>
      <c r="C100" s="87"/>
      <c r="D100" s="87"/>
      <c r="E100" s="88"/>
    </row>
    <row r="101" spans="2:5" s="8" customFormat="1" ht="16.5" customHeight="1" x14ac:dyDescent="0.25">
      <c r="B101" s="10" t="s">
        <v>5</v>
      </c>
      <c r="C101" s="87"/>
      <c r="D101" s="87"/>
      <c r="E101" s="88"/>
    </row>
    <row r="102" spans="2:5" s="8" customFormat="1" ht="16.5" customHeight="1" x14ac:dyDescent="0.25">
      <c r="B102" s="10" t="s">
        <v>6</v>
      </c>
      <c r="C102" s="87"/>
      <c r="D102" s="87"/>
      <c r="E102" s="88"/>
    </row>
    <row r="103" spans="2:5" s="8" customFormat="1" ht="16.5" customHeight="1" x14ac:dyDescent="0.25">
      <c r="B103" s="7" t="s">
        <v>39</v>
      </c>
      <c r="C103" s="87"/>
      <c r="D103" s="87"/>
      <c r="E103" s="88"/>
    </row>
    <row r="104" spans="2:5" s="8" customFormat="1" ht="16.5" customHeight="1" x14ac:dyDescent="0.25">
      <c r="B104" s="7" t="s">
        <v>7</v>
      </c>
      <c r="C104" s="87"/>
      <c r="D104" s="87"/>
      <c r="E104" s="88"/>
    </row>
    <row r="105" spans="2:5" s="8" customFormat="1" ht="62.25" customHeight="1" x14ac:dyDescent="0.25">
      <c r="B105" s="7" t="s">
        <v>43</v>
      </c>
      <c r="C105" s="116"/>
      <c r="D105" s="117"/>
      <c r="E105" s="118"/>
    </row>
    <row r="106" spans="2:5" s="8" customFormat="1" ht="66" customHeight="1" x14ac:dyDescent="0.25">
      <c r="B106" s="7" t="s">
        <v>99</v>
      </c>
      <c r="C106" s="84"/>
      <c r="D106" s="85"/>
      <c r="E106" s="86"/>
    </row>
    <row r="107" spans="2:5" s="8" customFormat="1" ht="16.5" customHeight="1" x14ac:dyDescent="0.25">
      <c r="B107" s="99" t="s">
        <v>28</v>
      </c>
      <c r="C107" s="100"/>
      <c r="D107" s="100"/>
      <c r="E107" s="101"/>
    </row>
    <row r="108" spans="2:5" s="8" customFormat="1" ht="16.5" customHeight="1" x14ac:dyDescent="0.25">
      <c r="B108" s="7" t="s">
        <v>34</v>
      </c>
      <c r="C108" s="1"/>
      <c r="D108" s="11" t="s">
        <v>27</v>
      </c>
      <c r="E108" s="2"/>
    </row>
    <row r="109" spans="2:5" s="8" customFormat="1" ht="16.5" customHeight="1" x14ac:dyDescent="0.25">
      <c r="B109" s="99" t="s">
        <v>29</v>
      </c>
      <c r="C109" s="100"/>
      <c r="D109" s="100"/>
      <c r="E109" s="101"/>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5" t="s">
        <v>59</v>
      </c>
      <c r="C114" s="46"/>
      <c r="D114" s="11" t="s">
        <v>58</v>
      </c>
      <c r="E114" s="47"/>
    </row>
    <row r="115" spans="2:5" s="8" customFormat="1" ht="16.5" customHeight="1" thickBot="1" x14ac:dyDescent="0.3">
      <c r="B115" s="12" t="s">
        <v>13</v>
      </c>
      <c r="C115" s="93"/>
      <c r="D115" s="94"/>
      <c r="E115" s="95"/>
    </row>
    <row r="116" spans="2:5" s="8" customFormat="1" ht="6" customHeight="1" thickBot="1" x14ac:dyDescent="0.3"/>
    <row r="117" spans="2:5" s="8" customFormat="1" ht="15.75" thickBot="1" x14ac:dyDescent="0.3">
      <c r="B117" s="96" t="s">
        <v>84</v>
      </c>
      <c r="C117" s="97"/>
      <c r="D117" s="97"/>
      <c r="E117" s="98"/>
    </row>
    <row r="118" spans="2:5" s="8" customFormat="1" ht="27" customHeight="1" x14ac:dyDescent="0.25">
      <c r="B118" s="6" t="s">
        <v>23</v>
      </c>
      <c r="C118" s="89"/>
      <c r="D118" s="89"/>
      <c r="E118" s="90"/>
    </row>
    <row r="119" spans="2:5" s="8" customFormat="1" ht="16.5" customHeight="1" x14ac:dyDescent="0.25">
      <c r="B119" s="7" t="s">
        <v>24</v>
      </c>
      <c r="C119" s="87"/>
      <c r="D119" s="87"/>
      <c r="E119" s="88"/>
    </row>
    <row r="120" spans="2:5" s="8" customFormat="1" ht="16.5" customHeight="1" x14ac:dyDescent="0.25">
      <c r="B120" s="7" t="s">
        <v>22</v>
      </c>
      <c r="C120" s="87"/>
      <c r="D120" s="87"/>
      <c r="E120" s="88"/>
    </row>
    <row r="121" spans="2:5" s="8" customFormat="1" ht="16.5" customHeight="1" x14ac:dyDescent="0.25">
      <c r="B121" s="7" t="s">
        <v>0</v>
      </c>
      <c r="C121" s="87"/>
      <c r="D121" s="87"/>
      <c r="E121" s="88"/>
    </row>
    <row r="122" spans="2:5" s="8" customFormat="1" ht="16.5" customHeight="1" x14ac:dyDescent="0.25">
      <c r="B122" s="7" t="s">
        <v>1</v>
      </c>
      <c r="C122" s="87"/>
      <c r="D122" s="87"/>
      <c r="E122" s="88"/>
    </row>
    <row r="123" spans="2:5" s="8" customFormat="1" ht="16.5" customHeight="1" x14ac:dyDescent="0.25">
      <c r="B123" s="7" t="s">
        <v>26</v>
      </c>
      <c r="C123" s="87"/>
      <c r="D123" s="87"/>
      <c r="E123" s="88"/>
    </row>
    <row r="124" spans="2:5" s="8" customFormat="1" ht="16.5" customHeight="1" x14ac:dyDescent="0.25">
      <c r="B124" s="7" t="s">
        <v>25</v>
      </c>
      <c r="C124" s="87"/>
      <c r="D124" s="87"/>
      <c r="E124" s="88"/>
    </row>
    <row r="125" spans="2:5" s="8" customFormat="1" ht="16.5" customHeight="1" x14ac:dyDescent="0.25">
      <c r="B125" s="7" t="s">
        <v>21</v>
      </c>
      <c r="C125" s="87"/>
      <c r="D125" s="87"/>
      <c r="E125" s="88"/>
    </row>
    <row r="126" spans="2:5" s="8" customFormat="1" ht="16.5" customHeight="1" x14ac:dyDescent="0.25">
      <c r="B126" s="10" t="s">
        <v>2</v>
      </c>
      <c r="C126" s="87"/>
      <c r="D126" s="87"/>
      <c r="E126" s="88"/>
    </row>
    <row r="127" spans="2:5" s="8" customFormat="1" ht="16.5" customHeight="1" x14ac:dyDescent="0.25">
      <c r="B127" s="7" t="s">
        <v>18</v>
      </c>
      <c r="C127" s="87"/>
      <c r="D127" s="87"/>
      <c r="E127" s="88"/>
    </row>
    <row r="128" spans="2:5" s="8" customFormat="1" ht="16.5" customHeight="1" x14ac:dyDescent="0.25">
      <c r="B128" s="7" t="s">
        <v>4</v>
      </c>
      <c r="C128" s="87"/>
      <c r="D128" s="87"/>
      <c r="E128" s="88"/>
    </row>
    <row r="129" spans="2:5" s="8" customFormat="1" ht="16.5" customHeight="1" x14ac:dyDescent="0.25">
      <c r="B129" s="10" t="s">
        <v>5</v>
      </c>
      <c r="C129" s="87"/>
      <c r="D129" s="87"/>
      <c r="E129" s="88"/>
    </row>
    <row r="130" spans="2:5" s="8" customFormat="1" ht="16.5" customHeight="1" x14ac:dyDescent="0.25">
      <c r="B130" s="10" t="s">
        <v>6</v>
      </c>
      <c r="C130" s="87"/>
      <c r="D130" s="87"/>
      <c r="E130" s="88"/>
    </row>
    <row r="131" spans="2:5" s="8" customFormat="1" ht="16.5" customHeight="1" x14ac:dyDescent="0.25">
      <c r="B131" s="7" t="s">
        <v>39</v>
      </c>
      <c r="C131" s="87"/>
      <c r="D131" s="87"/>
      <c r="E131" s="88"/>
    </row>
    <row r="132" spans="2:5" s="8" customFormat="1" ht="16.5" customHeight="1" x14ac:dyDescent="0.25">
      <c r="B132" s="7" t="s">
        <v>7</v>
      </c>
      <c r="C132" s="87"/>
      <c r="D132" s="87"/>
      <c r="E132" s="88"/>
    </row>
    <row r="133" spans="2:5" s="8" customFormat="1" ht="62.25" customHeight="1" x14ac:dyDescent="0.25">
      <c r="B133" s="7" t="s">
        <v>42</v>
      </c>
      <c r="C133" s="116"/>
      <c r="D133" s="117"/>
      <c r="E133" s="118"/>
    </row>
    <row r="134" spans="2:5" s="8" customFormat="1" ht="65.25" customHeight="1" x14ac:dyDescent="0.25">
      <c r="B134" s="7" t="s">
        <v>99</v>
      </c>
      <c r="C134" s="84"/>
      <c r="D134" s="85"/>
      <c r="E134" s="86"/>
    </row>
    <row r="135" spans="2:5" s="8" customFormat="1" ht="16.5" customHeight="1" x14ac:dyDescent="0.25">
      <c r="B135" s="99" t="s">
        <v>28</v>
      </c>
      <c r="C135" s="100"/>
      <c r="D135" s="100"/>
      <c r="E135" s="101"/>
    </row>
    <row r="136" spans="2:5" s="8" customFormat="1" ht="16.5" customHeight="1" x14ac:dyDescent="0.25">
      <c r="B136" s="7" t="s">
        <v>34</v>
      </c>
      <c r="C136" s="1"/>
      <c r="D136" s="11" t="s">
        <v>27</v>
      </c>
      <c r="E136" s="2"/>
    </row>
    <row r="137" spans="2:5" s="8" customFormat="1" ht="16.5" customHeight="1" x14ac:dyDescent="0.25">
      <c r="B137" s="99" t="s">
        <v>29</v>
      </c>
      <c r="C137" s="100"/>
      <c r="D137" s="100"/>
      <c r="E137" s="101"/>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5" t="s">
        <v>59</v>
      </c>
      <c r="C142" s="46"/>
      <c r="D142" s="11" t="s">
        <v>58</v>
      </c>
      <c r="E142" s="47"/>
    </row>
    <row r="143" spans="2:5" s="8" customFormat="1" ht="16.5" customHeight="1" thickBot="1" x14ac:dyDescent="0.3">
      <c r="B143" s="12" t="s">
        <v>13</v>
      </c>
      <c r="C143" s="93"/>
      <c r="D143" s="94"/>
      <c r="E143" s="95"/>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6" r:id="rId2"/>
  </hyperlinks>
  <pageMargins left="0.70866141732283472" right="0.70866141732283472" top="0.74803149606299213" bottom="0.74803149606299213" header="0.31496062992125984" footer="0.31496062992125984"/>
  <pageSetup paperSize="9" scale="83" fitToHeight="0" orientation="portrait" r:id="rId3"/>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tabSelected="1" zoomScale="90" zoomScaleNormal="90" zoomScaleSheetLayoutView="100" workbookViewId="0">
      <selection activeCell="E56" sqref="E56"/>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37" t="s">
        <v>100</v>
      </c>
      <c r="D2" s="137"/>
      <c r="E2" s="137"/>
    </row>
    <row r="3" spans="2:7" s="8" customFormat="1" ht="20.25" customHeight="1" x14ac:dyDescent="0.25">
      <c r="B3" s="134" t="s">
        <v>60</v>
      </c>
      <c r="C3" s="135"/>
      <c r="D3" s="135" t="s">
        <v>61</v>
      </c>
      <c r="E3" s="136"/>
    </row>
    <row r="4" spans="2:7" s="8" customFormat="1" ht="19.5" customHeight="1" thickBot="1" x14ac:dyDescent="0.3">
      <c r="B4" s="133" t="str">
        <f>'DATOS GENERALES'!C35</f>
        <v>EDAC</v>
      </c>
      <c r="C4" s="131"/>
      <c r="D4" s="131" t="str">
        <f>'DATOS GENERALES'!C7</f>
        <v>Conversión residuos organicos municipales en abonos y biogas</v>
      </c>
      <c r="E4" s="132"/>
    </row>
    <row r="5" spans="2:7" s="8" customFormat="1" ht="16.5" customHeight="1" thickBot="1" x14ac:dyDescent="0.3">
      <c r="B5" s="15"/>
    </row>
    <row r="6" spans="2:7" s="8" customFormat="1" ht="15" customHeight="1" x14ac:dyDescent="0.25">
      <c r="B6" s="119" t="s">
        <v>88</v>
      </c>
      <c r="C6" s="120"/>
      <c r="D6" s="120"/>
      <c r="E6" s="121"/>
    </row>
    <row r="7" spans="2:7" s="8" customFormat="1" ht="209.25" customHeight="1" thickBot="1" x14ac:dyDescent="0.3">
      <c r="B7" s="125" t="s">
        <v>130</v>
      </c>
      <c r="C7" s="126"/>
      <c r="D7" s="126"/>
      <c r="E7" s="127"/>
    </row>
    <row r="8" spans="2:7" s="8" customFormat="1" ht="12" customHeight="1" thickBot="1" x14ac:dyDescent="0.3"/>
    <row r="9" spans="2:7" s="8" customFormat="1" x14ac:dyDescent="0.25">
      <c r="B9" s="119" t="s">
        <v>89</v>
      </c>
      <c r="C9" s="120"/>
      <c r="D9" s="120"/>
      <c r="E9" s="121"/>
    </row>
    <row r="10" spans="2:7" s="8" customFormat="1" ht="171" customHeight="1" thickBot="1" x14ac:dyDescent="0.3">
      <c r="B10" s="140" t="s">
        <v>131</v>
      </c>
      <c r="C10" s="129"/>
      <c r="D10" s="129"/>
      <c r="E10" s="130"/>
    </row>
    <row r="11" spans="2:7" s="8" customFormat="1" ht="15.75" customHeight="1" thickBot="1" x14ac:dyDescent="0.3"/>
    <row r="12" spans="2:7" s="8" customFormat="1" x14ac:dyDescent="0.25">
      <c r="B12" s="122" t="s">
        <v>90</v>
      </c>
      <c r="C12" s="123"/>
      <c r="D12" s="123"/>
      <c r="E12" s="124"/>
    </row>
    <row r="13" spans="2:7" s="8" customFormat="1" ht="166.5" customHeight="1" thickBot="1" x14ac:dyDescent="0.3">
      <c r="B13" s="128" t="s">
        <v>145</v>
      </c>
      <c r="C13" s="129"/>
      <c r="D13" s="129"/>
      <c r="E13" s="130"/>
    </row>
    <row r="14" spans="2:7" ht="15" customHeight="1" thickBot="1" x14ac:dyDescent="0.3">
      <c r="B14" s="8"/>
      <c r="C14" s="8"/>
    </row>
    <row r="15" spans="2:7" s="8" customFormat="1" ht="36" customHeight="1" x14ac:dyDescent="0.25">
      <c r="B15" s="122" t="s">
        <v>62</v>
      </c>
      <c r="C15" s="123"/>
      <c r="D15" s="123"/>
      <c r="E15" s="124"/>
      <c r="G15" s="48" t="s">
        <v>64</v>
      </c>
    </row>
    <row r="16" spans="2:7" s="8" customFormat="1" ht="164.25" customHeight="1" thickBot="1" x14ac:dyDescent="0.3">
      <c r="B16" s="140" t="s">
        <v>166</v>
      </c>
      <c r="C16" s="163"/>
      <c r="D16" s="163"/>
      <c r="E16" s="164"/>
      <c r="G16" s="49"/>
    </row>
    <row r="17" spans="1:7" s="8" customFormat="1" ht="15.75" customHeight="1" thickBot="1" x14ac:dyDescent="0.3"/>
    <row r="18" spans="1:7" s="8" customFormat="1" ht="33" customHeight="1" x14ac:dyDescent="0.25">
      <c r="B18" s="119" t="s">
        <v>63</v>
      </c>
      <c r="C18" s="120"/>
      <c r="D18" s="120"/>
      <c r="E18" s="121"/>
    </row>
    <row r="19" spans="1:7" s="8" customFormat="1" ht="322.5" customHeight="1" thickBot="1" x14ac:dyDescent="0.3">
      <c r="B19" s="140" t="s">
        <v>144</v>
      </c>
      <c r="C19" s="129"/>
      <c r="D19" s="129"/>
      <c r="E19" s="130"/>
    </row>
    <row r="20" spans="1:7" s="8" customFormat="1" ht="17.25" customHeight="1" thickBot="1" x14ac:dyDescent="0.3"/>
    <row r="21" spans="1:7" s="8" customFormat="1" ht="15" customHeight="1" x14ac:dyDescent="0.25">
      <c r="B21" s="122" t="s">
        <v>65</v>
      </c>
      <c r="C21" s="123"/>
      <c r="D21" s="123"/>
      <c r="E21" s="124"/>
    </row>
    <row r="22" spans="1:7" s="8" customFormat="1" ht="338.25" customHeight="1" thickBot="1" x14ac:dyDescent="0.3">
      <c r="B22" s="140" t="s">
        <v>140</v>
      </c>
      <c r="C22" s="129"/>
      <c r="D22" s="129"/>
      <c r="E22" s="130"/>
    </row>
    <row r="23" spans="1:7" ht="15" customHeight="1" thickBot="1" x14ac:dyDescent="0.3">
      <c r="B23" s="8"/>
      <c r="C23" s="8"/>
    </row>
    <row r="24" spans="1:7" s="8" customFormat="1" ht="15" customHeight="1" x14ac:dyDescent="0.25">
      <c r="B24" s="122" t="s">
        <v>66</v>
      </c>
      <c r="C24" s="123"/>
      <c r="D24" s="123"/>
      <c r="E24" s="124"/>
    </row>
    <row r="25" spans="1:7" s="8" customFormat="1" ht="180" customHeight="1" thickBot="1" x14ac:dyDescent="0.3">
      <c r="A25" s="8" t="s">
        <v>37</v>
      </c>
      <c r="B25" s="125" t="s">
        <v>141</v>
      </c>
      <c r="C25" s="126"/>
      <c r="D25" s="126"/>
      <c r="E25" s="127"/>
    </row>
    <row r="26" spans="1:7" s="8" customFormat="1" ht="14.25" customHeight="1" thickBot="1" x14ac:dyDescent="0.3"/>
    <row r="27" spans="1:7" s="8" customFormat="1" ht="15" customHeight="1" x14ac:dyDescent="0.25">
      <c r="B27" s="122" t="s">
        <v>67</v>
      </c>
      <c r="C27" s="123"/>
      <c r="D27" s="123"/>
      <c r="E27" s="124"/>
    </row>
    <row r="28" spans="1:7" s="8" customFormat="1" ht="184.5" customHeight="1" thickBot="1" x14ac:dyDescent="0.3">
      <c r="B28" s="125" t="s">
        <v>142</v>
      </c>
      <c r="C28" s="126"/>
      <c r="D28" s="126"/>
      <c r="E28" s="127"/>
    </row>
    <row r="29" spans="1:7" s="8" customFormat="1" ht="12" customHeight="1" thickBot="1" x14ac:dyDescent="0.3"/>
    <row r="30" spans="1:7" s="8" customFormat="1" ht="33" customHeight="1" x14ac:dyDescent="0.25">
      <c r="B30" s="122" t="s">
        <v>91</v>
      </c>
      <c r="C30" s="123"/>
      <c r="D30" s="123"/>
      <c r="E30" s="124"/>
      <c r="G30" s="48" t="s">
        <v>104</v>
      </c>
    </row>
    <row r="31" spans="1:7" s="8" customFormat="1" ht="221.25" customHeight="1" thickBot="1" x14ac:dyDescent="0.3">
      <c r="B31" s="125" t="s">
        <v>143</v>
      </c>
      <c r="C31" s="126"/>
      <c r="D31" s="126"/>
      <c r="E31" s="127"/>
      <c r="G31" s="49"/>
    </row>
    <row r="32" spans="1:7" s="8" customFormat="1" ht="15" customHeight="1" thickBot="1" x14ac:dyDescent="0.3"/>
    <row r="33" spans="1:7" s="8" customFormat="1" ht="30" x14ac:dyDescent="0.25">
      <c r="A33" s="8">
        <v>10</v>
      </c>
      <c r="B33" s="119" t="s">
        <v>69</v>
      </c>
      <c r="C33" s="120"/>
      <c r="D33" s="120"/>
      <c r="E33" s="121"/>
      <c r="G33" s="48" t="s">
        <v>68</v>
      </c>
    </row>
    <row r="34" spans="1:7" s="8" customFormat="1" ht="357" customHeight="1" thickBot="1" x14ac:dyDescent="0.3">
      <c r="B34" s="140" t="s">
        <v>167</v>
      </c>
      <c r="C34" s="129"/>
      <c r="D34" s="129"/>
      <c r="E34" s="130"/>
      <c r="G34" s="49"/>
    </row>
    <row r="35" spans="1:7" s="8" customFormat="1" ht="12.75" customHeight="1" thickBot="1" x14ac:dyDescent="0.3"/>
    <row r="36" spans="1:7" s="8" customFormat="1" x14ac:dyDescent="0.25">
      <c r="B36" s="119" t="s">
        <v>106</v>
      </c>
      <c r="C36" s="120"/>
      <c r="D36" s="120"/>
      <c r="E36" s="121"/>
    </row>
    <row r="37" spans="1:7" s="8" customFormat="1" ht="297" customHeight="1" thickBot="1" x14ac:dyDescent="0.3">
      <c r="B37" s="140" t="s">
        <v>146</v>
      </c>
      <c r="C37" s="129"/>
      <c r="D37" s="129"/>
      <c r="E37" s="130"/>
    </row>
    <row r="38" spans="1:7" s="8" customFormat="1" ht="15.75" customHeight="1" thickBot="1" x14ac:dyDescent="0.3"/>
    <row r="39" spans="1:7" s="8" customFormat="1" x14ac:dyDescent="0.25">
      <c r="B39" s="122" t="s">
        <v>107</v>
      </c>
      <c r="C39" s="123"/>
      <c r="D39" s="123"/>
      <c r="E39" s="124"/>
    </row>
    <row r="40" spans="1:7" s="8" customFormat="1" ht="296.25" customHeight="1" thickBot="1" x14ac:dyDescent="0.3">
      <c r="B40" s="140" t="s">
        <v>164</v>
      </c>
      <c r="C40" s="163"/>
      <c r="D40" s="163"/>
      <c r="E40" s="164"/>
    </row>
    <row r="41" spans="1:7" s="8" customFormat="1" ht="16.5" customHeight="1" thickBot="1" x14ac:dyDescent="0.3"/>
    <row r="42" spans="1:7" s="8" customFormat="1" x14ac:dyDescent="0.25">
      <c r="B42" s="122" t="s">
        <v>105</v>
      </c>
      <c r="C42" s="123"/>
      <c r="D42" s="123"/>
      <c r="E42" s="124"/>
    </row>
    <row r="43" spans="1:7" s="8" customFormat="1" ht="327.75" customHeight="1" thickBot="1" x14ac:dyDescent="0.3">
      <c r="B43" s="140" t="s">
        <v>165</v>
      </c>
      <c r="C43" s="163"/>
      <c r="D43" s="163"/>
      <c r="E43" s="164"/>
    </row>
    <row r="44" spans="1:7" s="8" customFormat="1" ht="13.5" customHeight="1" thickBot="1" x14ac:dyDescent="0.3"/>
    <row r="45" spans="1:7" s="8" customFormat="1" ht="15" customHeight="1" x14ac:dyDescent="0.25">
      <c r="B45" s="119" t="s">
        <v>70</v>
      </c>
      <c r="C45" s="120"/>
      <c r="D45" s="120"/>
      <c r="E45" s="121"/>
    </row>
    <row r="46" spans="1:7" s="8" customFormat="1" ht="291.75" customHeight="1" x14ac:dyDescent="0.25">
      <c r="B46" s="165" t="s">
        <v>168</v>
      </c>
      <c r="C46" s="138"/>
      <c r="D46" s="138"/>
      <c r="E46" s="139"/>
    </row>
    <row r="47" spans="1:7" s="8" customFormat="1" ht="291.75" customHeight="1" thickBot="1" x14ac:dyDescent="0.3">
      <c r="B47" s="128"/>
      <c r="C47" s="129"/>
      <c r="D47" s="129"/>
      <c r="E47" s="130"/>
    </row>
    <row r="48" spans="1:7" s="8" customFormat="1" ht="12" customHeight="1" thickBot="1" x14ac:dyDescent="0.3"/>
    <row r="49" spans="2:5" s="8" customFormat="1" x14ac:dyDescent="0.25">
      <c r="B49" s="119" t="s">
        <v>71</v>
      </c>
      <c r="C49" s="120"/>
      <c r="D49" s="120"/>
      <c r="E49" s="121"/>
    </row>
    <row r="50" spans="2:5" s="8" customFormat="1" x14ac:dyDescent="0.25">
      <c r="B50" s="62" t="s">
        <v>35</v>
      </c>
      <c r="C50" s="79" t="s">
        <v>36</v>
      </c>
      <c r="D50" s="79" t="s">
        <v>72</v>
      </c>
      <c r="E50" s="80" t="s">
        <v>38</v>
      </c>
    </row>
    <row r="51" spans="2:5" s="8" customFormat="1" ht="46.5" customHeight="1" x14ac:dyDescent="0.25">
      <c r="B51" s="166" t="s">
        <v>132</v>
      </c>
      <c r="C51" s="167">
        <v>3</v>
      </c>
      <c r="D51" s="167">
        <v>4</v>
      </c>
      <c r="E51" s="168" t="s">
        <v>133</v>
      </c>
    </row>
    <row r="52" spans="2:5" s="8" customFormat="1" ht="46.5" customHeight="1" x14ac:dyDescent="0.25">
      <c r="B52" s="166" t="s">
        <v>134</v>
      </c>
      <c r="C52" s="167">
        <v>1</v>
      </c>
      <c r="D52" s="167">
        <v>4</v>
      </c>
      <c r="E52" s="168" t="s">
        <v>135</v>
      </c>
    </row>
    <row r="53" spans="2:5" s="8" customFormat="1" ht="46.5" customHeight="1" x14ac:dyDescent="0.25">
      <c r="B53" s="166" t="s">
        <v>136</v>
      </c>
      <c r="C53" s="167">
        <v>3</v>
      </c>
      <c r="D53" s="167">
        <v>4</v>
      </c>
      <c r="E53" s="168" t="s">
        <v>137</v>
      </c>
    </row>
    <row r="54" spans="2:5" s="8" customFormat="1" ht="46.5" customHeight="1" x14ac:dyDescent="0.25">
      <c r="B54" s="166" t="s">
        <v>138</v>
      </c>
      <c r="C54" s="167">
        <v>5</v>
      </c>
      <c r="D54" s="167">
        <v>5</v>
      </c>
      <c r="E54" s="168" t="s">
        <v>139</v>
      </c>
    </row>
    <row r="55" spans="2:5" s="8" customFormat="1" ht="46.5" customHeight="1" x14ac:dyDescent="0.25">
      <c r="B55" s="63"/>
      <c r="C55" s="64"/>
      <c r="D55" s="64"/>
      <c r="E55" s="65"/>
    </row>
    <row r="56" spans="2:5" s="8" customFormat="1" ht="46.5" customHeight="1" x14ac:dyDescent="0.25">
      <c r="B56" s="63"/>
      <c r="C56" s="64"/>
      <c r="D56" s="64"/>
      <c r="E56" s="65"/>
    </row>
    <row r="57" spans="2:5" s="8" customFormat="1" ht="46.5" customHeight="1" x14ac:dyDescent="0.25">
      <c r="B57" s="63"/>
      <c r="C57" s="64"/>
      <c r="D57" s="64"/>
      <c r="E57" s="65"/>
    </row>
    <row r="58" spans="2:5" s="8" customFormat="1" ht="46.5" customHeight="1" x14ac:dyDescent="0.25">
      <c r="B58" s="63"/>
      <c r="C58" s="64"/>
      <c r="D58" s="64"/>
      <c r="E58" s="65"/>
    </row>
    <row r="59" spans="2:5" s="8" customFormat="1" ht="46.5" customHeight="1" x14ac:dyDescent="0.25">
      <c r="B59" s="63"/>
      <c r="C59" s="64"/>
      <c r="D59" s="64"/>
      <c r="E59" s="65"/>
    </row>
    <row r="60" spans="2:5" s="8" customFormat="1" ht="46.5" customHeight="1" thickBot="1" x14ac:dyDescent="0.3">
      <c r="B60" s="66"/>
      <c r="C60" s="67"/>
      <c r="D60" s="67"/>
      <c r="E60" s="68"/>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 ref="B18:E18"/>
    <mergeCell ref="B19:E19"/>
    <mergeCell ref="B21:E21"/>
    <mergeCell ref="D4:E4"/>
    <mergeCell ref="B4:C4"/>
    <mergeCell ref="B15:E15"/>
    <mergeCell ref="B49:E49"/>
    <mergeCell ref="B30:E30"/>
    <mergeCell ref="B24:E24"/>
    <mergeCell ref="B25:E25"/>
    <mergeCell ref="B22:E22"/>
    <mergeCell ref="B28:E28"/>
    <mergeCell ref="B27:E27"/>
    <mergeCell ref="B45:E45"/>
    <mergeCell ref="B39:E39"/>
    <mergeCell ref="B40:E40"/>
    <mergeCell ref="B42:E42"/>
    <mergeCell ref="B43:E43"/>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opLeftCell="A13" zoomScaleNormal="100" zoomScaleSheetLayoutView="100" workbookViewId="0">
      <selection activeCell="H23" sqref="H23"/>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09" t="s">
        <v>101</v>
      </c>
      <c r="C2" s="109"/>
      <c r="D2" s="109"/>
      <c r="E2" s="109"/>
      <c r="F2" s="109"/>
      <c r="G2" s="109"/>
      <c r="H2" s="109"/>
      <c r="I2" s="109"/>
      <c r="J2" s="109"/>
      <c r="K2" s="109"/>
    </row>
    <row r="3" spans="2:13" s="8" customFormat="1" ht="15.75" thickBot="1" x14ac:dyDescent="0.3"/>
    <row r="4" spans="2:13" ht="60" customHeight="1" x14ac:dyDescent="0.25">
      <c r="B4" s="145" t="s">
        <v>53</v>
      </c>
      <c r="C4" s="145" t="s">
        <v>74</v>
      </c>
      <c r="D4" s="149" t="s">
        <v>93</v>
      </c>
      <c r="E4" s="151" t="s">
        <v>94</v>
      </c>
      <c r="F4" s="153" t="s">
        <v>95</v>
      </c>
      <c r="G4" s="154"/>
      <c r="H4" s="143" t="s">
        <v>96</v>
      </c>
      <c r="I4" s="144"/>
      <c r="J4" s="155" t="s">
        <v>98</v>
      </c>
      <c r="K4" s="156"/>
      <c r="L4" s="8"/>
      <c r="M4" s="22" t="s">
        <v>47</v>
      </c>
    </row>
    <row r="5" spans="2:13" ht="30.75" thickBot="1" x14ac:dyDescent="0.3">
      <c r="B5" s="146"/>
      <c r="C5" s="146"/>
      <c r="D5" s="150"/>
      <c r="E5" s="152"/>
      <c r="F5" s="51" t="s">
        <v>48</v>
      </c>
      <c r="G5" s="52" t="s">
        <v>49</v>
      </c>
      <c r="H5" s="52" t="s">
        <v>48</v>
      </c>
      <c r="I5" s="53" t="s">
        <v>49</v>
      </c>
      <c r="J5" s="35" t="s">
        <v>48</v>
      </c>
      <c r="K5" s="36" t="s">
        <v>49</v>
      </c>
      <c r="L5" s="8"/>
      <c r="M5" s="23"/>
    </row>
    <row r="6" spans="2:13" ht="21" customHeight="1" thickBot="1" x14ac:dyDescent="0.3">
      <c r="B6" s="157" t="s">
        <v>147</v>
      </c>
      <c r="C6" s="158" t="s">
        <v>148</v>
      </c>
      <c r="D6" s="29">
        <f t="shared" ref="D6" si="0">E6+J6+K6</f>
        <v>45000</v>
      </c>
      <c r="E6" s="41">
        <v>25000</v>
      </c>
      <c r="F6" s="33"/>
      <c r="G6" s="25"/>
      <c r="H6" s="25">
        <v>20000</v>
      </c>
      <c r="I6" s="26"/>
      <c r="J6" s="69">
        <f t="shared" ref="J6" si="1">F6+H6</f>
        <v>20000</v>
      </c>
      <c r="K6" s="70">
        <f t="shared" ref="K6" si="2">G6+I6</f>
        <v>0</v>
      </c>
      <c r="L6" s="8"/>
      <c r="M6" s="24" t="str">
        <f>IF(D6=(E6+F6+G6+H6+I6),"OK","ERROR")</f>
        <v>OK</v>
      </c>
    </row>
    <row r="7" spans="2:13" ht="15.75" thickBot="1" x14ac:dyDescent="0.3">
      <c r="B7" s="159"/>
      <c r="C7" s="158" t="s">
        <v>149</v>
      </c>
      <c r="D7" s="30">
        <f>E7+J7+K7</f>
        <v>55000</v>
      </c>
      <c r="E7" s="42"/>
      <c r="F7" s="34"/>
      <c r="G7" s="27"/>
      <c r="H7" s="27">
        <v>55000</v>
      </c>
      <c r="I7" s="28"/>
      <c r="J7" s="71">
        <f>F7+H7</f>
        <v>55000</v>
      </c>
      <c r="K7" s="72">
        <f>G7+I7</f>
        <v>0</v>
      </c>
      <c r="L7" s="8"/>
      <c r="M7" s="24" t="str">
        <f>IF(D7=(E7+F7+G7+H7+I7),"OK","ERROR")</f>
        <v>OK</v>
      </c>
    </row>
    <row r="8" spans="2:13" ht="15.75" thickBot="1" x14ac:dyDescent="0.3">
      <c r="B8" s="159" t="s">
        <v>150</v>
      </c>
      <c r="C8" s="158" t="s">
        <v>151</v>
      </c>
      <c r="D8" s="30">
        <f t="shared" ref="D8:D19" si="3">E8+J8+K8</f>
        <v>16000</v>
      </c>
      <c r="E8" s="42">
        <v>11000</v>
      </c>
      <c r="F8" s="34"/>
      <c r="G8" s="27">
        <v>2000</v>
      </c>
      <c r="H8" s="27"/>
      <c r="I8" s="28">
        <v>3000</v>
      </c>
      <c r="J8" s="71">
        <f t="shared" ref="J8:J19" si="4">F8+H8</f>
        <v>0</v>
      </c>
      <c r="K8" s="72">
        <f t="shared" ref="K8:K19" si="5">G8+I8</f>
        <v>5000</v>
      </c>
      <c r="L8" s="8"/>
      <c r="M8" s="24" t="str">
        <f t="shared" ref="M8:M20" si="6">IF(D8=(E8+F8+G8+H8+I8),"OK","ERROR")</f>
        <v>OK</v>
      </c>
    </row>
    <row r="9" spans="2:13" ht="15.75" thickBot="1" x14ac:dyDescent="0.3">
      <c r="B9" s="159"/>
      <c r="C9" s="158"/>
      <c r="D9" s="30">
        <f t="shared" si="3"/>
        <v>0</v>
      </c>
      <c r="E9" s="42"/>
      <c r="F9" s="34"/>
      <c r="G9" s="27"/>
      <c r="H9" s="27"/>
      <c r="I9" s="28"/>
      <c r="J9" s="71">
        <f t="shared" si="4"/>
        <v>0</v>
      </c>
      <c r="K9" s="72">
        <f t="shared" si="5"/>
        <v>0</v>
      </c>
      <c r="L9" s="8"/>
      <c r="M9" s="24" t="str">
        <f t="shared" si="6"/>
        <v>OK</v>
      </c>
    </row>
    <row r="10" spans="2:13" ht="24.75" thickBot="1" x14ac:dyDescent="0.3">
      <c r="B10" s="159" t="s">
        <v>152</v>
      </c>
      <c r="C10" s="158" t="s">
        <v>153</v>
      </c>
      <c r="D10" s="30">
        <f t="shared" si="3"/>
        <v>11800</v>
      </c>
      <c r="E10" s="42">
        <v>1800</v>
      </c>
      <c r="F10" s="34"/>
      <c r="G10" s="27"/>
      <c r="H10" s="27"/>
      <c r="I10" s="28">
        <v>10000</v>
      </c>
      <c r="J10" s="71">
        <f t="shared" si="4"/>
        <v>0</v>
      </c>
      <c r="K10" s="72">
        <f t="shared" si="5"/>
        <v>10000</v>
      </c>
      <c r="L10" s="8"/>
      <c r="M10" s="24" t="str">
        <f t="shared" si="6"/>
        <v>OK</v>
      </c>
    </row>
    <row r="11" spans="2:13" ht="15.75" thickBot="1" x14ac:dyDescent="0.3">
      <c r="B11" s="160"/>
      <c r="C11" s="158"/>
      <c r="D11" s="30">
        <f t="shared" si="3"/>
        <v>0</v>
      </c>
      <c r="E11" s="42"/>
      <c r="F11" s="34"/>
      <c r="G11" s="27"/>
      <c r="H11" s="27"/>
      <c r="I11" s="28"/>
      <c r="J11" s="71">
        <f t="shared" si="4"/>
        <v>0</v>
      </c>
      <c r="K11" s="72">
        <f t="shared" si="5"/>
        <v>0</v>
      </c>
      <c r="L11" s="8"/>
      <c r="M11" s="24" t="str">
        <f t="shared" si="6"/>
        <v>OK</v>
      </c>
    </row>
    <row r="12" spans="2:13" ht="24.75" thickBot="1" x14ac:dyDescent="0.3">
      <c r="B12" s="159" t="s">
        <v>154</v>
      </c>
      <c r="C12" s="158" t="s">
        <v>155</v>
      </c>
      <c r="D12" s="30">
        <f t="shared" si="3"/>
        <v>45000</v>
      </c>
      <c r="E12" s="42">
        <v>35000</v>
      </c>
      <c r="F12" s="34"/>
      <c r="G12" s="27"/>
      <c r="H12" s="27"/>
      <c r="I12" s="28">
        <v>10000</v>
      </c>
      <c r="J12" s="71">
        <f t="shared" si="4"/>
        <v>0</v>
      </c>
      <c r="K12" s="72">
        <f t="shared" si="5"/>
        <v>10000</v>
      </c>
      <c r="L12" s="8"/>
      <c r="M12" s="24" t="str">
        <f t="shared" si="6"/>
        <v>OK</v>
      </c>
    </row>
    <row r="13" spans="2:13" ht="15.75" thickBot="1" x14ac:dyDescent="0.3">
      <c r="B13" s="159"/>
      <c r="C13" s="158"/>
      <c r="D13" s="30">
        <f t="shared" si="3"/>
        <v>0</v>
      </c>
      <c r="E13" s="42"/>
      <c r="F13" s="34"/>
      <c r="G13" s="27"/>
      <c r="H13" s="27"/>
      <c r="I13" s="28"/>
      <c r="J13" s="71">
        <f t="shared" si="4"/>
        <v>0</v>
      </c>
      <c r="K13" s="72">
        <f t="shared" si="5"/>
        <v>0</v>
      </c>
      <c r="L13" s="8"/>
      <c r="M13" s="24" t="str">
        <f t="shared" si="6"/>
        <v>OK</v>
      </c>
    </row>
    <row r="14" spans="2:13" ht="36.75" thickBot="1" x14ac:dyDescent="0.3">
      <c r="B14" s="159" t="s">
        <v>156</v>
      </c>
      <c r="C14" s="158" t="s">
        <v>157</v>
      </c>
      <c r="D14" s="30">
        <f t="shared" si="3"/>
        <v>26000</v>
      </c>
      <c r="E14" s="42">
        <v>16000</v>
      </c>
      <c r="F14" s="34"/>
      <c r="G14" s="27"/>
      <c r="H14" s="27"/>
      <c r="I14" s="28">
        <v>10000</v>
      </c>
      <c r="J14" s="71">
        <f t="shared" si="4"/>
        <v>0</v>
      </c>
      <c r="K14" s="72">
        <f t="shared" si="5"/>
        <v>10000</v>
      </c>
      <c r="L14" s="8"/>
      <c r="M14" s="24" t="str">
        <f t="shared" si="6"/>
        <v>OK</v>
      </c>
    </row>
    <row r="15" spans="2:13" ht="15.75" thickBot="1" x14ac:dyDescent="0.3">
      <c r="B15" s="161"/>
      <c r="C15" s="158"/>
      <c r="D15" s="30">
        <f t="shared" si="3"/>
        <v>0</v>
      </c>
      <c r="E15" s="42"/>
      <c r="F15" s="34"/>
      <c r="G15" s="27"/>
      <c r="H15" s="27"/>
      <c r="I15" s="28"/>
      <c r="J15" s="71">
        <f t="shared" si="4"/>
        <v>0</v>
      </c>
      <c r="K15" s="72">
        <f t="shared" si="5"/>
        <v>0</v>
      </c>
      <c r="L15" s="8"/>
      <c r="M15" s="24" t="str">
        <f t="shared" si="6"/>
        <v>OK</v>
      </c>
    </row>
    <row r="16" spans="2:13" ht="36.75" thickBot="1" x14ac:dyDescent="0.3">
      <c r="B16" s="161" t="s">
        <v>158</v>
      </c>
      <c r="C16" s="158" t="s">
        <v>159</v>
      </c>
      <c r="D16" s="30">
        <f t="shared" si="3"/>
        <v>20000</v>
      </c>
      <c r="E16" s="42">
        <v>20000</v>
      </c>
      <c r="F16" s="34"/>
      <c r="G16" s="27"/>
      <c r="H16" s="27"/>
      <c r="I16" s="28"/>
      <c r="J16" s="71">
        <f t="shared" si="4"/>
        <v>0</v>
      </c>
      <c r="K16" s="72">
        <f t="shared" si="5"/>
        <v>0</v>
      </c>
      <c r="L16" s="8"/>
      <c r="M16" s="24" t="str">
        <f t="shared" si="6"/>
        <v>OK</v>
      </c>
    </row>
    <row r="17" spans="2:13" ht="15.75" thickBot="1" x14ac:dyDescent="0.3">
      <c r="B17" s="159"/>
      <c r="C17" s="158"/>
      <c r="D17" s="30">
        <f t="shared" si="3"/>
        <v>0</v>
      </c>
      <c r="E17" s="42"/>
      <c r="F17" s="34"/>
      <c r="G17" s="27"/>
      <c r="H17" s="27"/>
      <c r="I17" s="28"/>
      <c r="J17" s="71">
        <f t="shared" si="4"/>
        <v>0</v>
      </c>
      <c r="K17" s="72">
        <f t="shared" si="5"/>
        <v>0</v>
      </c>
      <c r="L17" s="8"/>
      <c r="M17" s="24" t="str">
        <f t="shared" si="6"/>
        <v>OK</v>
      </c>
    </row>
    <row r="18" spans="2:13" ht="24.75" thickBot="1" x14ac:dyDescent="0.3">
      <c r="B18" s="162" t="s">
        <v>160</v>
      </c>
      <c r="C18" s="158" t="s">
        <v>161</v>
      </c>
      <c r="D18" s="30">
        <f t="shared" si="3"/>
        <v>10000</v>
      </c>
      <c r="E18" s="42">
        <v>5000</v>
      </c>
      <c r="F18" s="34"/>
      <c r="G18" s="27"/>
      <c r="H18" s="27"/>
      <c r="I18" s="28">
        <v>5000</v>
      </c>
      <c r="J18" s="71">
        <f t="shared" si="4"/>
        <v>0</v>
      </c>
      <c r="K18" s="72">
        <f t="shared" si="5"/>
        <v>5000</v>
      </c>
      <c r="L18" s="8"/>
      <c r="M18" s="24" t="str">
        <f t="shared" si="6"/>
        <v>OK</v>
      </c>
    </row>
    <row r="19" spans="2:13" ht="15.75" thickBot="1" x14ac:dyDescent="0.3">
      <c r="B19" s="162" t="s">
        <v>162</v>
      </c>
      <c r="C19" s="158" t="s">
        <v>163</v>
      </c>
      <c r="D19" s="31">
        <f t="shared" si="3"/>
        <v>11000</v>
      </c>
      <c r="E19" s="42">
        <v>6000</v>
      </c>
      <c r="F19" s="34"/>
      <c r="G19" s="27">
        <v>5000</v>
      </c>
      <c r="H19" s="27"/>
      <c r="I19" s="28"/>
      <c r="J19" s="71">
        <f t="shared" si="4"/>
        <v>0</v>
      </c>
      <c r="K19" s="72">
        <f t="shared" si="5"/>
        <v>5000</v>
      </c>
      <c r="L19" s="8"/>
      <c r="M19" s="24" t="str">
        <f t="shared" si="6"/>
        <v>OK</v>
      </c>
    </row>
    <row r="20" spans="2:13" ht="15.75" thickBot="1" x14ac:dyDescent="0.3">
      <c r="B20" s="147" t="s">
        <v>55</v>
      </c>
      <c r="C20" s="148"/>
      <c r="D20" s="32">
        <f>SUM(D6:D19)</f>
        <v>239800</v>
      </c>
      <c r="E20" s="54">
        <f>ROUND(SUM(E6:E19),0)</f>
        <v>119800</v>
      </c>
      <c r="F20" s="55">
        <f t="shared" ref="F20:K20" si="7">ROUND(SUM(F6:F19),0)</f>
        <v>0</v>
      </c>
      <c r="G20" s="56">
        <f t="shared" si="7"/>
        <v>7000</v>
      </c>
      <c r="H20" s="56">
        <f t="shared" si="7"/>
        <v>75000</v>
      </c>
      <c r="I20" s="57">
        <f t="shared" si="7"/>
        <v>38000</v>
      </c>
      <c r="J20" s="37">
        <f t="shared" si="7"/>
        <v>75000</v>
      </c>
      <c r="K20" s="38">
        <f t="shared" si="7"/>
        <v>45000</v>
      </c>
      <c r="L20" s="8"/>
      <c r="M20" s="24" t="str">
        <f t="shared" si="6"/>
        <v>OK</v>
      </c>
    </row>
    <row r="21" spans="2:13" ht="15.75" thickBot="1" x14ac:dyDescent="0.3">
      <c r="B21" s="147" t="s">
        <v>50</v>
      </c>
      <c r="C21" s="148"/>
      <c r="D21" s="50">
        <v>1</v>
      </c>
      <c r="E21" s="58">
        <f>E20/$D$20</f>
        <v>0.49958298582151794</v>
      </c>
      <c r="F21" s="59">
        <f t="shared" ref="F21:K21" si="8">F20/$D$20</f>
        <v>0</v>
      </c>
      <c r="G21" s="60">
        <f t="shared" si="8"/>
        <v>2.9190992493744787E-2</v>
      </c>
      <c r="H21" s="60">
        <f t="shared" ref="H21:I21" si="9">H20/$D$20</f>
        <v>0.31276063386155128</v>
      </c>
      <c r="I21" s="61">
        <f t="shared" si="9"/>
        <v>0.15846538782318598</v>
      </c>
      <c r="J21" s="39">
        <f t="shared" si="8"/>
        <v>0.31276063386155128</v>
      </c>
      <c r="K21" s="40">
        <f t="shared" si="8"/>
        <v>0.18765638031693077</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42" t="s">
        <v>54</v>
      </c>
      <c r="C24" s="142"/>
      <c r="D24" s="142"/>
      <c r="E24" s="142"/>
      <c r="F24" s="142"/>
      <c r="G24" s="142"/>
      <c r="H24" s="73"/>
      <c r="I24" s="73"/>
      <c r="J24" s="73"/>
      <c r="K24" s="73"/>
      <c r="L24" s="8"/>
      <c r="M24" s="8"/>
    </row>
    <row r="25" spans="2:13" ht="15.75" customHeight="1" x14ac:dyDescent="0.25">
      <c r="B25" s="141" t="s">
        <v>102</v>
      </c>
      <c r="C25" s="141"/>
      <c r="D25" s="141"/>
      <c r="E25" s="141"/>
      <c r="F25" s="141"/>
      <c r="G25" s="43" t="str">
        <f>IF(E20&gt;=100000,"OK","ERROR")</f>
        <v>OK</v>
      </c>
      <c r="H25" s="73"/>
      <c r="I25" s="73"/>
      <c r="J25" s="73"/>
      <c r="K25" s="73"/>
      <c r="L25" s="8"/>
      <c r="M25" s="8"/>
    </row>
    <row r="26" spans="2:13" ht="15.75" customHeight="1" x14ac:dyDescent="0.25">
      <c r="B26" s="141" t="s">
        <v>103</v>
      </c>
      <c r="C26" s="141"/>
      <c r="D26" s="141"/>
      <c r="E26" s="141"/>
      <c r="F26" s="141"/>
      <c r="G26" s="43" t="str">
        <f>IF(E20&lt;=250000,"OK","ERROR")</f>
        <v>OK</v>
      </c>
      <c r="H26" s="73"/>
      <c r="I26" s="73"/>
      <c r="J26" s="73"/>
      <c r="K26" s="73"/>
      <c r="L26" s="8"/>
      <c r="M26" s="8"/>
    </row>
    <row r="27" spans="2:13" ht="15.75" customHeight="1" x14ac:dyDescent="0.25">
      <c r="B27" s="141" t="s">
        <v>75</v>
      </c>
      <c r="C27" s="141"/>
      <c r="D27" s="141"/>
      <c r="E27" s="141"/>
      <c r="F27" s="141"/>
      <c r="G27" s="43" t="str">
        <f>IF(E20&lt;=(D20/2),"OK","ERROR")</f>
        <v>OK</v>
      </c>
      <c r="H27" s="73"/>
      <c r="I27" s="73"/>
      <c r="J27" s="73"/>
      <c r="K27" s="73"/>
      <c r="L27" s="8"/>
      <c r="M27" s="8"/>
    </row>
    <row r="28" spans="2:13" ht="15.75" customHeight="1" x14ac:dyDescent="0.25">
      <c r="B28" s="141" t="s">
        <v>97</v>
      </c>
      <c r="C28" s="141"/>
      <c r="D28" s="141"/>
      <c r="E28" s="141"/>
      <c r="F28" s="141"/>
      <c r="G28" s="43" t="str">
        <f>IF(K20&lt;=(E20*0.4),"OK","ERROR")</f>
        <v>OK</v>
      </c>
      <c r="H28" s="73"/>
      <c r="I28" s="73"/>
      <c r="J28" s="73"/>
      <c r="K28" s="73"/>
      <c r="L28" s="8"/>
      <c r="M28" s="8"/>
    </row>
    <row r="29" spans="2:13" s="8" customFormat="1" x14ac:dyDescent="0.25"/>
    <row r="30" spans="2:13" s="8" customFormat="1" x14ac:dyDescent="0.25">
      <c r="I30" s="74"/>
    </row>
    <row r="31" spans="2:13" s="8" customFormat="1" x14ac:dyDescent="0.25">
      <c r="G31" s="43"/>
    </row>
    <row r="32" spans="2:13" s="8" customFormat="1" x14ac:dyDescent="0.25"/>
    <row r="33" spans="2:2" s="8" customFormat="1" x14ac:dyDescent="0.25"/>
    <row r="34" spans="2:2" s="8" customFormat="1" x14ac:dyDescent="0.25">
      <c r="B34" s="75"/>
    </row>
    <row r="35" spans="2:2" s="8" customFormat="1" x14ac:dyDescent="0.25">
      <c r="B35" s="76"/>
    </row>
    <row r="36" spans="2:2" s="8" customFormat="1" x14ac:dyDescent="0.25">
      <c r="B36" s="75"/>
    </row>
    <row r="37" spans="2:2" s="8" customFormat="1" x14ac:dyDescent="0.25">
      <c r="B37" s="77"/>
    </row>
    <row r="38" spans="2:2" s="8" customFormat="1" x14ac:dyDescent="0.25"/>
    <row r="39" spans="2:2" s="8" customFormat="1" x14ac:dyDescent="0.25"/>
    <row r="40" spans="2:2" s="8" customFormat="1" x14ac:dyDescent="0.25">
      <c r="B40" s="78"/>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K2"/>
    <mergeCell ref="H4:I4"/>
    <mergeCell ref="C4:C5"/>
    <mergeCell ref="B20:C20"/>
    <mergeCell ref="B21:C21"/>
    <mergeCell ref="B4:B5"/>
    <mergeCell ref="D4:D5"/>
    <mergeCell ref="E4:E5"/>
    <mergeCell ref="F4:G4"/>
    <mergeCell ref="J4:K4"/>
    <mergeCell ref="B27:F27"/>
    <mergeCell ref="B28:F28"/>
    <mergeCell ref="B25:F25"/>
    <mergeCell ref="B26:F26"/>
    <mergeCell ref="B24:G2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Lenovo</cp:lastModifiedBy>
  <cp:lastPrinted>2014-10-30T03:03:18Z</cp:lastPrinted>
  <dcterms:created xsi:type="dcterms:W3CDTF">2012-07-06T03:08:38Z</dcterms:created>
  <dcterms:modified xsi:type="dcterms:W3CDTF">2015-01-29T21:10:04Z</dcterms:modified>
</cp:coreProperties>
</file>