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0" windowWidth="3240" windowHeight="504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workbook>
</file>

<file path=xl/calcChain.xml><?xml version="1.0" encoding="utf-8"?>
<calcChain xmlns="http://schemas.openxmlformats.org/spreadsheetml/2006/main">
  <c r="I20" i="8" l="1"/>
  <c r="H20" i="8"/>
  <c r="G20" i="8"/>
  <c r="F20" i="8"/>
  <c r="E20" i="8"/>
  <c r="G26" i="8" s="1"/>
  <c r="K19" i="8"/>
  <c r="J19" i="8"/>
  <c r="K18" i="8"/>
  <c r="J18" i="8"/>
  <c r="K17" i="8"/>
  <c r="J17" i="8"/>
  <c r="K16" i="8"/>
  <c r="J16" i="8"/>
  <c r="K15" i="8"/>
  <c r="J15" i="8"/>
  <c r="K14" i="8"/>
  <c r="J14" i="8"/>
  <c r="K13" i="8"/>
  <c r="J13" i="8"/>
  <c r="K12" i="8"/>
  <c r="J12" i="8"/>
  <c r="K11" i="8"/>
  <c r="J11" i="8"/>
  <c r="K10" i="8"/>
  <c r="J10" i="8"/>
  <c r="K9" i="8"/>
  <c r="J9" i="8"/>
  <c r="K8" i="8"/>
  <c r="J8" i="8"/>
  <c r="K6" i="8"/>
  <c r="J6" i="8"/>
  <c r="K7" i="8"/>
  <c r="J7" i="8"/>
  <c r="D9" i="8" l="1"/>
  <c r="M9" i="8" s="1"/>
  <c r="D15" i="8"/>
  <c r="M15" i="8" s="1"/>
  <c r="D17" i="8"/>
  <c r="M17" i="8" s="1"/>
  <c r="D19" i="8"/>
  <c r="M19" i="8" s="1"/>
  <c r="D11" i="8"/>
  <c r="M11" i="8" s="1"/>
  <c r="D6" i="8"/>
  <c r="M6" i="8" s="1"/>
  <c r="D13" i="8"/>
  <c r="M13" i="8" s="1"/>
  <c r="D8" i="8"/>
  <c r="M8" i="8" s="1"/>
  <c r="D10" i="8"/>
  <c r="M10" i="8" s="1"/>
  <c r="D14" i="8"/>
  <c r="M14" i="8" s="1"/>
  <c r="D18" i="8"/>
  <c r="M18"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<sst xmlns="http://schemas.openxmlformats.org/spreadsheetml/2006/main" count="290" uniqueCount="174">
  <si>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</si>
  <si>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</si>
  <si>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</si>
  <si>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</si>
  <si>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</si>
  <si>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</si>
  <si>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</si>
  <si>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</si>
  <si>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</si>
  <si>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</si>
  <si>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</si>
  <si>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</si>
  <si>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</si>
  <si>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</si>
  <si>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</si>
  <si>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</si>
  <si>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</si>
  <si>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</si>
  <si>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</si>
  <si>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</si>
  <si>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</si>
  <si>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</si>
  <si>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</si>
  <si>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</si>
  <si>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</si>
  <si>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</si>
  <si>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</si>
  <si>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</si>
  <si>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</si>
  <si>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</si>
  <si>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</si>
  <si>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</si>
  <si>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</si>
  <si>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</si>
  <si>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</si>
  <si>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</si>
  <si>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</si>
  <si>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</si>
  <si>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</si>
  <si>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</si>
  <si>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</si>
  <si>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</si>
  <si>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</si>
  <si>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</si>
  <si>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</si>
  <si>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</si>
  <si>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</si>
  <si>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</si>
  <si>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</si>
  <si>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</si>
  <si>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</si>
  <si>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</si>
  <si>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</si>
  <si>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</si>
  <si>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</si>
  <si>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</si>
  <si>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</si>
  <si>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</si>
  <si>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</si>
  <si>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</si>
  <si>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</si>
  <si>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</si>
  <si>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</si>
  <si>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</si>
  <si>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</si>
  <si>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</si>
  <si>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</si>
  <si>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</si>
  <si>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</si>
  <si>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</si>
  <si>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</si>
  <si>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</si>
  <si>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</si>
  <si>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</si>
  <si>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</si>
  <si>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</si>
  <si>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</si>
  <si>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</si>
  <si>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</si>
  <si>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</si>
  <si>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</si>
  <si>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</si>
  <si>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</si>
  <si>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</si>
  <si>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</si>
  <si>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</si>
  <si>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</si>
  <si>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</si>
  <si>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</si>
  <si>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</si>
  <si>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</si>
  <si>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</si>
  <si>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</si>
  <si>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</si>
  <si>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</si>
  <si>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</si>
  <si>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</si>
  <si>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</si>
  <si>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</si>
  <si>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</si>
  <si>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</si>
  <si>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</si>
  <si>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</si>
  <si>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</si>
  <si>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</si>
  <si>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</si>
  <si>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</si>
  <si>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</si>
  <si>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 xml:space="preserve">Existe el servicio de Edelnor para la planta. Sin embargo por la política de responsabilidad social y ambiental se ha decidido el uso de energía renovables para liberar su consumo de energía de Edelnor y esta sea usado para atender la demanda de poblaciones que están en área de influencia del proyecto. El resultado es que iniciativas individuales, en agricultura, empresas PYMES, a pesar de la necesidad y de una voluntad creciente, no invierten en energías renovables. Bajo esta situación, la inversión privada es solamente razonable en zonas con carencia de electricidad, donde la producción de electricidad con generadores es altamente costoso. Autonomía de la empresa en la generación de electricidad y menores costos de mantenimiento del servicio, a mediano y largo plazo el uso de energía renovable será una estrategia de marketing para clientes “verdes”.
</t>
  </si>
  <si>
    <t xml:space="preserve">La cadena de valor de esta iniciativa tiene 3 eslabones: 1) El abastecimiento de bienes y servicios, 2) La producción de energía y 3) El comercio de la energía. En el abastecimiento de bienes y servicios los actores que han intervenido son Asesorandes con servicios financieros en el diseño; durante la implementación y operación intervendrán la dirección de energía renovable para la asistencia técnica en la etapa de permisos y funcionamiento; y un inversionista que aportará el capital para los equipos. En el eslabón de producción, PaTS y Asesorandes han participado en el diseño. En la implementación el único actor será PaTS, en el eslabón de comercio mercado quien comprará la energía será MaTS. La gobernanza de la cadena durante la operación se dará a través del directorio del equipo técnico de PaTS y MaTS.
</t>
  </si>
  <si>
    <t>http://www.minem.gob.pe/archivos/legislacion-S_64-2010-EM-zt60x86zz941962z.pdf</t>
  </si>
  <si>
    <t>Riesgo financiero: tipo de cambio, tasas de interés, los plazos se puede variar de acuerdo a las factores externas.</t>
  </si>
  <si>
    <t xml:space="preserve">La empresa está identificando un inversionista para el crecimiento y expansión. Este inversionista participará como accionista. </t>
  </si>
  <si>
    <t>Riesgo político: conflictos sociales que generarán violencia y bloque de carreteras, que retrasaría el flujo de abastecimiento de materia prima.</t>
  </si>
  <si>
    <t xml:space="preserve">La empresa tiene como político mantener un stock de materia prima para operar 4 semanas. </t>
  </si>
  <si>
    <t>X</t>
  </si>
  <si>
    <t>No</t>
  </si>
  <si>
    <t>Implementar una planta de generacion de electricidad a partir de fuentes de energia renovables eolica y en la localidad de Cupiche para abastecer a la planta de transformación secundaria de madera de alta calidad. La planta procesará los productos utilitarios y decorativos PATS, muebles, joyería</t>
  </si>
  <si>
    <t>William Antonio</t>
  </si>
  <si>
    <t>Romaní Alvarado</t>
  </si>
  <si>
    <t>09956696</t>
  </si>
  <si>
    <t>Ingeniero Forestal</t>
  </si>
  <si>
    <t>Calle Incario 317-319, Surco</t>
  </si>
  <si>
    <t>Lima</t>
  </si>
  <si>
    <t>Peru</t>
  </si>
  <si>
    <t>511-994644179</t>
  </si>
  <si>
    <t>wromani@patsperu.com</t>
  </si>
  <si>
    <t>Director proyecto</t>
  </si>
  <si>
    <t>Más de 9 años dirigiendo procesos productivos en transformación de la madera y proyectos de desarrollo</t>
  </si>
  <si>
    <t>Partnerships and Technology for Sustainability</t>
  </si>
  <si>
    <t>PATS</t>
  </si>
  <si>
    <t>www.patsperu.com</t>
  </si>
  <si>
    <t>generar capacidades  para transformacion de madera, en productos artesanales de alto valor agregado con disenos inovadores para los mercados A-B</t>
  </si>
  <si>
    <t>no</t>
  </si>
  <si>
    <t>x</t>
  </si>
  <si>
    <t>Equipos</t>
  </si>
  <si>
    <t>Consultorias, asesorias y similares</t>
  </si>
  <si>
    <t>Alquiler</t>
  </si>
  <si>
    <t>Materiales e insumos</t>
  </si>
  <si>
    <t>Materiales e insumos para infraestructura, calaminas, clavos, cemento, varios</t>
  </si>
  <si>
    <t>Viajes</t>
  </si>
  <si>
    <t>Comunicación, internet, transferencias</t>
  </si>
  <si>
    <t>Otros gastos</t>
  </si>
  <si>
    <t>Adquisición de equipos: Equipo generador de energia renovable y equipos de transformación de madera y carpintería</t>
  </si>
  <si>
    <t>Equipo técnico para el seguimiento de actividades, consultores de actividades como auditores, línea base y salida y asesores</t>
  </si>
  <si>
    <t>Transporte, combustible, camioneta, movilidad local</t>
  </si>
  <si>
    <t>Alquileres y servicios de maquinarias</t>
  </si>
  <si>
    <t>PERU</t>
  </si>
  <si>
    <t>ASOCIADA</t>
  </si>
  <si>
    <t xml:space="preserve">Energia eolica para la planta de transformación en Cupiche </t>
  </si>
  <si>
    <t>Asesorandes SAC</t>
  </si>
  <si>
    <t>Romulo Augusto</t>
  </si>
  <si>
    <t>De La Vega Gomez Sanchez</t>
  </si>
  <si>
    <t>Pardo y Aliaga 540 San Isidro</t>
  </si>
  <si>
    <t>Perú</t>
  </si>
  <si>
    <t>01 4221400</t>
  </si>
  <si>
    <t>rdelavega@asesorandes.com</t>
  </si>
  <si>
    <t>www.asesorandes.com</t>
  </si>
  <si>
    <t>15 anos experiencia en el desarrollo y financiamiento de negocios y proyectos sostenibles</t>
  </si>
  <si>
    <t>Implementar una planta de generación de electricidad eólica para abastecer a la planta de transformación secundaria de madera de alta calidad. Dicha planta procesará los productos utilitarios y decorativos PaTS, muebles, pegas, partes y piezas para muebles, secado al aire hasta 20% de humedad, predimensiado y empaquetado de madera seca para el uso industrial y de exportación. Los puntos críticos del proyecto: 1.) La capacidad eléctrica actual instalada en Naña solo abastacerá los próximos 12 meses de crecimiento proyectado. 2.) En Cupiche hay un potencial eólico con velocidad constante, no utilizado por la industria debido a la ausencia de iniciativas del sector privado (visionario). 3.) Las condiciones climáticas cuentan con baja humedad relativa que permite un secado natural de madera. 4.) Creación empleo para 30 trabajadores en Cupiche, 100 proveedores en Lima y Amazonía. Es importante financiar el proyecto porque el sector financiero no ofrece créditos para este tipo de proyectos.</t>
  </si>
  <si>
    <t>2 mil beneficiarios pobladores de Cupiche y pueblos aledaños, que puede obtener trabajo en la planta y tendrá acceso a energía. 15% de la población local vive en situación de pobreza. Otro beneficiario será el ONG PaTs, que podrá aumentar su capacidad productivo. Los beneficiarios indirectos serán los proveedores de madera y los artesanos de la comunidad Yanesha, en el Valle Palcazu. Aproximadamente el 80% son mujeres. Los Yanesha vive en una situación de extrema pobreza y sus actividades principales son la agricultura de subistencia, la caza y la pesca, el cultivo para el mercado y la ganadaría. Las posibilidades de jóvenes de salir de sus comunidades a seguir educación superior son muy pocas. Los servicios de salud y educación en la comunidad son muy deficientes.</t>
  </si>
  <si>
    <t>Existe demanda insatisfecha de electricidad, por la limitación de Edelnor que ofrece 25kW de los 50kW requerido para la expansión de la planta. La solución es una fuente renovable eólica alineada a la política de responsabilidad socio-ambiental de PaTS y MaTS. Es valorada por el beneficiario, porque permitirá incrementar el volumen de secado de madera a menor costo e incrementar los volúmenes de ventas. Lo cual permitirá diversificar su cartera de clientes internacionales y generar empleo para la población local, los proveedores y artesanos en la Amazonia. Ha sido verificado en el plan de negocios PaTS 2015. La valorización para los beneficiarios es la oferta de empleo a cientos de artesanos adicionales en diversas cadenas productivas de la Amazonia e incrementara el ingreso de los mismos.</t>
  </si>
  <si>
    <t xml:space="preserve"> La tecnología de generación de electricidad eólica utilizará el sistema de micro red eléctrica autónoma de 50 kW compuesta por: 1) Dos turbinas eólicas de 25kW c/u con rotor de paso variable de 12m de diametro, montados sobre torres reclinables auto-soportados de 16m, generador de imanes permanente de acoplamiento directo, sin caja multiplicadora, desarrolladas en Perú. 2) Sistema de acumulación buffer, provee un mínimo de acumulación de energía para estabilizar el sistema. 3) Inversor trifásico de 50 kVA onda completa, con capacidad de proveer energía requerida para la planta. 4) Sistema de monitoreo y gestión de la micro-red eléctrica. La iniciativa para generación de electricidad con fuente eólica es nueva. Los productos hechos con energía renovable, agregara valor para los clientes.</t>
  </si>
  <si>
    <t>La disponibilidad de pago está garantizada porque la empresa beneficiaria es la operadora del servicio y los costos de electricidad están incluidos en los costos de procesamiento de la planta. Los que están considerados en el flujo de caja del plan de negocios. Al utilizar materiales que han sido validados en otros lugares del Perú, la tecnología es apropiada y no afectará el paisaje ni la salud de los pobladores porque no hay familias viviendo en el área adyacente de la planta. El terreno tiene poca pendientes y fácil acceso vía terrestre. El terreno está en el Km 44.4 de la carretera central, la ruta de la gran mayoria de tráfico de madera de la Amazonia central a Lima y Callao, muy cerca de Lima. A pesar de su cercania a Lima, adonde la humedad relativa es muy alta, el terreno está ubicado a aproximademente 1,400 m.s.n.m, adonde la humedad relativa es idonea para el trabajo con madera. Por las condiciones geográficas en el valle de Rimac, hay vientos todo el año para la generación de electricidad eólica para la producción.</t>
  </si>
  <si>
    <t>Con la instalación de la fuente de energía renovable (eólica y solar) de 40 kw, será posible cubrir la demanda real de procesamiento de madera con la cual se incrementará la compra de piezas y partes así como artesanía y bio joyeria a las CCNN del Palcazu. Los socios PaTS y MaTS, que tienen capacidad técnica y empresarial 25 años de experiencia produciendo y vendiendo los productos de esta iniciativa. Asesorandes, socio estratégico con amplia experiencia en gestión financiera. Los socios están motivados por el incremento de capital fijo de MATS, así como mayor capacidad de producción y ventas. Esto asegurará la recuperación de la inversión inicial que aportará un inversionista nacional o extranjero. El proyecto no requiere canales de mercado puesto que el total de la energía será empleada 100% en la producción de la planta. El servicio de energía eléctrica será entregado in situ. Para efectos de contabilidad se tomarán los precios de Edelnor para el costeo del proceso productivo. El modelo de negocio pronostica que el emprendimiento llegaria a sobrepasar su punto de equilibrio hacia fines del segundo año, por lo tanto seria sostenible con sus propias ventas a partir del tercer año. El 80% de los proveedores de materia prima localizados en las comunidades nativas del Valle Palcazu son mujeres, quienes pueden mejorar sus ingresos. La instalación de la planta eólica, que permitirá la ampliación de la producción, dará acceso a mujeres de zona de pobreza en Cupiche</t>
  </si>
  <si>
    <t>Es concordante con los objetivos de la Política Energética Nacional del Perú 2010-2040 referidos a: Contar con una matriz energetica diversificada, con enfasis en las fuentes renovables y la eficiencia energética. Se incerta en los lineamientos de Promover proyectos para lograr una matriz energética diversificada y en base a energías renovables, convencionales y no convencionales, hidrocarburos, geotermal y nuclear, que garanticen la seguridad energética del País; asi como en la Promocion de uso intensivo y eficiente de fuentes de energías. Es concordante para impulsar el uso productivo de la energía en zonas rurales y urbano-marginales, el uso de energías limpias y de tecnologías con bajas emisiones y que eviten la biodegradación y el proyecto buscará la venta de Certificados de Reduccion de Emisiones. El marco Legal e institucional para facilitar la implementación, la operación y la sostenibilidad del proyecto está garantizada por la Direccion General de Energia Renovables del MEM.</t>
  </si>
  <si>
    <t xml:space="preserve">En el Perá han sido identificadas 45 zonas con potencial para el uso de fuentes eólicas para la generación de energía eléctrica, en c/u de ellos puede ser replicado esta iniciativa por empresas que requieren energía eléctrica y que no están siendo atendidas estimando una población de 2000 consumidores. Durante el acompañamiento del proyecto, el beneficario será la empresa, 30 trabajadores que residirán en el área y 100 proveedores en Lima y la Amazonia. Para la replica en otros sitios, PaTS elaborará y publicará el manual de diseño, financiamiento y operación del proyecto, que será entregado al MEM para su difusión y distribución. Cuando la planta esté en funcionamiento, será accesible via internet y en visitas de inversionistas o empresarios interesados en este tipo de negocio.
</t>
  </si>
  <si>
    <t xml:space="preserve">Con la generación de energía eléctrica eólica se incrementará el número de trabajadores en la planta, atentiendo la necesidad de empleo de los pobladores locales (hombres, mujeres). Asi mismo, con la liberación de energía, tendrán acceso los miembros de la familia de las localidades adyacentes, especialmente los niños y ninas para atender sus necesidades educativas que requieren energía eléctrica (luz eléctrica, internet etc.). Por la generación de empleo en la planta, las familias de los trabajadores pueden mejorar su calidad de vida por incremento de ingresos. Los niños/ninas mejoran su calidad de educación, con mejor acceso a energía eléctrica para luz e internet. Además, los proveedores y artesanos en las comunidades nativas podrán incrementar sus ingresos.
</t>
  </si>
  <si>
    <t xml:space="preserve">Por el cambio climatico, pueden haber efectos en el recurso eólico que pueden disminuir el potencial de generación de energía de esta fuente. La generación de residuos solidos del procesamiento de madera utilizando la electricidad de fuente eólica no causará emisiones. Las medidas que tomará la empresa para evitar emisiones de residuos del procesamiento de madera donará a los pobladores locales para uso de la biomassa en viveros y plantaciones frutales y forestales.
</t>
  </si>
  <si>
    <t xml:space="preserve">El proyecto contribuirá al desarrollo de la cadena de valor de la madera al generar energía eléctrica para las herramientos y equipos utilizados para la produccion de partes y piezas, muebles y artesania utilitaria. A través de la distribución de las utilidades, los 30 trabajadores empleados directamente por la empresa serán beneficiados directamente. Con la generación de la empresa, se va a aumentar las utilidades, de las cuales se generará una política de compensión a los proveedores de materia prima en la selva central. El riesgo es que la demanda en el mercado se reducirá por factores externos en los países compradores, que puede generar una disminuicion de las ventas y de las utilidades. Para mitigar este riesgo, se tiene planificado una mayor difersificacion de productos y la cartera de clientes.
</t>
  </si>
  <si>
    <t>De acuerdo al plan de negocios, la primera fase de arranque (9 meses), incluye la construcción de la planta de electricidad, compra de equipos para el procesamiento, los ingresos por ventas se estima en 285.000 dólares. La fase de crecimiento (9 meses), incluye la fabricación y ventas de muebles, utilitario, biojoyeria, partes y piezas de alto valor, se estima en 650.000 dólares. La fase de sostenibilidad, desde el mes 19, es el incremento de las volúmenes de producción y venta, estimando ingresos de 1.200.000 en el mes 27. En el acompañamiento de AEA se dará en las dos primeras fases. Los costos asociados a la inversión de la planta de generación de energía eólica son el capital de trabajo y el equipamiento para la transformación secundaria de madera y mejora de infraestructura productiva. La fuente de capital financiero será 255.000 dólares aportado por un inversionista, que serán destinados: 127,500 dólares para capital de trabajo y 127,500 dólares para el equipamiento y otros activos. El capital propio está constituido por 400.000 dólares en terreno y 25.000 dólares en los equipos de acabados de los productos. La liquidez al corto plazo será proveída como capital de inversión de este proyecto, una vez que está operando la planta la rentabilidad de negocio al mediano y largo plazo asegurará la liquidez por las ventas de muebles, utilitario, biojoyeria, partes y piezas de alto valor agregado a una cartera diversificada de compradores en los Estados Unidos, Japón, Europa y en el mercado nacional. La fase de implementación está condicionada al aporte del inversionista que ha sido identificado, con quién se desarrollará la propuesta en la segunda fase. En la fase de acompañamiento de AEA se estará participando un experto en energía eólica quién fabricará los equipos para la generación de energía eólica, dirigirá la instalación y puesta en marcha de la micro red. El monto solicitado al Programa AEA es de 249,970 dolares. El detalle está en la hoja del presupuesto (Financiamiento del proyecto).</t>
  </si>
  <si>
    <t xml:space="preserve">Asesorandes  </t>
  </si>
  <si>
    <t>Lima y comunidades nativas en el Valle de Palcazu.</t>
  </si>
  <si>
    <t>La iniciativa está conforme las leyes y regulaciones. Se elaborará y publicará un manual para la replicabilidad del proyecto. Se pondrán a disposición en la página de web los informes técnicos.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</si>
</sst>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9">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5"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2" borderId="17" xfId="0" applyFill="1" applyBorder="1" applyAlignment="1" applyProtection="1">
      <alignment horizontal="center" vertical="center" wrapText="1"/>
      <protection locked="0"/>
    </xf>
    <xf numFmtId="0" fontId="13" fillId="0" borderId="29" xfId="3" applyBorder="1" applyAlignment="1" applyProtection="1">
      <alignment vertical="center" wrapText="1"/>
      <protection locked="0"/>
    </xf>
    <xf numFmtId="0" fontId="0" fillId="0" borderId="0" xfId="0" applyAlignment="1">
      <alignment horizontal="justify" vertical="center"/>
    </xf>
    <xf numFmtId="0" fontId="0" fillId="0" borderId="20" xfId="0" applyFill="1" applyBorder="1" applyAlignment="1" applyProtection="1">
      <alignment horizontal="left"/>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49" fontId="0" fillId="2" borderId="1" xfId="0" applyNumberFormat="1" applyFill="1" applyBorder="1" applyAlignment="1" applyProtection="1">
      <alignment horizontal="left" vertical="center" wrapText="1"/>
      <protection locked="0"/>
    </xf>
    <xf numFmtId="49" fontId="0" fillId="2" borderId="6" xfId="0" applyNumberFormat="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yperlink" xfId="3" builtinId="8"/>
    <cellStyle name="Normal" xfId="0" builtinId="0"/>
    <cellStyle name="Normal 2" xfId="1"/>
    <cellStyle name="Percent"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atsperu.com/" TargetMode="External"/><Relationship Id="rId2" Type="http://schemas.openxmlformats.org/officeDocument/2006/relationships/hyperlink" Target="mailto:wromani@patsperu.com" TargetMode="External"/><Relationship Id="rId1" Type="http://schemas.openxmlformats.org/officeDocument/2006/relationships/hyperlink" Target="mailto:wromani@patsperu.com" TargetMode="External"/><Relationship Id="rId6" Type="http://schemas.openxmlformats.org/officeDocument/2006/relationships/printerSettings" Target="../printerSettings/printerSettings1.bin"/><Relationship Id="rId5" Type="http://schemas.openxmlformats.org/officeDocument/2006/relationships/hyperlink" Target="http://www.asesorandes.com/" TargetMode="External"/><Relationship Id="rId4" Type="http://schemas.openxmlformats.org/officeDocument/2006/relationships/hyperlink" Target="mailto:rdelavega@asesorandes.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minem.gob.pe/archivos/legislacion-S_64-2010-EM-zt60x86zz941962z.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topLeftCell="A18" zoomScaleNormal="100" zoomScaleSheetLayoutView="120" workbookViewId="0">
      <selection activeCell="C27" sqref="C27:E27"/>
    </sheetView>
  </sheetViews>
  <sheetFormatPr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7" t="s">
        <v>52</v>
      </c>
      <c r="C2" s="127"/>
      <c r="D2" s="127"/>
      <c r="E2" s="127"/>
      <c r="F2" s="127"/>
    </row>
    <row r="3" spans="2:8" s="8" customFormat="1" ht="5.25" customHeight="1" x14ac:dyDescent="0.25"/>
    <row r="4" spans="2:8" s="8" customFormat="1" ht="48.75" customHeight="1" x14ac:dyDescent="0.25">
      <c r="B4" s="113" t="s">
        <v>100</v>
      </c>
      <c r="C4" s="113"/>
      <c r="D4" s="113"/>
      <c r="E4" s="113"/>
      <c r="F4" s="113"/>
    </row>
    <row r="5" spans="2:8" s="8" customFormat="1" ht="5.25" customHeight="1" thickBot="1" x14ac:dyDescent="0.3"/>
    <row r="6" spans="2:8" s="8" customFormat="1" x14ac:dyDescent="0.25">
      <c r="B6" s="122" t="s">
        <v>33</v>
      </c>
      <c r="C6" s="123"/>
      <c r="D6" s="123"/>
      <c r="E6" s="123"/>
      <c r="F6" s="124"/>
    </row>
    <row r="7" spans="2:8" s="8" customFormat="1" ht="36" customHeight="1" x14ac:dyDescent="0.25">
      <c r="B7" s="7" t="s">
        <v>56</v>
      </c>
      <c r="C7" s="117" t="s">
        <v>149</v>
      </c>
      <c r="D7" s="118"/>
      <c r="E7" s="118"/>
      <c r="F7" s="119"/>
      <c r="H7" s="13"/>
    </row>
    <row r="8" spans="2:8" s="8" customFormat="1" ht="34.5" customHeight="1" x14ac:dyDescent="0.25">
      <c r="B8" s="120" t="s">
        <v>57</v>
      </c>
      <c r="C8" s="121"/>
      <c r="D8" s="121"/>
      <c r="E8" s="121"/>
      <c r="F8" s="20">
        <v>13</v>
      </c>
    </row>
    <row r="9" spans="2:8" s="8" customFormat="1" ht="25.5" customHeight="1" x14ac:dyDescent="0.25">
      <c r="B9" s="120" t="s">
        <v>76</v>
      </c>
      <c r="C9" s="121"/>
      <c r="D9" s="121"/>
      <c r="E9" s="121"/>
      <c r="F9" s="84">
        <f>'FINANCIAMIENTO PROYECTO'!D20</f>
        <v>505600</v>
      </c>
      <c r="H9" s="8" t="s">
        <v>73</v>
      </c>
    </row>
    <row r="10" spans="2:8" s="8" customFormat="1" ht="24" customHeight="1" x14ac:dyDescent="0.25">
      <c r="B10" s="120" t="s">
        <v>77</v>
      </c>
      <c r="C10" s="121"/>
      <c r="D10" s="121"/>
      <c r="E10" s="121"/>
      <c r="F10" s="84">
        <f>'FINANCIAMIENTO PROYECTO'!E20</f>
        <v>249970</v>
      </c>
      <c r="H10" s="8" t="s">
        <v>73</v>
      </c>
    </row>
    <row r="11" spans="2:8" s="8" customFormat="1" ht="24" customHeight="1" x14ac:dyDescent="0.25">
      <c r="B11" s="120" t="s">
        <v>78</v>
      </c>
      <c r="C11" s="121"/>
      <c r="D11" s="121"/>
      <c r="E11" s="121"/>
      <c r="F11" s="84">
        <f>'FINANCIAMIENTO PROYECTO'!J20+'FINANCIAMIENTO PROYECTO'!K20</f>
        <v>255630</v>
      </c>
      <c r="H11" s="8" t="s">
        <v>73</v>
      </c>
    </row>
    <row r="12" spans="2:8" ht="21.75" customHeight="1" x14ac:dyDescent="0.25">
      <c r="B12" s="120" t="s">
        <v>86</v>
      </c>
      <c r="C12" s="121"/>
      <c r="D12" s="121"/>
      <c r="E12" s="121"/>
      <c r="F12" s="89" t="s">
        <v>147</v>
      </c>
    </row>
    <row r="13" spans="2:8" ht="23.25" customHeight="1" x14ac:dyDescent="0.25">
      <c r="B13" s="120" t="s">
        <v>87</v>
      </c>
      <c r="C13" s="121"/>
      <c r="D13" s="121"/>
      <c r="E13" s="121"/>
      <c r="F13" s="20" t="s">
        <v>148</v>
      </c>
    </row>
    <row r="14" spans="2:8" ht="90.75" customHeight="1" x14ac:dyDescent="0.25">
      <c r="B14" s="61" t="s">
        <v>85</v>
      </c>
      <c r="C14" s="97" t="s">
        <v>117</v>
      </c>
      <c r="D14" s="97"/>
      <c r="E14" s="97"/>
      <c r="F14" s="98"/>
    </row>
    <row r="15" spans="2:8" ht="80.25" customHeight="1" x14ac:dyDescent="0.25">
      <c r="B15" s="43" t="s">
        <v>79</v>
      </c>
      <c r="C15" s="97" t="s">
        <v>172</v>
      </c>
      <c r="D15" s="97"/>
      <c r="E15" s="97"/>
      <c r="F15" s="98"/>
    </row>
    <row r="16" spans="2:8" ht="80.25" customHeight="1" thickBot="1" x14ac:dyDescent="0.3">
      <c r="B16" s="12" t="s">
        <v>92</v>
      </c>
      <c r="C16" s="125" t="s">
        <v>173</v>
      </c>
      <c r="D16" s="125"/>
      <c r="E16" s="125"/>
      <c r="F16" s="126"/>
    </row>
    <row r="17" spans="2:5" s="8" customFormat="1" ht="8.25" customHeight="1" thickBot="1" x14ac:dyDescent="0.3"/>
    <row r="18" spans="2:5" ht="20.25" customHeight="1" thickBot="1" x14ac:dyDescent="0.3">
      <c r="B18" s="128" t="s">
        <v>80</v>
      </c>
      <c r="C18" s="129"/>
      <c r="D18" s="129"/>
      <c r="E18" s="130"/>
    </row>
    <row r="19" spans="2:5" x14ac:dyDescent="0.25">
      <c r="B19" s="14" t="s">
        <v>14</v>
      </c>
      <c r="C19" s="108" t="s">
        <v>118</v>
      </c>
      <c r="D19" s="108"/>
      <c r="E19" s="109"/>
    </row>
    <row r="20" spans="2:5" x14ac:dyDescent="0.25">
      <c r="B20" s="10" t="s">
        <v>15</v>
      </c>
      <c r="C20" s="97" t="s">
        <v>119</v>
      </c>
      <c r="D20" s="97"/>
      <c r="E20" s="98"/>
    </row>
    <row r="21" spans="2:5" ht="16.5" customHeight="1" x14ac:dyDescent="0.25">
      <c r="B21" s="7" t="s">
        <v>21</v>
      </c>
      <c r="C21" s="114" t="s">
        <v>120</v>
      </c>
      <c r="D21" s="114"/>
      <c r="E21" s="115"/>
    </row>
    <row r="22" spans="2:5" x14ac:dyDescent="0.25">
      <c r="B22" s="10" t="s">
        <v>16</v>
      </c>
      <c r="C22" s="97" t="s">
        <v>121</v>
      </c>
      <c r="D22" s="97"/>
      <c r="E22" s="98"/>
    </row>
    <row r="23" spans="2:5" x14ac:dyDescent="0.25">
      <c r="B23" s="10" t="s">
        <v>17</v>
      </c>
      <c r="C23" s="97" t="s">
        <v>122</v>
      </c>
      <c r="D23" s="97"/>
      <c r="E23" s="98"/>
    </row>
    <row r="24" spans="2:5" x14ac:dyDescent="0.25">
      <c r="B24" s="10" t="s">
        <v>3</v>
      </c>
      <c r="C24" s="97" t="s">
        <v>123</v>
      </c>
      <c r="D24" s="97"/>
      <c r="E24" s="98"/>
    </row>
    <row r="25" spans="2:5" x14ac:dyDescent="0.25">
      <c r="B25" s="10" t="s">
        <v>18</v>
      </c>
      <c r="C25" s="97" t="s">
        <v>123</v>
      </c>
      <c r="D25" s="97"/>
      <c r="E25" s="98"/>
    </row>
    <row r="26" spans="2:5" x14ac:dyDescent="0.25">
      <c r="B26" s="10" t="s">
        <v>4</v>
      </c>
      <c r="C26" s="97" t="s">
        <v>124</v>
      </c>
      <c r="D26" s="97"/>
      <c r="E26" s="98"/>
    </row>
    <row r="27" spans="2:5" x14ac:dyDescent="0.25">
      <c r="B27" s="10" t="s">
        <v>19</v>
      </c>
      <c r="C27" s="97" t="s">
        <v>125</v>
      </c>
      <c r="D27" s="97"/>
      <c r="E27" s="98"/>
    </row>
    <row r="28" spans="2:5" x14ac:dyDescent="0.25">
      <c r="B28" s="10" t="s">
        <v>20</v>
      </c>
      <c r="C28" s="96" t="s">
        <v>126</v>
      </c>
      <c r="D28" s="97"/>
      <c r="E28" s="98"/>
    </row>
    <row r="29" spans="2:5" ht="30" x14ac:dyDescent="0.25">
      <c r="B29" s="18" t="s">
        <v>40</v>
      </c>
      <c r="C29" s="97" t="s">
        <v>127</v>
      </c>
      <c r="D29" s="97"/>
      <c r="E29" s="98"/>
    </row>
    <row r="30" spans="2:5" x14ac:dyDescent="0.25">
      <c r="B30" s="10" t="s">
        <v>41</v>
      </c>
      <c r="C30" s="97">
        <v>10</v>
      </c>
      <c r="D30" s="97"/>
      <c r="E30" s="98"/>
    </row>
    <row r="31" spans="2:5" ht="60.75" thickBot="1" x14ac:dyDescent="0.3">
      <c r="B31" s="18" t="s">
        <v>44</v>
      </c>
      <c r="C31" s="125" t="s">
        <v>128</v>
      </c>
      <c r="D31" s="125"/>
      <c r="E31" s="126"/>
    </row>
    <row r="32" spans="2:5" s="8" customFormat="1" ht="9.75" customHeight="1" thickBot="1" x14ac:dyDescent="0.3"/>
    <row r="33" spans="2:5" s="8" customFormat="1" ht="16.5" customHeight="1" thickBot="1" x14ac:dyDescent="0.3">
      <c r="B33" s="128" t="s">
        <v>81</v>
      </c>
      <c r="C33" s="129"/>
      <c r="D33" s="129"/>
      <c r="E33" s="130"/>
    </row>
    <row r="34" spans="2:5" s="8" customFormat="1" ht="27" customHeight="1" x14ac:dyDescent="0.25">
      <c r="B34" s="6" t="s">
        <v>23</v>
      </c>
      <c r="C34" s="108" t="s">
        <v>129</v>
      </c>
      <c r="D34" s="108"/>
      <c r="E34" s="109"/>
    </row>
    <row r="35" spans="2:5" s="8" customFormat="1" ht="16.5" customHeight="1" x14ac:dyDescent="0.25">
      <c r="B35" s="7" t="s">
        <v>24</v>
      </c>
      <c r="C35" s="97" t="s">
        <v>130</v>
      </c>
      <c r="D35" s="97"/>
      <c r="E35" s="98"/>
    </row>
    <row r="36" spans="2:5" s="8" customFormat="1" ht="16.5" customHeight="1" x14ac:dyDescent="0.25">
      <c r="B36" s="7" t="s">
        <v>22</v>
      </c>
      <c r="C36" s="97">
        <v>20505165803</v>
      </c>
      <c r="D36" s="97"/>
      <c r="E36" s="98"/>
    </row>
    <row r="37" spans="2:5" s="8" customFormat="1" ht="16.5" customHeight="1" x14ac:dyDescent="0.25">
      <c r="B37" s="7" t="s">
        <v>0</v>
      </c>
      <c r="C37" s="97">
        <v>11342103</v>
      </c>
      <c r="D37" s="97"/>
      <c r="E37" s="98"/>
    </row>
    <row r="38" spans="2:5" s="8" customFormat="1" ht="16.5" customHeight="1" x14ac:dyDescent="0.25">
      <c r="B38" s="7" t="s">
        <v>1</v>
      </c>
      <c r="C38" s="116">
        <v>37237</v>
      </c>
      <c r="D38" s="97"/>
      <c r="E38" s="98"/>
    </row>
    <row r="39" spans="2:5" s="8" customFormat="1" ht="16.5" customHeight="1" x14ac:dyDescent="0.25">
      <c r="B39" s="7" t="s">
        <v>26</v>
      </c>
      <c r="C39" s="97" t="s">
        <v>118</v>
      </c>
      <c r="D39" s="97"/>
      <c r="E39" s="98"/>
    </row>
    <row r="40" spans="2:5" s="8" customFormat="1" ht="16.5" customHeight="1" x14ac:dyDescent="0.25">
      <c r="B40" s="7" t="s">
        <v>25</v>
      </c>
      <c r="C40" s="97" t="s">
        <v>119</v>
      </c>
      <c r="D40" s="97"/>
      <c r="E40" s="98"/>
    </row>
    <row r="41" spans="2:5" s="8" customFormat="1" ht="16.5" customHeight="1" x14ac:dyDescent="0.25">
      <c r="B41" s="7" t="s">
        <v>21</v>
      </c>
      <c r="C41" s="114" t="s">
        <v>120</v>
      </c>
      <c r="D41" s="114"/>
      <c r="E41" s="115"/>
    </row>
    <row r="42" spans="2:5" s="8" customFormat="1" ht="16.5" customHeight="1" x14ac:dyDescent="0.25">
      <c r="B42" s="10" t="s">
        <v>2</v>
      </c>
      <c r="C42" s="97" t="s">
        <v>122</v>
      </c>
      <c r="D42" s="97"/>
      <c r="E42" s="98"/>
    </row>
    <row r="43" spans="2:5" s="8" customFormat="1" ht="16.5" customHeight="1" x14ac:dyDescent="0.25">
      <c r="B43" s="7" t="s">
        <v>18</v>
      </c>
      <c r="C43" s="97" t="s">
        <v>123</v>
      </c>
      <c r="D43" s="97"/>
      <c r="E43" s="98"/>
    </row>
    <row r="44" spans="2:5" s="8" customFormat="1" ht="16.5" customHeight="1" x14ac:dyDescent="0.25">
      <c r="B44" s="7" t="s">
        <v>4</v>
      </c>
      <c r="C44" s="97" t="s">
        <v>124</v>
      </c>
      <c r="D44" s="97"/>
      <c r="E44" s="98"/>
    </row>
    <row r="45" spans="2:5" s="8" customFormat="1" ht="16.5" customHeight="1" x14ac:dyDescent="0.25">
      <c r="B45" s="10" t="s">
        <v>5</v>
      </c>
      <c r="C45" s="97" t="s">
        <v>125</v>
      </c>
      <c r="D45" s="97"/>
      <c r="E45" s="98"/>
    </row>
    <row r="46" spans="2:5" s="8" customFormat="1" ht="16.5" customHeight="1" x14ac:dyDescent="0.25">
      <c r="B46" s="10" t="s">
        <v>6</v>
      </c>
      <c r="C46" s="96" t="s">
        <v>126</v>
      </c>
      <c r="D46" s="97"/>
      <c r="E46" s="98"/>
    </row>
    <row r="47" spans="2:5" s="8" customFormat="1" ht="16.5" customHeight="1" x14ac:dyDescent="0.25">
      <c r="B47" s="7" t="s">
        <v>39</v>
      </c>
      <c r="C47" s="97"/>
      <c r="D47" s="97"/>
      <c r="E47" s="98"/>
    </row>
    <row r="48" spans="2:5" s="8" customFormat="1" ht="16.5" customHeight="1" x14ac:dyDescent="0.25">
      <c r="B48" s="7" t="s">
        <v>7</v>
      </c>
      <c r="C48" s="96" t="s">
        <v>131</v>
      </c>
      <c r="D48" s="97"/>
      <c r="E48" s="98"/>
    </row>
    <row r="49" spans="2:5" s="8" customFormat="1" ht="62.25" customHeight="1" x14ac:dyDescent="0.25">
      <c r="B49" s="7" t="s">
        <v>43</v>
      </c>
      <c r="C49" s="93" t="s">
        <v>132</v>
      </c>
      <c r="D49" s="94"/>
      <c r="E49" s="95"/>
    </row>
    <row r="50" spans="2:5" s="8" customFormat="1" ht="18.75" customHeight="1" x14ac:dyDescent="0.25">
      <c r="B50" s="7" t="s">
        <v>45</v>
      </c>
      <c r="C50" s="93">
        <v>14</v>
      </c>
      <c r="D50" s="94"/>
      <c r="E50" s="95"/>
    </row>
    <row r="51" spans="2:5" s="8" customFormat="1" ht="61.5" customHeight="1" x14ac:dyDescent="0.25">
      <c r="B51" s="7" t="s">
        <v>99</v>
      </c>
      <c r="C51" s="110" t="s">
        <v>133</v>
      </c>
      <c r="D51" s="111"/>
      <c r="E51" s="112"/>
    </row>
    <row r="52" spans="2:5" s="8" customFormat="1" ht="16.5" customHeight="1" x14ac:dyDescent="0.25">
      <c r="B52" s="99" t="s">
        <v>28</v>
      </c>
      <c r="C52" s="100"/>
      <c r="D52" s="100"/>
      <c r="E52" s="101"/>
    </row>
    <row r="53" spans="2:5" s="8" customFormat="1" ht="16.5" customHeight="1" x14ac:dyDescent="0.25">
      <c r="B53" s="7" t="s">
        <v>34</v>
      </c>
      <c r="C53" s="1"/>
      <c r="D53" s="11" t="s">
        <v>27</v>
      </c>
      <c r="E53" s="2" t="s">
        <v>134</v>
      </c>
    </row>
    <row r="54" spans="2:5" s="8" customFormat="1" ht="16.5" customHeight="1" x14ac:dyDescent="0.25">
      <c r="B54" s="99" t="s">
        <v>29</v>
      </c>
      <c r="C54" s="100"/>
      <c r="D54" s="100"/>
      <c r="E54" s="101"/>
    </row>
    <row r="55" spans="2:5" s="8" customFormat="1" ht="16.5" customHeight="1" x14ac:dyDescent="0.25">
      <c r="B55" s="7" t="s">
        <v>8</v>
      </c>
      <c r="C55" s="3"/>
      <c r="D55" s="11" t="s">
        <v>30</v>
      </c>
      <c r="E55" s="2"/>
    </row>
    <row r="56" spans="2:5" s="8" customFormat="1" ht="16.5" customHeight="1" x14ac:dyDescent="0.25">
      <c r="B56" s="7" t="s">
        <v>10</v>
      </c>
      <c r="C56" s="3"/>
      <c r="D56" s="11" t="s">
        <v>11</v>
      </c>
      <c r="E56" s="2" t="s">
        <v>134</v>
      </c>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102"/>
      <c r="D59" s="103"/>
      <c r="E59" s="104"/>
    </row>
    <row r="60" spans="2:5" s="8" customFormat="1" ht="9.75" customHeight="1" thickBot="1" x14ac:dyDescent="0.3"/>
    <row r="61" spans="2:5" s="8" customFormat="1" ht="15.75" customHeight="1" thickBot="1" x14ac:dyDescent="0.3">
      <c r="B61" s="128" t="s">
        <v>82</v>
      </c>
      <c r="C61" s="129"/>
      <c r="D61" s="129"/>
      <c r="E61" s="130"/>
    </row>
    <row r="62" spans="2:5" s="8" customFormat="1" ht="27" customHeight="1" x14ac:dyDescent="0.25">
      <c r="B62" s="6" t="s">
        <v>23</v>
      </c>
      <c r="C62" s="108" t="s">
        <v>150</v>
      </c>
      <c r="D62" s="108"/>
      <c r="E62" s="109"/>
    </row>
    <row r="63" spans="2:5" s="8" customFormat="1" ht="16.5" customHeight="1" x14ac:dyDescent="0.25">
      <c r="B63" s="7" t="s">
        <v>24</v>
      </c>
      <c r="C63" s="97" t="s">
        <v>171</v>
      </c>
      <c r="D63" s="97"/>
      <c r="E63" s="98"/>
    </row>
    <row r="64" spans="2:5" s="8" customFormat="1" ht="16.5" customHeight="1" x14ac:dyDescent="0.25">
      <c r="B64" s="7" t="s">
        <v>22</v>
      </c>
      <c r="C64" s="97">
        <v>20507260536</v>
      </c>
      <c r="D64" s="97"/>
      <c r="E64" s="98"/>
    </row>
    <row r="65" spans="2:5" s="8" customFormat="1" ht="16.5" customHeight="1" x14ac:dyDescent="0.25">
      <c r="B65" s="7" t="s">
        <v>0</v>
      </c>
      <c r="C65" s="97">
        <v>11586034</v>
      </c>
      <c r="D65" s="97"/>
      <c r="E65" s="98"/>
    </row>
    <row r="66" spans="2:5" s="8" customFormat="1" ht="16.5" customHeight="1" x14ac:dyDescent="0.25">
      <c r="B66" s="7" t="s">
        <v>1</v>
      </c>
      <c r="C66" s="116">
        <v>37848</v>
      </c>
      <c r="D66" s="97"/>
      <c r="E66" s="98"/>
    </row>
    <row r="67" spans="2:5" s="8" customFormat="1" ht="16.5" customHeight="1" x14ac:dyDescent="0.25">
      <c r="B67" s="7" t="s">
        <v>26</v>
      </c>
      <c r="C67" s="97" t="s">
        <v>151</v>
      </c>
      <c r="D67" s="97"/>
      <c r="E67" s="98"/>
    </row>
    <row r="68" spans="2:5" s="8" customFormat="1" ht="16.5" customHeight="1" x14ac:dyDescent="0.25">
      <c r="B68" s="7" t="s">
        <v>25</v>
      </c>
      <c r="C68" s="97" t="s">
        <v>152</v>
      </c>
      <c r="D68" s="97"/>
      <c r="E68" s="98"/>
    </row>
    <row r="69" spans="2:5" s="8" customFormat="1" ht="16.5" customHeight="1" x14ac:dyDescent="0.25">
      <c r="B69" s="7" t="s">
        <v>21</v>
      </c>
      <c r="C69" s="97">
        <v>8208193</v>
      </c>
      <c r="D69" s="97"/>
      <c r="E69" s="98"/>
    </row>
    <row r="70" spans="2:5" s="8" customFormat="1" ht="16.5" customHeight="1" x14ac:dyDescent="0.25">
      <c r="B70" s="10" t="s">
        <v>2</v>
      </c>
      <c r="C70" s="97" t="s">
        <v>153</v>
      </c>
      <c r="D70" s="97"/>
      <c r="E70" s="98"/>
    </row>
    <row r="71" spans="2:5" s="8" customFormat="1" ht="16.5" customHeight="1" x14ac:dyDescent="0.25">
      <c r="B71" s="7" t="s">
        <v>18</v>
      </c>
      <c r="C71" s="97" t="s">
        <v>123</v>
      </c>
      <c r="D71" s="97"/>
      <c r="E71" s="98"/>
    </row>
    <row r="72" spans="2:5" s="8" customFormat="1" ht="16.5" customHeight="1" x14ac:dyDescent="0.25">
      <c r="B72" s="7" t="s">
        <v>4</v>
      </c>
      <c r="C72" s="97" t="s">
        <v>154</v>
      </c>
      <c r="D72" s="97"/>
      <c r="E72" s="98"/>
    </row>
    <row r="73" spans="2:5" s="8" customFormat="1" ht="16.5" customHeight="1" x14ac:dyDescent="0.25">
      <c r="B73" s="10" t="s">
        <v>5</v>
      </c>
      <c r="C73" s="97" t="s">
        <v>155</v>
      </c>
      <c r="D73" s="97"/>
      <c r="E73" s="98"/>
    </row>
    <row r="74" spans="2:5" s="8" customFormat="1" ht="16.5" customHeight="1" x14ac:dyDescent="0.25">
      <c r="B74" s="10" t="s">
        <v>6</v>
      </c>
      <c r="C74" s="96" t="s">
        <v>156</v>
      </c>
      <c r="D74" s="97"/>
      <c r="E74" s="98"/>
    </row>
    <row r="75" spans="2:5" s="8" customFormat="1" ht="16.5" customHeight="1" x14ac:dyDescent="0.25">
      <c r="B75" s="7" t="s">
        <v>39</v>
      </c>
      <c r="C75" s="97"/>
      <c r="D75" s="97"/>
      <c r="E75" s="98"/>
    </row>
    <row r="76" spans="2:5" s="8" customFormat="1" ht="16.5" customHeight="1" x14ac:dyDescent="0.25">
      <c r="B76" s="7" t="s">
        <v>7</v>
      </c>
      <c r="C76" s="96" t="s">
        <v>157</v>
      </c>
      <c r="D76" s="97"/>
      <c r="E76" s="98"/>
    </row>
    <row r="77" spans="2:5" s="8" customFormat="1" ht="62.25" customHeight="1" x14ac:dyDescent="0.25">
      <c r="B77" s="7" t="s">
        <v>43</v>
      </c>
      <c r="C77" s="93" t="s">
        <v>158</v>
      </c>
      <c r="D77" s="94"/>
      <c r="E77" s="95"/>
    </row>
    <row r="78" spans="2:5" s="8" customFormat="1" ht="66" customHeight="1" x14ac:dyDescent="0.25">
      <c r="B78" s="7" t="s">
        <v>99</v>
      </c>
      <c r="C78" s="110" t="s">
        <v>116</v>
      </c>
      <c r="D78" s="111"/>
      <c r="E78" s="112"/>
    </row>
    <row r="79" spans="2:5" s="8" customFormat="1" ht="16.5" customHeight="1" x14ac:dyDescent="0.25">
      <c r="B79" s="99" t="s">
        <v>28</v>
      </c>
      <c r="C79" s="100"/>
      <c r="D79" s="100"/>
      <c r="E79" s="101"/>
    </row>
    <row r="80" spans="2:5" s="8" customFormat="1" ht="16.5" customHeight="1" x14ac:dyDescent="0.25">
      <c r="B80" s="7" t="s">
        <v>34</v>
      </c>
      <c r="C80" s="85"/>
      <c r="D80" s="11" t="s">
        <v>27</v>
      </c>
      <c r="E80" s="86"/>
    </row>
    <row r="81" spans="2:5" s="8" customFormat="1" ht="16.5" customHeight="1" x14ac:dyDescent="0.25">
      <c r="B81" s="99" t="s">
        <v>29</v>
      </c>
      <c r="C81" s="100"/>
      <c r="D81" s="100"/>
      <c r="E81" s="101"/>
    </row>
    <row r="82" spans="2:5" s="8" customFormat="1" ht="16.5" customHeight="1" x14ac:dyDescent="0.25">
      <c r="B82" s="7" t="s">
        <v>8</v>
      </c>
      <c r="C82" s="3" t="s">
        <v>115</v>
      </c>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4" t="s">
        <v>59</v>
      </c>
      <c r="C86" s="45"/>
      <c r="D86" s="11" t="s">
        <v>58</v>
      </c>
      <c r="E86" s="46"/>
    </row>
    <row r="87" spans="2:5" s="8" customFormat="1" ht="16.5" customHeight="1" thickBot="1" x14ac:dyDescent="0.3">
      <c r="B87" s="12" t="s">
        <v>13</v>
      </c>
      <c r="C87" s="102"/>
      <c r="D87" s="103"/>
      <c r="E87" s="104"/>
    </row>
    <row r="88" spans="2:5" s="8" customFormat="1" ht="16.5" customHeight="1" thickBot="1" x14ac:dyDescent="0.3"/>
    <row r="89" spans="2:5" s="8" customFormat="1" ht="15.75" thickBot="1" x14ac:dyDescent="0.3">
      <c r="B89" s="105" t="s">
        <v>83</v>
      </c>
      <c r="C89" s="106"/>
      <c r="D89" s="106"/>
      <c r="E89" s="107"/>
    </row>
    <row r="90" spans="2:5" s="8" customFormat="1" ht="27" customHeight="1" x14ac:dyDescent="0.25">
      <c r="B90" s="6" t="s">
        <v>23</v>
      </c>
      <c r="C90" s="108"/>
      <c r="D90" s="108"/>
      <c r="E90" s="109"/>
    </row>
    <row r="91" spans="2:5" s="8" customFormat="1" ht="16.5" customHeight="1" x14ac:dyDescent="0.25">
      <c r="B91" s="7" t="s">
        <v>24</v>
      </c>
      <c r="C91" s="97"/>
      <c r="D91" s="97"/>
      <c r="E91" s="98"/>
    </row>
    <row r="92" spans="2:5" s="8" customFormat="1" ht="16.5" customHeight="1" x14ac:dyDescent="0.25">
      <c r="B92" s="7" t="s">
        <v>22</v>
      </c>
      <c r="C92" s="97"/>
      <c r="D92" s="97"/>
      <c r="E92" s="98"/>
    </row>
    <row r="93" spans="2:5" s="8" customFormat="1" ht="16.5" customHeight="1" x14ac:dyDescent="0.25">
      <c r="B93" s="7" t="s">
        <v>0</v>
      </c>
      <c r="C93" s="97"/>
      <c r="D93" s="97"/>
      <c r="E93" s="98"/>
    </row>
    <row r="94" spans="2:5" s="8" customFormat="1" ht="16.5" customHeight="1" x14ac:dyDescent="0.25">
      <c r="B94" s="7" t="s">
        <v>1</v>
      </c>
      <c r="C94" s="97"/>
      <c r="D94" s="97"/>
      <c r="E94" s="98"/>
    </row>
    <row r="95" spans="2:5" s="8" customFormat="1" ht="16.5" customHeight="1" x14ac:dyDescent="0.25">
      <c r="B95" s="7" t="s">
        <v>26</v>
      </c>
      <c r="C95" s="97"/>
      <c r="D95" s="97"/>
      <c r="E95" s="98"/>
    </row>
    <row r="96" spans="2:5" s="8" customFormat="1" ht="16.5" customHeight="1" x14ac:dyDescent="0.25">
      <c r="B96" s="7" t="s">
        <v>25</v>
      </c>
      <c r="C96" s="97"/>
      <c r="D96" s="97"/>
      <c r="E96" s="98"/>
    </row>
    <row r="97" spans="2:5" s="8" customFormat="1" ht="16.5" customHeight="1" x14ac:dyDescent="0.25">
      <c r="B97" s="7" t="s">
        <v>21</v>
      </c>
      <c r="C97" s="97"/>
      <c r="D97" s="97"/>
      <c r="E97" s="98"/>
    </row>
    <row r="98" spans="2:5" s="8" customFormat="1" ht="16.5" customHeight="1" x14ac:dyDescent="0.25">
      <c r="B98" s="10" t="s">
        <v>2</v>
      </c>
      <c r="C98" s="97"/>
      <c r="D98" s="97"/>
      <c r="E98" s="98"/>
    </row>
    <row r="99" spans="2:5" s="8" customFormat="1" ht="16.5" customHeight="1" x14ac:dyDescent="0.25">
      <c r="B99" s="7" t="s">
        <v>18</v>
      </c>
      <c r="C99" s="97"/>
      <c r="D99" s="97"/>
      <c r="E99" s="98"/>
    </row>
    <row r="100" spans="2:5" s="8" customFormat="1" ht="16.5" customHeight="1" x14ac:dyDescent="0.25">
      <c r="B100" s="7" t="s">
        <v>4</v>
      </c>
      <c r="C100" s="97"/>
      <c r="D100" s="97"/>
      <c r="E100" s="98"/>
    </row>
    <row r="101" spans="2:5" s="8" customFormat="1" ht="16.5" customHeight="1" x14ac:dyDescent="0.25">
      <c r="B101" s="10" t="s">
        <v>5</v>
      </c>
      <c r="C101" s="97"/>
      <c r="D101" s="97"/>
      <c r="E101" s="98"/>
    </row>
    <row r="102" spans="2:5" s="8" customFormat="1" ht="16.5" customHeight="1" x14ac:dyDescent="0.25">
      <c r="B102" s="10" t="s">
        <v>6</v>
      </c>
      <c r="C102" s="97"/>
      <c r="D102" s="97"/>
      <c r="E102" s="98"/>
    </row>
    <row r="103" spans="2:5" s="8" customFormat="1" ht="16.5" customHeight="1" x14ac:dyDescent="0.25">
      <c r="B103" s="7" t="s">
        <v>39</v>
      </c>
      <c r="C103" s="97"/>
      <c r="D103" s="97"/>
      <c r="E103" s="98"/>
    </row>
    <row r="104" spans="2:5" s="8" customFormat="1" ht="16.5" customHeight="1" x14ac:dyDescent="0.25">
      <c r="B104" s="7" t="s">
        <v>7</v>
      </c>
      <c r="C104" s="97"/>
      <c r="D104" s="97"/>
      <c r="E104" s="98"/>
    </row>
    <row r="105" spans="2:5" s="8" customFormat="1" ht="62.25" customHeight="1" x14ac:dyDescent="0.25">
      <c r="B105" s="7" t="s">
        <v>43</v>
      </c>
      <c r="C105" s="93"/>
      <c r="D105" s="94"/>
      <c r="E105" s="95"/>
    </row>
    <row r="106" spans="2:5" s="8" customFormat="1" ht="66" customHeight="1" x14ac:dyDescent="0.25">
      <c r="B106" s="7" t="s">
        <v>99</v>
      </c>
      <c r="C106" s="110"/>
      <c r="D106" s="111"/>
      <c r="E106" s="112"/>
    </row>
    <row r="107" spans="2:5" s="8" customFormat="1" ht="16.5" customHeight="1" x14ac:dyDescent="0.25">
      <c r="B107" s="99" t="s">
        <v>28</v>
      </c>
      <c r="C107" s="100"/>
      <c r="D107" s="100"/>
      <c r="E107" s="101"/>
    </row>
    <row r="108" spans="2:5" s="8" customFormat="1" ht="16.5" customHeight="1" x14ac:dyDescent="0.25">
      <c r="B108" s="7" t="s">
        <v>34</v>
      </c>
      <c r="C108" s="1"/>
      <c r="D108" s="11" t="s">
        <v>27</v>
      </c>
      <c r="E108" s="2"/>
    </row>
    <row r="109" spans="2:5" s="8" customFormat="1" ht="16.5" customHeight="1" x14ac:dyDescent="0.25">
      <c r="B109" s="99" t="s">
        <v>29</v>
      </c>
      <c r="C109" s="100"/>
      <c r="D109" s="100"/>
      <c r="E109" s="101"/>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4" t="s">
        <v>59</v>
      </c>
      <c r="C114" s="45"/>
      <c r="D114" s="11" t="s">
        <v>58</v>
      </c>
      <c r="E114" s="46"/>
    </row>
    <row r="115" spans="2:5" s="8" customFormat="1" ht="16.5" customHeight="1" thickBot="1" x14ac:dyDescent="0.3">
      <c r="B115" s="12" t="s">
        <v>13</v>
      </c>
      <c r="C115" s="102"/>
      <c r="D115" s="103"/>
      <c r="E115" s="104"/>
    </row>
    <row r="116" spans="2:5" s="8" customFormat="1" ht="6" customHeight="1" thickBot="1" x14ac:dyDescent="0.3"/>
    <row r="117" spans="2:5" s="8" customFormat="1" ht="15.75" thickBot="1" x14ac:dyDescent="0.3">
      <c r="B117" s="105" t="s">
        <v>84</v>
      </c>
      <c r="C117" s="106"/>
      <c r="D117" s="106"/>
      <c r="E117" s="107"/>
    </row>
    <row r="118" spans="2:5" s="8" customFormat="1" ht="27" customHeight="1" x14ac:dyDescent="0.25">
      <c r="B118" s="6" t="s">
        <v>23</v>
      </c>
      <c r="C118" s="108"/>
      <c r="D118" s="108"/>
      <c r="E118" s="109"/>
    </row>
    <row r="119" spans="2:5" s="8" customFormat="1" ht="16.5" customHeight="1" x14ac:dyDescent="0.25">
      <c r="B119" s="7" t="s">
        <v>24</v>
      </c>
      <c r="C119" s="97"/>
      <c r="D119" s="97"/>
      <c r="E119" s="98"/>
    </row>
    <row r="120" spans="2:5" s="8" customFormat="1" ht="16.5" customHeight="1" x14ac:dyDescent="0.25">
      <c r="B120" s="7" t="s">
        <v>22</v>
      </c>
      <c r="C120" s="97"/>
      <c r="D120" s="97"/>
      <c r="E120" s="98"/>
    </row>
    <row r="121" spans="2:5" s="8" customFormat="1" ht="16.5" customHeight="1" x14ac:dyDescent="0.25">
      <c r="B121" s="7" t="s">
        <v>0</v>
      </c>
      <c r="C121" s="97"/>
      <c r="D121" s="97"/>
      <c r="E121" s="98"/>
    </row>
    <row r="122" spans="2:5" s="8" customFormat="1" ht="16.5" customHeight="1" x14ac:dyDescent="0.25">
      <c r="B122" s="7" t="s">
        <v>1</v>
      </c>
      <c r="C122" s="97"/>
      <c r="D122" s="97"/>
      <c r="E122" s="98"/>
    </row>
    <row r="123" spans="2:5" s="8" customFormat="1" ht="16.5" customHeight="1" x14ac:dyDescent="0.25">
      <c r="B123" s="7" t="s">
        <v>26</v>
      </c>
      <c r="C123" s="97"/>
      <c r="D123" s="97"/>
      <c r="E123" s="98"/>
    </row>
    <row r="124" spans="2:5" s="8" customFormat="1" ht="16.5" customHeight="1" x14ac:dyDescent="0.25">
      <c r="B124" s="7" t="s">
        <v>25</v>
      </c>
      <c r="C124" s="97"/>
      <c r="D124" s="97"/>
      <c r="E124" s="98"/>
    </row>
    <row r="125" spans="2:5" s="8" customFormat="1" ht="16.5" customHeight="1" x14ac:dyDescent="0.25">
      <c r="B125" s="7" t="s">
        <v>21</v>
      </c>
      <c r="C125" s="97"/>
      <c r="D125" s="97"/>
      <c r="E125" s="98"/>
    </row>
    <row r="126" spans="2:5" s="8" customFormat="1" ht="16.5" customHeight="1" x14ac:dyDescent="0.25">
      <c r="B126" s="10" t="s">
        <v>2</v>
      </c>
      <c r="C126" s="97"/>
      <c r="D126" s="97"/>
      <c r="E126" s="98"/>
    </row>
    <row r="127" spans="2:5" s="8" customFormat="1" ht="16.5" customHeight="1" x14ac:dyDescent="0.25">
      <c r="B127" s="7" t="s">
        <v>18</v>
      </c>
      <c r="C127" s="97"/>
      <c r="D127" s="97"/>
      <c r="E127" s="98"/>
    </row>
    <row r="128" spans="2:5" s="8" customFormat="1" ht="16.5" customHeight="1" x14ac:dyDescent="0.25">
      <c r="B128" s="7" t="s">
        <v>4</v>
      </c>
      <c r="C128" s="97"/>
      <c r="D128" s="97"/>
      <c r="E128" s="98"/>
    </row>
    <row r="129" spans="2:5" s="8" customFormat="1" ht="16.5" customHeight="1" x14ac:dyDescent="0.25">
      <c r="B129" s="10" t="s">
        <v>5</v>
      </c>
      <c r="C129" s="97"/>
      <c r="D129" s="97"/>
      <c r="E129" s="98"/>
    </row>
    <row r="130" spans="2:5" s="8" customFormat="1" ht="16.5" customHeight="1" x14ac:dyDescent="0.25">
      <c r="B130" s="10" t="s">
        <v>6</v>
      </c>
      <c r="C130" s="97"/>
      <c r="D130" s="97"/>
      <c r="E130" s="98"/>
    </row>
    <row r="131" spans="2:5" s="8" customFormat="1" ht="16.5" customHeight="1" x14ac:dyDescent="0.25">
      <c r="B131" s="7" t="s">
        <v>39</v>
      </c>
      <c r="C131" s="97"/>
      <c r="D131" s="97"/>
      <c r="E131" s="98"/>
    </row>
    <row r="132" spans="2:5" s="8" customFormat="1" ht="16.5" customHeight="1" x14ac:dyDescent="0.25">
      <c r="B132" s="7" t="s">
        <v>7</v>
      </c>
      <c r="C132" s="97"/>
      <c r="D132" s="97"/>
      <c r="E132" s="98"/>
    </row>
    <row r="133" spans="2:5" s="8" customFormat="1" ht="62.25" customHeight="1" x14ac:dyDescent="0.25">
      <c r="B133" s="7" t="s">
        <v>42</v>
      </c>
      <c r="C133" s="93"/>
      <c r="D133" s="94"/>
      <c r="E133" s="95"/>
    </row>
    <row r="134" spans="2:5" s="8" customFormat="1" ht="65.25" customHeight="1" x14ac:dyDescent="0.25">
      <c r="B134" s="7" t="s">
        <v>99</v>
      </c>
      <c r="C134" s="110"/>
      <c r="D134" s="111"/>
      <c r="E134" s="112"/>
    </row>
    <row r="135" spans="2:5" s="8" customFormat="1" ht="16.5" customHeight="1" x14ac:dyDescent="0.25">
      <c r="B135" s="99" t="s">
        <v>28</v>
      </c>
      <c r="C135" s="100"/>
      <c r="D135" s="100"/>
      <c r="E135" s="101"/>
    </row>
    <row r="136" spans="2:5" s="8" customFormat="1" ht="16.5" customHeight="1" x14ac:dyDescent="0.25">
      <c r="B136" s="7" t="s">
        <v>34</v>
      </c>
      <c r="C136" s="1"/>
      <c r="D136" s="11" t="s">
        <v>27</v>
      </c>
      <c r="E136" s="2"/>
    </row>
    <row r="137" spans="2:5" s="8" customFormat="1" ht="16.5" customHeight="1" x14ac:dyDescent="0.25">
      <c r="B137" s="99" t="s">
        <v>29</v>
      </c>
      <c r="C137" s="100"/>
      <c r="D137" s="100"/>
      <c r="E137" s="101"/>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4" t="s">
        <v>59</v>
      </c>
      <c r="C142" s="45"/>
      <c r="D142" s="11" t="s">
        <v>58</v>
      </c>
      <c r="E142" s="46"/>
    </row>
    <row r="143" spans="2:5" s="8" customFormat="1" ht="16.5" customHeight="1" thickBot="1" x14ac:dyDescent="0.3">
      <c r="B143" s="12" t="s">
        <v>13</v>
      </c>
      <c r="C143" s="102"/>
      <c r="D143" s="103"/>
      <c r="E143" s="104"/>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 ref="C74" r:id="rId4"/>
    <hyperlink ref="C76" r:id="rId5"/>
  </hyperlinks>
  <pageMargins left="0.70866141732283472" right="0.70866141732283472" top="0.74803149606299213" bottom="0.74803149606299213" header="0.31496062992125984" footer="0.31496062992125984"/>
  <pageSetup paperSize="9" scale="83" fitToHeight="0" orientation="portrait" r:id="rId6"/>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B54" zoomScale="75" zoomScaleNormal="75" zoomScaleSheetLayoutView="100" workbookViewId="0">
      <selection activeCell="B46" sqref="B46:E47"/>
    </sheetView>
  </sheetViews>
  <sheetFormatPr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4" t="s">
        <v>100</v>
      </c>
      <c r="D2" s="134"/>
      <c r="E2" s="134"/>
    </row>
    <row r="3" spans="2:7" s="8" customFormat="1" ht="20.25" customHeight="1" x14ac:dyDescent="0.25">
      <c r="B3" s="131" t="s">
        <v>60</v>
      </c>
      <c r="C3" s="132"/>
      <c r="D3" s="132" t="s">
        <v>61</v>
      </c>
      <c r="E3" s="133"/>
    </row>
    <row r="4" spans="2:7" s="8" customFormat="1" ht="19.5" customHeight="1" thickBot="1" x14ac:dyDescent="0.3">
      <c r="B4" s="152" t="str">
        <f>'DATOS GENERALES'!C35</f>
        <v>PATS</v>
      </c>
      <c r="C4" s="150"/>
      <c r="D4" s="150" t="str">
        <f>'DATOS GENERALES'!C7</f>
        <v xml:space="preserve">Energia eolica para la planta de transformación en Cupiche </v>
      </c>
      <c r="E4" s="151"/>
    </row>
    <row r="5" spans="2:7" s="8" customFormat="1" ht="16.5" customHeight="1" thickBot="1" x14ac:dyDescent="0.3">
      <c r="B5" s="15"/>
    </row>
    <row r="6" spans="2:7" s="8" customFormat="1" ht="15" customHeight="1" x14ac:dyDescent="0.25">
      <c r="B6" s="141" t="s">
        <v>88</v>
      </c>
      <c r="C6" s="142"/>
      <c r="D6" s="142"/>
      <c r="E6" s="143"/>
    </row>
    <row r="7" spans="2:7" s="8" customFormat="1" ht="209.25" customHeight="1" thickBot="1" x14ac:dyDescent="0.3">
      <c r="B7" s="147" t="s">
        <v>159</v>
      </c>
      <c r="C7" s="148"/>
      <c r="D7" s="148"/>
      <c r="E7" s="149"/>
    </row>
    <row r="8" spans="2:7" s="8" customFormat="1" ht="12" customHeight="1" thickBot="1" x14ac:dyDescent="0.3"/>
    <row r="9" spans="2:7" s="8" customFormat="1" x14ac:dyDescent="0.25">
      <c r="B9" s="141" t="s">
        <v>89</v>
      </c>
      <c r="C9" s="142"/>
      <c r="D9" s="142"/>
      <c r="E9" s="143"/>
    </row>
    <row r="10" spans="2:7" s="8" customFormat="1" ht="171" customHeight="1" thickBot="1" x14ac:dyDescent="0.3">
      <c r="B10" s="138" t="s">
        <v>160</v>
      </c>
      <c r="C10" s="139"/>
      <c r="D10" s="139"/>
      <c r="E10" s="140"/>
    </row>
    <row r="11" spans="2:7" s="8" customFormat="1" ht="15.75" customHeight="1" thickBot="1" x14ac:dyDescent="0.3"/>
    <row r="12" spans="2:7" s="8" customFormat="1" x14ac:dyDescent="0.25">
      <c r="B12" s="144" t="s">
        <v>90</v>
      </c>
      <c r="C12" s="145"/>
      <c r="D12" s="145"/>
      <c r="E12" s="146"/>
    </row>
    <row r="13" spans="2:7" s="8" customFormat="1" ht="166.5" customHeight="1" thickBot="1" x14ac:dyDescent="0.3">
      <c r="B13" s="138" t="s">
        <v>161</v>
      </c>
      <c r="C13" s="139"/>
      <c r="D13" s="139"/>
      <c r="E13" s="140"/>
    </row>
    <row r="14" spans="2:7" ht="15" customHeight="1" thickBot="1" x14ac:dyDescent="0.3">
      <c r="B14" s="8"/>
      <c r="C14" s="8"/>
    </row>
    <row r="15" spans="2:7" s="8" customFormat="1" ht="36" customHeight="1" x14ac:dyDescent="0.25">
      <c r="B15" s="144" t="s">
        <v>62</v>
      </c>
      <c r="C15" s="145"/>
      <c r="D15" s="145"/>
      <c r="E15" s="146"/>
      <c r="G15" s="47" t="s">
        <v>64</v>
      </c>
    </row>
    <row r="16" spans="2:7" s="8" customFormat="1" ht="164.25" customHeight="1" thickBot="1" x14ac:dyDescent="0.3">
      <c r="B16" s="138" t="s">
        <v>162</v>
      </c>
      <c r="C16" s="139"/>
      <c r="D16" s="139"/>
      <c r="E16" s="140"/>
      <c r="G16" s="48"/>
    </row>
    <row r="17" spans="1:7" s="8" customFormat="1" ht="15.75" customHeight="1" thickBot="1" x14ac:dyDescent="0.3"/>
    <row r="18" spans="1:7" s="8" customFormat="1" ht="33" customHeight="1" x14ac:dyDescent="0.25">
      <c r="B18" s="141" t="s">
        <v>63</v>
      </c>
      <c r="C18" s="142"/>
      <c r="D18" s="142"/>
      <c r="E18" s="143"/>
    </row>
    <row r="19" spans="1:7" s="8" customFormat="1" ht="322.5" customHeight="1" thickBot="1" x14ac:dyDescent="0.3">
      <c r="B19" s="138" t="s">
        <v>163</v>
      </c>
      <c r="C19" s="139"/>
      <c r="D19" s="139"/>
      <c r="E19" s="140"/>
    </row>
    <row r="20" spans="1:7" s="8" customFormat="1" ht="17.25" customHeight="1" thickBot="1" x14ac:dyDescent="0.3"/>
    <row r="21" spans="1:7" s="8" customFormat="1" ht="15" customHeight="1" x14ac:dyDescent="0.25">
      <c r="B21" s="144" t="s">
        <v>65</v>
      </c>
      <c r="C21" s="145"/>
      <c r="D21" s="145"/>
      <c r="E21" s="146"/>
    </row>
    <row r="22" spans="1:7" s="8" customFormat="1" ht="338.25" customHeight="1" thickBot="1" x14ac:dyDescent="0.3">
      <c r="B22" s="138" t="s">
        <v>164</v>
      </c>
      <c r="C22" s="139"/>
      <c r="D22" s="139"/>
      <c r="E22" s="140"/>
    </row>
    <row r="23" spans="1:7" ht="15" customHeight="1" thickBot="1" x14ac:dyDescent="0.3">
      <c r="B23" s="8"/>
      <c r="C23" s="8"/>
    </row>
    <row r="24" spans="1:7" s="8" customFormat="1" ht="15" customHeight="1" x14ac:dyDescent="0.25">
      <c r="B24" s="144" t="s">
        <v>66</v>
      </c>
      <c r="C24" s="145"/>
      <c r="D24" s="145"/>
      <c r="E24" s="146"/>
    </row>
    <row r="25" spans="1:7" s="8" customFormat="1" ht="180" customHeight="1" thickBot="1" x14ac:dyDescent="0.3">
      <c r="A25" s="8" t="s">
        <v>37</v>
      </c>
      <c r="B25" s="147" t="s">
        <v>108</v>
      </c>
      <c r="C25" s="148"/>
      <c r="D25" s="148"/>
      <c r="E25" s="149"/>
    </row>
    <row r="26" spans="1:7" s="8" customFormat="1" ht="14.25" customHeight="1" thickBot="1" x14ac:dyDescent="0.3"/>
    <row r="27" spans="1:7" s="8" customFormat="1" ht="15" customHeight="1" x14ac:dyDescent="0.25">
      <c r="B27" s="144" t="s">
        <v>67</v>
      </c>
      <c r="C27" s="145"/>
      <c r="D27" s="145"/>
      <c r="E27" s="146"/>
    </row>
    <row r="28" spans="1:7" s="8" customFormat="1" ht="184.5" customHeight="1" thickBot="1" x14ac:dyDescent="0.3">
      <c r="B28" s="147" t="s">
        <v>109</v>
      </c>
      <c r="C28" s="148"/>
      <c r="D28" s="148"/>
      <c r="E28" s="149"/>
    </row>
    <row r="29" spans="1:7" s="8" customFormat="1" ht="12" customHeight="1" thickBot="1" x14ac:dyDescent="0.3"/>
    <row r="30" spans="1:7" s="8" customFormat="1" ht="33" customHeight="1" x14ac:dyDescent="0.25">
      <c r="B30" s="144" t="s">
        <v>91</v>
      </c>
      <c r="C30" s="145"/>
      <c r="D30" s="145"/>
      <c r="E30" s="146"/>
      <c r="G30" s="47" t="s">
        <v>104</v>
      </c>
    </row>
    <row r="31" spans="1:7" s="8" customFormat="1" ht="221.25" customHeight="1" thickBot="1" x14ac:dyDescent="0.3">
      <c r="B31" s="147" t="s">
        <v>165</v>
      </c>
      <c r="C31" s="148"/>
      <c r="D31" s="148"/>
      <c r="E31" s="149"/>
      <c r="G31" s="90" t="s">
        <v>110</v>
      </c>
    </row>
    <row r="32" spans="1:7" s="8" customFormat="1" ht="15" customHeight="1" thickBot="1" x14ac:dyDescent="0.3"/>
    <row r="33" spans="1:7" s="8" customFormat="1" ht="30" x14ac:dyDescent="0.25">
      <c r="A33" s="8">
        <v>10</v>
      </c>
      <c r="B33" s="141" t="s">
        <v>69</v>
      </c>
      <c r="C33" s="142"/>
      <c r="D33" s="142"/>
      <c r="E33" s="143"/>
      <c r="G33" s="47" t="s">
        <v>68</v>
      </c>
    </row>
    <row r="34" spans="1:7" s="8" customFormat="1" ht="357" customHeight="1" thickBot="1" x14ac:dyDescent="0.3">
      <c r="B34" s="138" t="s">
        <v>166</v>
      </c>
      <c r="C34" s="139"/>
      <c r="D34" s="139"/>
      <c r="E34" s="140"/>
      <c r="G34" s="48"/>
    </row>
    <row r="35" spans="1:7" s="8" customFormat="1" ht="12.75" customHeight="1" thickBot="1" x14ac:dyDescent="0.3"/>
    <row r="36" spans="1:7" s="8" customFormat="1" x14ac:dyDescent="0.25">
      <c r="B36" s="141" t="s">
        <v>106</v>
      </c>
      <c r="C36" s="142"/>
      <c r="D36" s="142"/>
      <c r="E36" s="143"/>
    </row>
    <row r="37" spans="1:7" s="8" customFormat="1" ht="297" customHeight="1" thickBot="1" x14ac:dyDescent="0.3">
      <c r="B37" s="138" t="s">
        <v>167</v>
      </c>
      <c r="C37" s="139"/>
      <c r="D37" s="139"/>
      <c r="E37" s="140"/>
    </row>
    <row r="38" spans="1:7" s="8" customFormat="1" ht="15.75" customHeight="1" thickBot="1" x14ac:dyDescent="0.3"/>
    <row r="39" spans="1:7" s="8" customFormat="1" x14ac:dyDescent="0.25">
      <c r="B39" s="144" t="s">
        <v>107</v>
      </c>
      <c r="C39" s="145"/>
      <c r="D39" s="145"/>
      <c r="E39" s="146"/>
    </row>
    <row r="40" spans="1:7" s="8" customFormat="1" ht="296.25" customHeight="1" thickBot="1" x14ac:dyDescent="0.3">
      <c r="B40" s="138" t="s">
        <v>168</v>
      </c>
      <c r="C40" s="139"/>
      <c r="D40" s="139"/>
      <c r="E40" s="140"/>
    </row>
    <row r="41" spans="1:7" s="8" customFormat="1" ht="16.5" customHeight="1" thickBot="1" x14ac:dyDescent="0.3"/>
    <row r="42" spans="1:7" s="8" customFormat="1" x14ac:dyDescent="0.25">
      <c r="B42" s="144" t="s">
        <v>105</v>
      </c>
      <c r="C42" s="145"/>
      <c r="D42" s="145"/>
      <c r="E42" s="146"/>
    </row>
    <row r="43" spans="1:7" s="8" customFormat="1" ht="327.75" customHeight="1" thickBot="1" x14ac:dyDescent="0.3">
      <c r="B43" s="138" t="s">
        <v>169</v>
      </c>
      <c r="C43" s="139"/>
      <c r="D43" s="139"/>
      <c r="E43" s="140"/>
    </row>
    <row r="44" spans="1:7" s="8" customFormat="1" ht="13.5" customHeight="1" thickBot="1" x14ac:dyDescent="0.3"/>
    <row r="45" spans="1:7" s="8" customFormat="1" ht="15" customHeight="1" x14ac:dyDescent="0.25">
      <c r="B45" s="141" t="s">
        <v>70</v>
      </c>
      <c r="C45" s="142"/>
      <c r="D45" s="142"/>
      <c r="E45" s="143"/>
    </row>
    <row r="46" spans="1:7" s="8" customFormat="1" ht="291.75" customHeight="1" x14ac:dyDescent="0.25">
      <c r="B46" s="135" t="s">
        <v>170</v>
      </c>
      <c r="C46" s="136"/>
      <c r="D46" s="136"/>
      <c r="E46" s="137"/>
    </row>
    <row r="47" spans="1:7" s="8" customFormat="1" ht="291.75" customHeight="1" thickBot="1" x14ac:dyDescent="0.3">
      <c r="B47" s="138"/>
      <c r="C47" s="139"/>
      <c r="D47" s="139"/>
      <c r="E47" s="140"/>
    </row>
    <row r="48" spans="1:7" s="8" customFormat="1" ht="12" customHeight="1" thickBot="1" x14ac:dyDescent="0.3"/>
    <row r="49" spans="2:5" s="8" customFormat="1" x14ac:dyDescent="0.25">
      <c r="B49" s="141" t="s">
        <v>71</v>
      </c>
      <c r="C49" s="142"/>
      <c r="D49" s="142"/>
      <c r="E49" s="143"/>
    </row>
    <row r="50" spans="2:5" s="8" customFormat="1" x14ac:dyDescent="0.25">
      <c r="B50" s="61" t="s">
        <v>35</v>
      </c>
      <c r="C50" s="82" t="s">
        <v>36</v>
      </c>
      <c r="D50" s="82" t="s">
        <v>72</v>
      </c>
      <c r="E50" s="83" t="s">
        <v>38</v>
      </c>
    </row>
    <row r="51" spans="2:5" s="8" customFormat="1" ht="46.5" customHeight="1" x14ac:dyDescent="0.25">
      <c r="B51" s="91" t="s">
        <v>111</v>
      </c>
      <c r="C51" s="63">
        <v>2</v>
      </c>
      <c r="D51" s="63">
        <v>1</v>
      </c>
      <c r="E51" s="88" t="s">
        <v>112</v>
      </c>
    </row>
    <row r="52" spans="2:5" s="8" customFormat="1" ht="46.5" customHeight="1" x14ac:dyDescent="0.25">
      <c r="B52" s="87" t="s">
        <v>113</v>
      </c>
      <c r="C52" s="63">
        <v>2</v>
      </c>
      <c r="D52" s="63">
        <v>1</v>
      </c>
      <c r="E52" s="64" t="s">
        <v>114</v>
      </c>
    </row>
    <row r="53" spans="2:5" s="8" customFormat="1" ht="46.5" customHeight="1" x14ac:dyDescent="0.25">
      <c r="B53" s="87"/>
      <c r="C53" s="63"/>
      <c r="D53" s="63"/>
      <c r="E53" s="64"/>
    </row>
    <row r="54" spans="2:5" s="8" customFormat="1" ht="46.5" customHeight="1" x14ac:dyDescent="0.25">
      <c r="B54" s="62"/>
      <c r="C54" s="63"/>
      <c r="D54" s="63"/>
      <c r="E54" s="64"/>
    </row>
    <row r="55" spans="2:5" s="8" customFormat="1" ht="46.5" customHeight="1" x14ac:dyDescent="0.25">
      <c r="B55" s="62"/>
      <c r="C55" s="63"/>
      <c r="D55" s="63"/>
      <c r="E55" s="64"/>
    </row>
    <row r="56" spans="2:5" s="8" customFormat="1" ht="46.5" customHeight="1" x14ac:dyDescent="0.25">
      <c r="B56" s="62"/>
      <c r="C56" s="63"/>
      <c r="D56" s="63"/>
      <c r="E56" s="64"/>
    </row>
    <row r="57" spans="2:5" s="8" customFormat="1" ht="46.5" customHeight="1" x14ac:dyDescent="0.25">
      <c r="B57" s="62"/>
      <c r="C57" s="63"/>
      <c r="D57" s="63"/>
      <c r="E57" s="64"/>
    </row>
    <row r="58" spans="2:5" s="8" customFormat="1" ht="46.5" customHeight="1" x14ac:dyDescent="0.25">
      <c r="B58" s="62"/>
      <c r="C58" s="63"/>
      <c r="D58" s="63"/>
      <c r="E58" s="64"/>
    </row>
    <row r="59" spans="2:5" s="8" customFormat="1" ht="46.5" customHeight="1" x14ac:dyDescent="0.25">
      <c r="B59" s="62"/>
      <c r="C59" s="63"/>
      <c r="D59" s="63"/>
      <c r="E59" s="64"/>
    </row>
    <row r="60" spans="2:5" s="8" customFormat="1" ht="46.5" customHeight="1" thickBot="1" x14ac:dyDescent="0.3">
      <c r="B60" s="65"/>
      <c r="C60" s="66"/>
      <c r="D60" s="66"/>
      <c r="E60" s="67"/>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2:B60">
      <formula1>60</formula1>
    </dataValidation>
    <dataValidation type="textLength" operator="lessThanOrEqual" allowBlank="1" showInputMessage="1" showErrorMessage="1" error="El número de caracteres introducidos es mayor que 140" sqref="E51:E60">
      <formula1>140</formula1>
    </dataValidation>
  </dataValidations>
  <hyperlinks>
    <hyperlink ref="G31" r:id="rId1"/>
  </hyperlinks>
  <pageMargins left="0.7" right="0.7" top="0.75" bottom="0.75" header="0.3" footer="0.3"/>
  <pageSetup paperSize="9" scale="54" fitToHeight="0" orientation="portrait" r:id="rId2"/>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2" zoomScaleNormal="100" zoomScaleSheetLayoutView="100" workbookViewId="0">
      <selection activeCell="F20" sqref="F20:G20"/>
    </sheetView>
  </sheetViews>
  <sheetFormatPr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3" t="s">
        <v>101</v>
      </c>
      <c r="C2" s="113"/>
      <c r="D2" s="113"/>
      <c r="E2" s="113"/>
      <c r="F2" s="113"/>
      <c r="G2" s="113"/>
      <c r="H2" s="113"/>
      <c r="I2" s="113"/>
      <c r="J2" s="113"/>
      <c r="K2" s="113"/>
    </row>
    <row r="3" spans="2:13" s="8" customFormat="1" ht="15.75" thickBot="1" x14ac:dyDescent="0.3"/>
    <row r="4" spans="2:13" ht="60" customHeight="1" x14ac:dyDescent="0.25">
      <c r="B4" s="155" t="s">
        <v>53</v>
      </c>
      <c r="C4" s="155" t="s">
        <v>74</v>
      </c>
      <c r="D4" s="159" t="s">
        <v>93</v>
      </c>
      <c r="E4" s="161" t="s">
        <v>94</v>
      </c>
      <c r="F4" s="163" t="s">
        <v>95</v>
      </c>
      <c r="G4" s="164"/>
      <c r="H4" s="153" t="s">
        <v>96</v>
      </c>
      <c r="I4" s="154"/>
      <c r="J4" s="165" t="s">
        <v>98</v>
      </c>
      <c r="K4" s="166"/>
      <c r="L4" s="8"/>
      <c r="M4" s="21" t="s">
        <v>47</v>
      </c>
    </row>
    <row r="5" spans="2:13" ht="30.75" thickBot="1" x14ac:dyDescent="0.3">
      <c r="B5" s="156"/>
      <c r="C5" s="156"/>
      <c r="D5" s="160"/>
      <c r="E5" s="162"/>
      <c r="F5" s="50" t="s">
        <v>48</v>
      </c>
      <c r="G5" s="51" t="s">
        <v>49</v>
      </c>
      <c r="H5" s="51" t="s">
        <v>48</v>
      </c>
      <c r="I5" s="52" t="s">
        <v>49</v>
      </c>
      <c r="J5" s="34" t="s">
        <v>48</v>
      </c>
      <c r="K5" s="35" t="s">
        <v>49</v>
      </c>
      <c r="L5" s="8"/>
      <c r="M5" s="22"/>
    </row>
    <row r="6" spans="2:13" ht="21" customHeight="1" x14ac:dyDescent="0.25">
      <c r="B6" s="78" t="s">
        <v>143</v>
      </c>
      <c r="C6" s="78" t="s">
        <v>135</v>
      </c>
      <c r="D6" s="28">
        <f t="shared" ref="D6" si="0">E6+J6+K6</f>
        <v>268020</v>
      </c>
      <c r="E6" s="40">
        <v>155820</v>
      </c>
      <c r="F6" s="32">
        <v>104400</v>
      </c>
      <c r="G6" s="24">
        <v>7800</v>
      </c>
      <c r="H6" s="24"/>
      <c r="I6" s="25"/>
      <c r="J6" s="68">
        <f t="shared" ref="J6" si="1">F6+H6</f>
        <v>104400</v>
      </c>
      <c r="K6" s="69">
        <f t="shared" ref="K6" si="2">G6+I6</f>
        <v>7800</v>
      </c>
      <c r="L6" s="8"/>
      <c r="M6" s="23" t="str">
        <f>IF(D6=(E6+F6+G6+H6+I6),"OK","ERROR")</f>
        <v>OK</v>
      </c>
    </row>
    <row r="7" spans="2:13" ht="75" x14ac:dyDescent="0.25">
      <c r="B7" s="79" t="s">
        <v>144</v>
      </c>
      <c r="C7" s="78" t="s">
        <v>136</v>
      </c>
      <c r="D7" s="29">
        <f>E7+J7+K7</f>
        <v>182885</v>
      </c>
      <c r="E7" s="41">
        <v>93450</v>
      </c>
      <c r="F7" s="33">
        <v>57435</v>
      </c>
      <c r="G7" s="26">
        <v>32000</v>
      </c>
      <c r="H7" s="26"/>
      <c r="I7" s="27"/>
      <c r="J7" s="70">
        <f>F7+H7</f>
        <v>57435</v>
      </c>
      <c r="K7" s="71">
        <f>G7+I7</f>
        <v>32000</v>
      </c>
      <c r="L7" s="8"/>
      <c r="M7" s="23" t="str">
        <f>IF(D7=(E7+F7+G7+H7+I7),"OK","ERROR")</f>
        <v>OK</v>
      </c>
    </row>
    <row r="8" spans="2:13" x14ac:dyDescent="0.25">
      <c r="B8" s="92" t="s">
        <v>146</v>
      </c>
      <c r="C8" s="78" t="s">
        <v>137</v>
      </c>
      <c r="D8" s="29">
        <f t="shared" ref="D8:D19" si="3">E8+J8+K8</f>
        <v>14800</v>
      </c>
      <c r="E8" s="41"/>
      <c r="F8" s="33">
        <v>14800</v>
      </c>
      <c r="G8" s="26"/>
      <c r="H8" s="26"/>
      <c r="I8" s="27"/>
      <c r="J8" s="70">
        <f t="shared" ref="J8:J19" si="4">F8+H8</f>
        <v>14800</v>
      </c>
      <c r="K8" s="71">
        <f t="shared" ref="K8:K19" si="5">G8+I8</f>
        <v>0</v>
      </c>
      <c r="L8" s="8"/>
      <c r="M8" s="23" t="str">
        <f t="shared" ref="M8:M20" si="6">IF(D8=(E8+F8+G8+H8+I8),"OK","ERROR")</f>
        <v>OK</v>
      </c>
    </row>
    <row r="9" spans="2:13" ht="45" x14ac:dyDescent="0.25">
      <c r="B9" s="79" t="s">
        <v>139</v>
      </c>
      <c r="C9" s="78" t="s">
        <v>138</v>
      </c>
      <c r="D9" s="29">
        <f t="shared" si="3"/>
        <v>22405</v>
      </c>
      <c r="E9" s="41">
        <v>700</v>
      </c>
      <c r="F9" s="33">
        <v>21705</v>
      </c>
      <c r="G9" s="26"/>
      <c r="H9" s="26"/>
      <c r="I9" s="27"/>
      <c r="J9" s="70">
        <f t="shared" si="4"/>
        <v>21705</v>
      </c>
      <c r="K9" s="71">
        <f t="shared" si="5"/>
        <v>0</v>
      </c>
      <c r="L9" s="8"/>
      <c r="M9" s="23" t="str">
        <f t="shared" si="6"/>
        <v>OK</v>
      </c>
    </row>
    <row r="10" spans="2:13" ht="30" x14ac:dyDescent="0.25">
      <c r="B10" s="79" t="s">
        <v>145</v>
      </c>
      <c r="C10" s="78" t="s">
        <v>140</v>
      </c>
      <c r="D10" s="29">
        <f t="shared" si="3"/>
        <v>15350</v>
      </c>
      <c r="E10" s="41"/>
      <c r="F10" s="33">
        <v>8650</v>
      </c>
      <c r="G10" s="26">
        <v>6700</v>
      </c>
      <c r="H10" s="26"/>
      <c r="I10" s="27"/>
      <c r="J10" s="70">
        <f t="shared" si="4"/>
        <v>8650</v>
      </c>
      <c r="K10" s="71">
        <f t="shared" si="5"/>
        <v>6700</v>
      </c>
      <c r="L10" s="8"/>
      <c r="M10" s="23" t="str">
        <f t="shared" si="6"/>
        <v>OK</v>
      </c>
    </row>
    <row r="11" spans="2:13" ht="30" x14ac:dyDescent="0.25">
      <c r="B11" s="79" t="s">
        <v>141</v>
      </c>
      <c r="C11" s="78" t="s">
        <v>142</v>
      </c>
      <c r="D11" s="29">
        <f t="shared" si="3"/>
        <v>2140</v>
      </c>
      <c r="E11" s="41"/>
      <c r="F11" s="33">
        <v>700</v>
      </c>
      <c r="G11" s="26">
        <v>1440</v>
      </c>
      <c r="H11" s="26"/>
      <c r="I11" s="27"/>
      <c r="J11" s="70">
        <f t="shared" si="4"/>
        <v>700</v>
      </c>
      <c r="K11" s="71">
        <f t="shared" si="5"/>
        <v>1440</v>
      </c>
      <c r="L11" s="8"/>
      <c r="M11" s="23" t="str">
        <f t="shared" si="6"/>
        <v>OK</v>
      </c>
    </row>
    <row r="12" spans="2:13" x14ac:dyDescent="0.25">
      <c r="B12" s="79"/>
      <c r="C12" s="78"/>
      <c r="D12" s="29">
        <f t="shared" si="3"/>
        <v>0</v>
      </c>
      <c r="E12" s="41"/>
      <c r="F12" s="33"/>
      <c r="G12" s="26"/>
      <c r="H12" s="26"/>
      <c r="I12" s="27"/>
      <c r="J12" s="70">
        <f t="shared" si="4"/>
        <v>0</v>
      </c>
      <c r="K12" s="71">
        <f t="shared" si="5"/>
        <v>0</v>
      </c>
      <c r="L12" s="8"/>
      <c r="M12" s="23" t="str">
        <f t="shared" si="6"/>
        <v>OK</v>
      </c>
    </row>
    <row r="13" spans="2:13" x14ac:dyDescent="0.25">
      <c r="B13" s="79"/>
      <c r="C13" s="78"/>
      <c r="D13" s="29">
        <f t="shared" si="3"/>
        <v>0</v>
      </c>
      <c r="E13" s="41"/>
      <c r="F13" s="33"/>
      <c r="G13" s="26"/>
      <c r="H13" s="26"/>
      <c r="I13" s="27"/>
      <c r="J13" s="70">
        <f t="shared" si="4"/>
        <v>0</v>
      </c>
      <c r="K13" s="71">
        <f t="shared" si="5"/>
        <v>0</v>
      </c>
      <c r="L13" s="8"/>
      <c r="M13" s="23" t="str">
        <f t="shared" si="6"/>
        <v>OK</v>
      </c>
    </row>
    <row r="14" spans="2:13" x14ac:dyDescent="0.25">
      <c r="B14" s="79"/>
      <c r="C14" s="78"/>
      <c r="D14" s="29">
        <f t="shared" si="3"/>
        <v>0</v>
      </c>
      <c r="E14" s="41"/>
      <c r="F14" s="33"/>
      <c r="G14" s="26"/>
      <c r="H14" s="26"/>
      <c r="I14" s="27"/>
      <c r="J14" s="70">
        <f t="shared" si="4"/>
        <v>0</v>
      </c>
      <c r="K14" s="71">
        <f t="shared" si="5"/>
        <v>0</v>
      </c>
      <c r="L14" s="8"/>
      <c r="M14" s="23" t="str">
        <f t="shared" si="6"/>
        <v>OK</v>
      </c>
    </row>
    <row r="15" spans="2:13" x14ac:dyDescent="0.25">
      <c r="B15" s="79"/>
      <c r="C15" s="78"/>
      <c r="D15" s="29">
        <f t="shared" si="3"/>
        <v>0</v>
      </c>
      <c r="E15" s="41"/>
      <c r="F15" s="33"/>
      <c r="G15" s="26"/>
      <c r="H15" s="26"/>
      <c r="I15" s="27"/>
      <c r="J15" s="70">
        <f t="shared" si="4"/>
        <v>0</v>
      </c>
      <c r="K15" s="71">
        <f t="shared" si="5"/>
        <v>0</v>
      </c>
      <c r="L15" s="8"/>
      <c r="M15" s="23" t="str">
        <f t="shared" si="6"/>
        <v>OK</v>
      </c>
    </row>
    <row r="16" spans="2:13" x14ac:dyDescent="0.25">
      <c r="B16" s="79"/>
      <c r="C16" s="78"/>
      <c r="D16" s="29">
        <f t="shared" si="3"/>
        <v>0</v>
      </c>
      <c r="E16" s="41"/>
      <c r="F16" s="33"/>
      <c r="G16" s="26"/>
      <c r="H16" s="26"/>
      <c r="I16" s="27"/>
      <c r="J16" s="70">
        <f t="shared" si="4"/>
        <v>0</v>
      </c>
      <c r="K16" s="71">
        <f t="shared" si="5"/>
        <v>0</v>
      </c>
      <c r="L16" s="8"/>
      <c r="M16" s="23" t="str">
        <f t="shared" si="6"/>
        <v>OK</v>
      </c>
    </row>
    <row r="17" spans="2:13" x14ac:dyDescent="0.25">
      <c r="B17" s="79"/>
      <c r="C17" s="78"/>
      <c r="D17" s="29">
        <f t="shared" si="3"/>
        <v>0</v>
      </c>
      <c r="E17" s="41"/>
      <c r="F17" s="33"/>
      <c r="G17" s="26"/>
      <c r="H17" s="26"/>
      <c r="I17" s="27"/>
      <c r="J17" s="70">
        <f t="shared" si="4"/>
        <v>0</v>
      </c>
      <c r="K17" s="71">
        <f t="shared" si="5"/>
        <v>0</v>
      </c>
      <c r="L17" s="8"/>
      <c r="M17" s="23" t="str">
        <f t="shared" si="6"/>
        <v>OK</v>
      </c>
    </row>
    <row r="18" spans="2:13" x14ac:dyDescent="0.25">
      <c r="B18" s="79"/>
      <c r="C18" s="78"/>
      <c r="D18" s="29">
        <f t="shared" si="3"/>
        <v>0</v>
      </c>
      <c r="E18" s="41"/>
      <c r="F18" s="33"/>
      <c r="G18" s="26"/>
      <c r="H18" s="26"/>
      <c r="I18" s="27"/>
      <c r="J18" s="70">
        <f t="shared" si="4"/>
        <v>0</v>
      </c>
      <c r="K18" s="71">
        <f t="shared" si="5"/>
        <v>0</v>
      </c>
      <c r="L18" s="8"/>
      <c r="M18" s="23" t="str">
        <f t="shared" si="6"/>
        <v>OK</v>
      </c>
    </row>
    <row r="19" spans="2:13" ht="15.75" thickBot="1" x14ac:dyDescent="0.3">
      <c r="B19" s="80"/>
      <c r="C19" s="81"/>
      <c r="D19" s="30">
        <f t="shared" si="3"/>
        <v>0</v>
      </c>
      <c r="E19" s="41"/>
      <c r="F19" s="33"/>
      <c r="G19" s="26"/>
      <c r="H19" s="26"/>
      <c r="I19" s="27"/>
      <c r="J19" s="70">
        <f t="shared" si="4"/>
        <v>0</v>
      </c>
      <c r="K19" s="71">
        <f t="shared" si="5"/>
        <v>0</v>
      </c>
      <c r="L19" s="8"/>
      <c r="M19" s="23" t="str">
        <f t="shared" si="6"/>
        <v>OK</v>
      </c>
    </row>
    <row r="20" spans="2:13" ht="15.75" thickBot="1" x14ac:dyDescent="0.3">
      <c r="B20" s="157" t="s">
        <v>55</v>
      </c>
      <c r="C20" s="158"/>
      <c r="D20" s="31">
        <f>SUM(D6:D19)</f>
        <v>505600</v>
      </c>
      <c r="E20" s="53">
        <f>ROUND(SUM(E6:E19),0)</f>
        <v>249970</v>
      </c>
      <c r="F20" s="54">
        <f t="shared" ref="F20:K20" si="7">ROUND(SUM(F6:F19),0)</f>
        <v>207690</v>
      </c>
      <c r="G20" s="55">
        <f t="shared" si="7"/>
        <v>47940</v>
      </c>
      <c r="H20" s="55">
        <f t="shared" si="7"/>
        <v>0</v>
      </c>
      <c r="I20" s="56">
        <f t="shared" si="7"/>
        <v>0</v>
      </c>
      <c r="J20" s="36">
        <f t="shared" si="7"/>
        <v>207690</v>
      </c>
      <c r="K20" s="37">
        <f t="shared" si="7"/>
        <v>47940</v>
      </c>
      <c r="L20" s="8"/>
      <c r="M20" s="23" t="str">
        <f t="shared" si="6"/>
        <v>OK</v>
      </c>
    </row>
    <row r="21" spans="2:13" ht="15.75" thickBot="1" x14ac:dyDescent="0.3">
      <c r="B21" s="157" t="s">
        <v>50</v>
      </c>
      <c r="C21" s="158"/>
      <c r="D21" s="49">
        <v>1</v>
      </c>
      <c r="E21" s="57">
        <f>E20/$D$20</f>
        <v>0.49440268987341773</v>
      </c>
      <c r="F21" s="58">
        <f t="shared" ref="F21:K21" si="8">F20/$D$20</f>
        <v>0.41077927215189874</v>
      </c>
      <c r="G21" s="59">
        <f t="shared" si="8"/>
        <v>9.481803797468355E-2</v>
      </c>
      <c r="H21" s="59">
        <f t="shared" ref="H21:I21" si="9">H20/$D$20</f>
        <v>0</v>
      </c>
      <c r="I21" s="60">
        <f t="shared" si="9"/>
        <v>0</v>
      </c>
      <c r="J21" s="38">
        <f t="shared" si="8"/>
        <v>0.41077927215189874</v>
      </c>
      <c r="K21" s="39">
        <f t="shared" si="8"/>
        <v>9.481803797468355E-2</v>
      </c>
      <c r="L21" s="8"/>
      <c r="M21" s="22"/>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8" t="s">
        <v>54</v>
      </c>
      <c r="C24" s="168"/>
      <c r="D24" s="168"/>
      <c r="E24" s="168"/>
      <c r="F24" s="168"/>
      <c r="G24" s="168"/>
      <c r="H24" s="72"/>
      <c r="I24" s="72"/>
      <c r="J24" s="72"/>
      <c r="K24" s="72"/>
      <c r="L24" s="8"/>
      <c r="M24" s="8"/>
    </row>
    <row r="25" spans="2:13" ht="15.75" customHeight="1" x14ac:dyDescent="0.25">
      <c r="B25" s="167" t="s">
        <v>102</v>
      </c>
      <c r="C25" s="167"/>
      <c r="D25" s="167"/>
      <c r="E25" s="167"/>
      <c r="F25" s="167"/>
      <c r="G25" s="42" t="str">
        <f>IF(E20&gt;=100000,"OK","ERROR")</f>
        <v>OK</v>
      </c>
      <c r="H25" s="72"/>
      <c r="I25" s="72"/>
      <c r="J25" s="72"/>
      <c r="K25" s="72"/>
      <c r="L25" s="8"/>
      <c r="M25" s="8"/>
    </row>
    <row r="26" spans="2:13" ht="15.75" customHeight="1" x14ac:dyDescent="0.25">
      <c r="B26" s="167" t="s">
        <v>103</v>
      </c>
      <c r="C26" s="167"/>
      <c r="D26" s="167"/>
      <c r="E26" s="167"/>
      <c r="F26" s="167"/>
      <c r="G26" s="42" t="str">
        <f>IF(E20&lt;=250000,"OK","ERROR")</f>
        <v>OK</v>
      </c>
      <c r="H26" s="72"/>
      <c r="I26" s="72"/>
      <c r="J26" s="72"/>
      <c r="K26" s="72"/>
      <c r="L26" s="8"/>
      <c r="M26" s="8"/>
    </row>
    <row r="27" spans="2:13" ht="15.75" customHeight="1" x14ac:dyDescent="0.25">
      <c r="B27" s="167" t="s">
        <v>75</v>
      </c>
      <c r="C27" s="167"/>
      <c r="D27" s="167"/>
      <c r="E27" s="167"/>
      <c r="F27" s="167"/>
      <c r="G27" s="42" t="str">
        <f>IF(E20&lt;=(D20/2),"OK","ERROR")</f>
        <v>OK</v>
      </c>
      <c r="H27" s="72"/>
      <c r="I27" s="72"/>
      <c r="J27" s="72"/>
      <c r="K27" s="72"/>
      <c r="L27" s="8"/>
      <c r="M27" s="8"/>
    </row>
    <row r="28" spans="2:13" ht="15.75" customHeight="1" x14ac:dyDescent="0.25">
      <c r="B28" s="167" t="s">
        <v>97</v>
      </c>
      <c r="C28" s="167"/>
      <c r="D28" s="167"/>
      <c r="E28" s="167"/>
      <c r="F28" s="167"/>
      <c r="G28" s="42" t="str">
        <f>IF(K20&lt;=(E20*0.4),"OK","ERROR")</f>
        <v>OK</v>
      </c>
      <c r="H28" s="72"/>
      <c r="I28" s="72"/>
      <c r="J28" s="72"/>
      <c r="K28" s="72"/>
      <c r="L28" s="8"/>
      <c r="M28" s="8"/>
    </row>
    <row r="29" spans="2:13" s="8" customFormat="1" x14ac:dyDescent="0.25"/>
    <row r="30" spans="2:13" s="8" customFormat="1" x14ac:dyDescent="0.25">
      <c r="I30" s="73"/>
    </row>
    <row r="31" spans="2:13" s="8" customFormat="1" x14ac:dyDescent="0.25">
      <c r="G31" s="42"/>
    </row>
    <row r="32" spans="2:13" s="8" customFormat="1" x14ac:dyDescent="0.25"/>
    <row r="33" spans="2:2" s="8" customFormat="1" x14ac:dyDescent="0.25"/>
    <row r="34" spans="2:2" s="8" customFormat="1" x14ac:dyDescent="0.25">
      <c r="B34" s="74"/>
    </row>
    <row r="35" spans="2:2" s="8" customFormat="1" x14ac:dyDescent="0.25">
      <c r="B35" s="75"/>
    </row>
    <row r="36" spans="2:2" s="8" customFormat="1" x14ac:dyDescent="0.25">
      <c r="B36" s="74"/>
    </row>
    <row r="37" spans="2:2" s="8" customFormat="1" x14ac:dyDescent="0.25">
      <c r="B37" s="76"/>
    </row>
    <row r="38" spans="2:2" s="8" customFormat="1" x14ac:dyDescent="0.25"/>
    <row r="39" spans="2:2" s="8" customFormat="1" x14ac:dyDescent="0.25"/>
    <row r="40" spans="2:2" s="8" customFormat="1" x14ac:dyDescent="0.25">
      <c r="B40" s="77"/>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GENERALES'!Print_Area</vt:lpstr>
      <vt:lpstr>'DESCRIPCION INICIATIVA'!Print_Area</vt:lpstr>
      <vt:lpstr>'FINANCIAMIENTO PROYECTO'!Print_Area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recursos</cp:lastModifiedBy>
  <cp:lastPrinted>2014-10-30T03:03:18Z</cp:lastPrinted>
  <dcterms:created xsi:type="dcterms:W3CDTF">2012-07-06T03:08:38Z</dcterms:created>
  <dcterms:modified xsi:type="dcterms:W3CDTF">2015-01-31T17:15:36Z</dcterms:modified>
</cp:coreProperties>
</file>