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uillermo\Desktop\"/>
    </mc:Choice>
  </mc:AlternateContent>
  <bookViews>
    <workbookView xWindow="0" yWindow="0" windowWidth="12276" windowHeight="3144" activeTab="2"/>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52511"/>
</workbook>
</file>

<file path=xl/calcChain.xml><?xml version="1.0" encoding="utf-8"?>
<calcChain xmlns="http://schemas.openxmlformats.org/spreadsheetml/2006/main">
  <c r="I20" i="8" l="1"/>
  <c r="H20" i="8"/>
  <c r="G20" i="8"/>
  <c r="F20" i="8"/>
  <c r="E20" i="8"/>
  <c r="G26" i="8" s="1"/>
  <c r="K19" i="8"/>
  <c r="J19" i="8"/>
  <c r="D19" i="8" s="1"/>
  <c r="M19" i="8" s="1"/>
  <c r="K18" i="8"/>
  <c r="J18" i="8"/>
  <c r="K17" i="8"/>
  <c r="J17" i="8"/>
  <c r="D17" i="8" s="1"/>
  <c r="M17" i="8" s="1"/>
  <c r="K16" i="8"/>
  <c r="J16" i="8"/>
  <c r="K15" i="8"/>
  <c r="J15" i="8"/>
  <c r="D15" i="8" s="1"/>
  <c r="M15" i="8" s="1"/>
  <c r="K14" i="8"/>
  <c r="J14" i="8"/>
  <c r="K13" i="8"/>
  <c r="J13" i="8"/>
  <c r="K12" i="8"/>
  <c r="J12" i="8"/>
  <c r="K11" i="8"/>
  <c r="J11" i="8"/>
  <c r="D11" i="8" s="1"/>
  <c r="M11" i="8" s="1"/>
  <c r="K10" i="8"/>
  <c r="J10" i="8"/>
  <c r="K9" i="8"/>
  <c r="J9" i="8"/>
  <c r="D9" i="8" s="1"/>
  <c r="M9" i="8" s="1"/>
  <c r="K8" i="8"/>
  <c r="J8" i="8"/>
  <c r="K6" i="8"/>
  <c r="J6" i="8"/>
  <c r="D6" i="8" s="1"/>
  <c r="M6" i="8" s="1"/>
  <c r="K7" i="8"/>
  <c r="J7" i="8"/>
  <c r="D8" i="8" l="1"/>
  <c r="M8" i="8" s="1"/>
  <c r="D10" i="8"/>
  <c r="M10" i="8" s="1"/>
  <c r="D13" i="8"/>
  <c r="M13" i="8" s="1"/>
  <c r="D14" i="8"/>
  <c r="M14" i="8" s="1"/>
  <c r="D18" i="8"/>
  <c r="M18"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<sst xmlns="http://schemas.openxmlformats.org/spreadsheetml/2006/main" count="309" uniqueCount="201">
  <si>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</si>
  <si>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</si>
  <si>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</si>
  <si>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</si>
  <si>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</si>
  <si>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</si>
  <si>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</si>
  <si>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</si>
  <si>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</si>
  <si>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</si>
  <si>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</si>
  <si>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</si>
  <si>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</si>
  <si>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</si>
  <si>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</si>
  <si>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</si>
  <si>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</si>
  <si>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</si>
  <si>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</si>
  <si>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</si>
  <si>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</si>
  <si>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</si>
  <si>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</si>
  <si>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</si>
  <si>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</si>
  <si>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</si>
  <si>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</si>
  <si>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</si>
  <si>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</si>
  <si>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</si>
  <si>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</si>
  <si>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</si>
  <si>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</si>
  <si>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</si>
  <si>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</si>
  <si>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</si>
  <si>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</si>
  <si>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</si>
  <si>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</si>
  <si>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</si>
  <si>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</si>
  <si>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</si>
  <si>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</si>
  <si>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</si>
  <si>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</si>
  <si>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</si>
  <si>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</si>
  <si>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</si>
  <si>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</si>
  <si>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</si>
  <si>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</si>
  <si>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</si>
  <si>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</si>
  <si>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</si>
  <si>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</si>
  <si>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</si>
  <si>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</si>
  <si>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</si>
  <si>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</si>
  <si>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</si>
  <si>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</si>
  <si>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</si>
  <si>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</si>
  <si>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</si>
  <si>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</si>
  <si>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</si>
  <si>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</si>
  <si>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</si>
  <si>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</si>
  <si>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</si>
  <si>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</si>
  <si>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</si>
  <si>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</si>
  <si>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</si>
  <si>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</si>
  <si>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</si>
  <si>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</si>
  <si>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</si>
  <si>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</si>
  <si>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</si>
  <si>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</si>
  <si>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</si>
  <si>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</si>
  <si>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</si>
  <si>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</si>
  <si>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</si>
  <si>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</si>
  <si>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</si>
  <si>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</si>
  <si>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</si>
  <si>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</si>
  <si>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</si>
  <si>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</si>
  <si>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</si>
  <si>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</si>
  <si>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</si>
  <si>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</si>
  <si>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</si>
  <si>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</si>
  <si>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</si>
  <si>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</si>
  <si>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</si>
  <si>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</si>
  <si>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</si>
  <si>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</si>
  <si>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</si>
  <si>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</si>
  <si>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</si>
  <si>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La población es agricultora nativamente y  son propietarios de tierras adecuadas para el cultivo, por ello la solución más ventajosa para que el cambio de vida no sea tan drástica es adaptar el cultivo que realizan y mejorarlo además de incluir el valor agregado de exportanción directa para incrementar puestos de trabajo y riqueza producida. La producción del maíz les da una rentabilidad del 5% frente al 30% del banano. Se podría optar por el cultivo de la uva o del frijol caupí, pero teniendo en cuenta el mercado internacional de frutales, se está demandando más en banano, además de que su manejo, cultivo y exportación es más simple y menos costoso. Cabe destacar también que en los distritos colindentes existen planatación bananeras que están siendo muy rentables. Como el proyecto se ha hecho en coordinación con los beneficiarios, se ha diseñado de acuerdo a sus necesidades.</t>
  </si>
  <si>
    <t>Debido a que los agricultores están ya asociados y formarán una Junta Directiva, trabajarán en coordinación directa. Operativamente la organización se maneja con la Junta Directiva y con personal de apoyo. La junta directiva es quien gestiona los acuerdos de la asamblea. Se elegirá un administrador que controle el área de certificación, área de proceso y el asistente de contable. El método asambleario de un voto por persona, es el método más democrático y equitativo de toma de decisiones. Existen socios que son técnicos agropecuarios y de otras carreras, pero es insuficiente, es necesaria la capacitación en producción orgánica de banano, cosecha y empacado, comercialización y gestión empresarial, se hará ese tipo de contratación para que la producción sea más fluida, profesional y acertada. Además se reforzarán los conocimientos existentes mediante talleres en el Centro de Capatización propuesto por la Asociación AYNIY Latinoamérica.</t>
  </si>
  <si>
    <t>La Matanza es una zona agro-ganadera del Alto Piura cuya actividad ha sido de producción de maíz para la venta a intermediarios nacionales. El principal problema es la baja productividad de los cultivos tradicionales, que tienen como causas el bajo nivel tecnológico de la conducción de cultivos tradicionales, deficiente asistencia técnica, deficiente articulación al mercado, débil gestión empresarial de la organización y limitado de acceso al financiamiento. Se ha planteado sembrar cultivos que generen mejor rentabilidad, como el cultivo de Banano Orgánico, plantado con anterioridad en la zona que permite tasas de más del 30% de productividad y se exportarán a EEUU y Europa mediante Comercio Justo. Además, el sistema de regadío se realizará mediante bombas accionadas por Energía Solar.  Los puestos de trabajo creados serán alcanzables tanto por hombres como por mujeres, dando ayuda a estas con guarderías locales. El proyecto piloto comenzará con 30.5 ha y será ampliable hasta a 300 ha.</t>
  </si>
  <si>
    <t xml:space="preserve">Los productores de la zona se han unido con el principal objetivo de mejorar  las condiciones económicas, sociales y culturales de sus socios. En La Matanza el 13% de la población no cuenta con agua, 28% no tiene desagüe/letrinas, 45% no tiene electricidad. El 25% de las mujeres es analfabeta y la tasa de desnutrición infantil es de 32%. El índice de desarrollo humano es de 0,5102. Se crearán 60 puestos directos y más de 110 indirectos entre hombres y mujeres de más de 18 años. Se dará preferencia a las mujeres que quieran aderirse al proyecto y se crearán guarderías locales para que estas puedan incorporarse al mercado laboral. </t>
  </si>
  <si>
    <t>Cambiando la baja rentabilidad del cultivo de Maíz que está en  un 5% por el cultivo del banano orgánico que es de 30%, los beneficiarios aumentarán sus ingresos considerablemente. Esto asegura que los agricultores sigan trabajando obteniendo más beneficios. Además el producto se exportará a mercados europeos y estodounidenses, en los cuales los productos orgánicos y de comercio justo, adquieren mucho más valor. Por otro lado, creando empleo femenino y capacitando a la población se prevé que la analfabetización baje y se generen más oportunidades para ellas, y así estas poder mantener mejor a sus familias bajando la desnutrición infantil y optimizando la infraestructura de su casa, ya que muchas son madres solteras.</t>
  </si>
  <si>
    <t>La demanda del banano orgánico en Perú resulta muy favorable debido a que año tras año viene creciendo sostenidamente, principalmente en EE.UU. Japón y Europa (anexo 3). Además la zona es ideal para la producción del banano con casos de éxito en la zona colindente Buenos Aires(anexo).  Es importante también que las political Municipales (anexo 1) promueven los proyectos agroindustriales y La Municipalidad ayuda a realizarlos y financiarlos. En cuanto a las políticas de Gobierno Regional de Piura (anexo 2), se promueve la realización de proyectos productivos que lleguen a ser autosuficientes a corto plazo. La tecnología solar utilizada será provista por Q-ENERGY PERU empresa peruana con gran experiencia en este tipo de proyectos (anexo 4).</t>
  </si>
  <si>
    <t>1.http://www.munimatanza.gob.pe/notas/nota31.html                                                                             2.http://www.google.com/url?sa=t&amp;rct=j&amp;q=&amp;esrc=s&amp;source=web&amp;cd=1&amp;ved=0CB0QFjAA&amp;url=http%3A%2F%2Fwww.regionpiura.gob.pe%2Fdocumentos%2Fgrde%2Fplannoreembol20142018.pdf&amp;ei=fdTGVJDYMYr7sATy7oGACQ&amp;usg=AFQjCNGPtD74skvtJ7hOPeKJ2o1CNlIouw&amp;sig2=lyIwkHVLn3RhPt70T_UN0Q                      3.http://www.google.com/url?sa=t&amp;rct=j&amp;q=&amp;esrc=s&amp;source=web&amp;cd=1&amp;ved=0CB0QFjAA&amp;url=http%3A%2F%2Fwww.mincetur.gob.pe%2Fcomercio%2Fotros%2Fpenx%2Fpdfs%2FBanano_Organico.pdf&amp;ei=N9XGVJWyNIicNoeOgYAH&amp;usg=AFQjCNGGSZgzIVW7JXdH-x5hn0CmSRXsRw&amp;sig2=RqxPbxNDnSYABgQHNcUoqw                                       4.http://www.qenergyperu.com/index.php</t>
  </si>
  <si>
    <t xml:space="preserve">La adopción de tecnología  permitirá comercializar los productos a un mercado de exportación  fijo y con precios estables, a través de un contrato de venta. En cuanto a la tecnología utilizada, se sabe que la energía solar fotovoltaica tiene muy buenos rendimientos en la región de Piura donde hay gran radiación solar. Se pretende mejorar el sistema de riego, pasando del riego tradicional a un riego tecnificado, ahorrando volúmenes de agua y bajando los costos de bombeo. a) El Distrito de la Matanza es de clima seco, bosque seco y con precipitaciones que varían entre 100 y 500 mm anuales. Las condiciones climáticas de la zona son favorables para el desarrollo del cultivo. Los elementos de riesgo son presencia de plagas y enfermedades. b) Los suelos presentan una textura franco arenosa, franco arcillosa, fértiles, permeables, presentan buen drenaje, ricos en materias orgánicas, son planos y de pendientes poco pronunciadas. c) Respecto a sus características topográficas, son superficies planas de pendientes poco pronunciadas, que permiten realizar las labores agrícolas, manejar riego tecnificado, y buen desplazamiento de vehículos y maquinarías agrícolas.
Para que sea productivo desde el principio,  se pretende en el año cero contar con banano en transición a certificación orgánica, para ya  al final del segundo año se obtendrá la certificación orgánica, por otro lado a nivel de las certificaciones de comercio Justo y GLOBALGAP, también se pretende contar con la certificación al término del primer año. A partir de segundo año se ha previsto la comercialización de la fruta con certificación orgánica y comercio justo a la Asociación Bananeros Orgánicos Solidarios – BOS (existente en la zona), y son ellos los que se encargarían de la exportación del producto a sus clientes en el mercado internacional. Si el caso es un éxito interesaría abrir una línea independiente de exportación propia.
</t>
  </si>
  <si>
    <t xml:space="preserve">1. Instalación del cultivo de banano en 30.5 ha en las parcelas de los asociados. 
2. Alcanzar la primera cosecha a los 12 meses de la instalación del cultivo con un rendimiento de 691,057.00 Kg/Ha con ganancias de más S/ .600,000, siendo a partir del tercer año de S/. 850,000 anuales .  
3. Iniciar la producción de banano orgánico con la implementación de un plan de manejo que contara con el acompañamiento de un asesor técnico.
4. Implementar un centro de empaque bajo normas Global GAP. Para ello, se ha previsto la capacitación del personal y el cumplimiento de normas exigidas para la obtención de la certificación.
5. Implementación de un sistema de gestión de la calidad con la obtención de la certificación orgánica y comercio Justo; con el fin de acceder a las empresas exportadoras de la zona que cuentan con clientes en el mercado internacional.
6. Articularse al mercado a través de las empresas exportadoras presentes en la región ya organizadas y en correcto funcionamiento.
En el primer año de producción por tratarse de fruta convencional se tendrá al mercado nacional como principal comprador, siendo Lima el destino principal de las jabas de banano a través de la empresa Valiente Ortiz Pascuala quien se encargara de cosechar y empacar la fruta en jabas de 17 kg. Desés, una vez obtenidas las certificaciones, se le venderá la caja empacada puesta en el centro de Acopio, a  la Asociación de Bananeros Orgánicos solidarios – BOS, quien se encargara de exportar nuestra producción de Banano Orgánico a los diferentes mercados de EUROPA y E.E.U.U. La Asociación BOS comercializa  10 contenedores semanales pero debido al incremento de la demanda en Alemania y Bélgica, tienen mayores pedidos, por esta razón, dicha entidad  está en la búsqueda de nuevos proveedores que le permitan satisfacer las necesidades de los diferentes clientes.  
Mediante el Plan, se pretenden crear más de 60 puestos de trabajo directos y otros 110 indirectos.
</t>
  </si>
  <si>
    <t>La Municipalidad distrital de La Matanza, con el Alcalde reelecto Ing. Nelson Mío Reyes, está creando sistemas de negocios y proyectos productivos, dando soporte técnico y momentario a este tipo de iniciativas. Por su gran trabajo en la gobernanza pasada, el Alcalde ganó dos años consecutivos el premio a mejor Alcalde Productivo del Perú (anexo 1) y quiere seguir creando riqueza y autonomía en el lugar. El Alcalde, ha apostado firmemente por esta iniciativa y trabajará en coordinación directa con el proyecto. Además, la ONGD Asociación AYNIY Latinoamérica, conocedora de la zona creando proyectos productivos e implantando igualdad de género, también trabajará en coordinación. En cuanto al Gobierno Regional de Piura, en el último Plan de Cooperación y Desarrollo 2014-2018, expone la importancia que tendrán en un futuro los proyectos productivos de exportación directa ya que se ha demostrado reiterádamente que son la única solución viable y sostenible para el desarrollo económico real.</t>
  </si>
  <si>
    <t>1.http://chulucanasnoticias.com/alcalde-de-la-matanza-ing-nelson-mi-gana-premio-nacional-al-mejor-alcalde-productivo/                                                                                                                          2.http://www.google.com/url?sa=t&amp;rct=j&amp;q=&amp;esrc=s&amp;source=web&amp;cd=1&amp;ved=0CB0QFjAA&amp;url=http%3A%2F%2Fwww.regionpiura.gob.pe%2Fdocumentos%2Fgrde%2Fplannoreembol20142018.pdf&amp;ei=bLPHVLPkONPjsATNlYF4&amp;usg=AFQjCNGPtD74skvtJ7hOPeKJ2o1CNlIouw&amp;sig2=TuIcXmJ4thc2DOpng0OUVg</t>
  </si>
  <si>
    <t xml:space="preserve">El modelo de trabajo sería el siguiente: una vez asociados un grupo de productores de la zona, con ganas de expandir sus horizontes, realizar el análisis de la viabilidad de ese cultivo y barajar si existe la posibilidad de realizar cambios tecnológicos y/o de especie para mejorar la productividad y reducir el consumo de energías no limpias y contaminantes. Ya estudiada la realidad de la zona, hacer una propuesta real con soluciones viables de inclusión de la mujer al mercado laboral, para mejorar su situación socio-económica, permitiendo a las generaciones futuras la igualdad de oportunidades. Ya con tierras de cultivo y agricultores con capacidades mejoradas, (en Comercio Justo, Global GAP y Certificación Orgánica) se implementa un área de sistema de control interno para poder exportar Ex Works, directamente sin intermediarios. En la zona de La Matanza hay otras 300 ha cosechables y disponibles para replicar y el Alcalde está muy entusiasmado con la idea, sabiendo además que la demanda del banano está aumentando (sobre todo Europeo (Alemán)). En cuanto al resto del país, no habría problema en implementar el mismo sistema en diferentes distritos, ya que la agricultura es motor del país entero, siempre y cuando haya asociación de agricultores y apoyo total de La Municipalidad. Lo único que se tendría que cambiar es el tipo de especie y verificar la mejora de la tecnología y uso eficiente de la energía, dando prioridad al cultivo del cacao, banano, quinua o maca, productos fáciles de exportar y con gran demanda internacional. Se daría preferencia a las zonas donde haya la posibilidad de mayor inclusión social de la mujer y organización productora y se podría exportar utilizando el mismo método, hasta crear una empresa nacional de exportación conjunta y propia.
</t>
  </si>
  <si>
    <t xml:space="preserve">1.http://elcomercio.pe/economia/peru/quinua-y-cacao-empujaron-avance-exportaciones-agricolas-noticia-1762687                                                                                                                                2. Terminales Portuarios euro-andinos                                                                                                                                                                                                                                                     3.http://www.google.com/url?sa=t&amp;rct=j&amp;q=&amp;esrc=s&amp;source=web&amp;cd=1&amp;ved=0CB0QFjAA&amp;url=http%3A%2F%2Fwww.iidh.ed.cr%2Fmultic%2FWebServices%2FFiles.ashx%3FfileID%3D6443&amp;ei=eb_HVPf8CPSRsQTKmIGoCg&amp;usg=AFQjCNExYvESzzrXw7pInZyJaKwwbmBVzA&amp;sig2=kzo3Vl-4fMuLFDZCJq-Z8g     4. http://gestion.pe/economia/peru-aprovecha-muy-poco-75-sus-acuerdos-comerciales-2084736                                                                                         </t>
  </si>
  <si>
    <t>El proyecto se ha diseñado respondiendo a una realidad de preocupación en la zona. Los cultivos existentes no son productivos y eso hace que los campesinos de la zona no consigan generar la riqueza que invierten. Además, por desconocimiento y por la poca demanda del mercado que cultivan actualmente, no tiene capacidad de exportación propia y se ven obligados a malvender sus cosechas a intermediarios nacionales. Además se ha diseñado un plan de capacitación e insercción laboral de la mujer con intención de empoderarla(actualmente hay 20 mujeres agricultoras por cada 80 hombres). Para ayudar a estas mujeres, se ha diseñado un plan de guarderías locales para que tengan oportunidad de dejar ahí a sus hijos y llevar un salario digno a su casa. Muchas de las mujeres son madres solteras y sustento único de las familias, por ello se busca la autosuficiencia. Esto conllevará que las futuras generaciones crezcan en igualdad de derechos y privilegios. El mayor riesgo en este caso sería el que las mujeres se sientan cohibidas socialmente a no emanciparse. La Municipalidad lleva haciendo campañas de alfabetizacion a mujeres, de modo que se espera que la respuesta de la población masculina sea tolerante. También hay peligro de que las capacitaciones realizadas no sean comprendidas bien. Para ello, se hará un seguimiento exhaustivo que asegurará el correcto procedimiento.</t>
  </si>
  <si>
    <t xml:space="preserve">La reconversión de un cultivo con  incidencia negativa sobre el ambiente, por los malos manejos Fito sanitarios, como lo es el Maíz, por un cultivo vinculado a la producción orgánica, ya es en sí una mejora en el manejo ambiental de las actividades agrarias de la zona. La implementación de las certificaciones Orgánica, Global Gap y de Comercio Justo que pretende implementar contemplan la implementación a su vez de un Plan de Manejo ambiental para  las áreas que trabajan los socios, proveedores y zonas aledañas.
Se han identificado dentro de su plan de manejo ambiental estas actividades:
• Manejo de residuos de proceso de producción y postcosecha.
• Conservación del medio ambiente (conservación del suelo, aire y agua).
• Implementación de la certificación Orgánica.
Por otro lado, el regadío se hará mediante el uso de energía limpia y renovable, esto permitirá que en vez de utilizar petróleo para la el bombeo eléctrico de agua, se utilicen placas solares fotovoltaicas de alta eficiencia.
En cuanto a los riesgos climáticos potenciales, existe la probabilidad de la presencia de plagas y enfermedades en el cultivo, para que esto produzca el menor daño posible, se adoptarán técnicas antiplagas orgánicas certificadas. El otro riesgo climático sería la escasez de recurso hidríco y como medida preventiva se cuidará y seguirá atentamente la situación de los pozes de la zona.
</t>
  </si>
  <si>
    <t>El cultivo actual de maíz produce 3.550 kg/ha al año y el cambio a cultivo de banano orgánico produciría el primer año 22.658 kg/ha y a partir del tercer año se llegaría a producir 29.254 kg/ha, esto supondría un aumento muy considerable de la productividad utilizando los mismos recursos terrenales además de que el kg de banano se exporta más caro que el del maíz. Este balance hace que el cambio de producto y tipo de cultivo sea beneficioso económicamente para los agricultores además de producir más riqueza en el país. Hoy en día, de los 20 socios iniciales sólo 1 es mujer. Por ello, se pretende incorporar a más mujeres haciendo así que la riqueza esté más repartida . Esto hará a su vez, que los ratios de pobreza energética, vivienda mal construida, explotación infantil y desnutrición bajen en un periodo carto-medio y aumente la alfabetización y la calidad de vida. El principal riesgo en este caso es que la demanda del banano en el mercado baje inesperádamente, aún así, se prevé que no llegará a niveles tan bajos como losque actualmente tienen con el maíz. Por otro lado, existe el riesgo de que la población masculina y femenina conservadora, no acepten el desarrollo económico de jóvenes mujeres de familia y debido a la presión social, estas no se decidan a participar. Para evitar esto, el Alcalde está realizando grandes esfuerzos de paridad e inclusión y se reforzará mediante talleres y capacitación.</t>
  </si>
  <si>
    <t xml:space="preserve">Subida de costos de abonamiento </t>
  </si>
  <si>
    <t>Aprendizaje de nuevas estrategias de abonamiento mediante compost</t>
  </si>
  <si>
    <t>Inadecuada Infraestructura del proceso de empaque</t>
  </si>
  <si>
    <t>Realizar inversión en construcción de centros de empaque y almacenamiento alternativo</t>
  </si>
  <si>
    <t>Plagas de enfermedades al banano</t>
  </si>
  <si>
    <t>Adopción de técnicas de control de plagas y enfermedades más rigurosa por parte de los agricultores.</t>
  </si>
  <si>
    <t>Contratación Inadecuada de personal</t>
  </si>
  <si>
    <t>Capacitación de agricultores de calidad y exhaustivo programa de contratación de técnicos agenos</t>
  </si>
  <si>
    <t xml:space="preserve">Cambio de salinización de suelos </t>
  </si>
  <si>
    <t>Aumentar riego y limpiar terreno.</t>
  </si>
  <si>
    <t>Escasez de recurso hídrico por problemas en el panel solar</t>
  </si>
  <si>
    <t>Conectar un grupo electrógeno en paralelo para subsanar la deficiencie energética momentánea</t>
  </si>
  <si>
    <t xml:space="preserve">Ruptura de asociación por diferencias </t>
  </si>
  <si>
    <t>Realizar reuniones asamblearias periódicas y participativas para que no haya imprevistos</t>
  </si>
  <si>
    <t xml:space="preserve">Cambio de valor drástico de la caja de banano en el mercado </t>
  </si>
  <si>
    <t xml:space="preserve">Buscar nuevos mercados potenciales </t>
  </si>
  <si>
    <t>Menor productividad de la estiamada</t>
  </si>
  <si>
    <t>Estudiar nuevos métodos de cultivo y ajustar costos de producción</t>
  </si>
  <si>
    <t>Cambio de políticas prioritarias de los Gobiernos</t>
  </si>
  <si>
    <t>Se espera que en los próximos 4 años no haya cambio de Gobierno y para entonces no sea necesaria ningún tipo de subvención del Estado</t>
  </si>
  <si>
    <t>Amaia</t>
  </si>
  <si>
    <t>Alberdi Ruiz Alegría</t>
  </si>
  <si>
    <t>Máser en Energías Renovables</t>
  </si>
  <si>
    <t>Jr. Maynas 158, Barranco</t>
  </si>
  <si>
    <t>Lima</t>
  </si>
  <si>
    <t>Perú</t>
  </si>
  <si>
    <t>(51) 955207708</t>
  </si>
  <si>
    <t>alberdi.amaia1990@gmail.com</t>
  </si>
  <si>
    <t>Coordinadora del proyecto</t>
  </si>
  <si>
    <t>Experiencia en proyectos energéticos de dos años y experiencia en talleres y empoderamiento de la mujer de 6 años</t>
  </si>
  <si>
    <t>Producción de banano orgánico para exportación</t>
  </si>
  <si>
    <t>15 meses</t>
  </si>
  <si>
    <t>Individual</t>
  </si>
  <si>
    <t>Cambio de cultivo de maíz por banano orgánico para exportación internacional directa y en comercio justo a Europa y EEUU utilizando energías renovables para el bombeo de agua y plan de insercción de la mujer en el mercado laboral en la Municipalidad Distrital de La Matanza, Morropón, Piura.</t>
  </si>
  <si>
    <t xml:space="preserve">Se espera dar trabajo a más de 60 personas en las diferentes fases. Esto traería formación, riqueza y paridad a una zona ya organizada en el distrito más extenso del valle Alto Piura. </t>
  </si>
  <si>
    <t>Todo documento o anexo para desarrollo de este proyecto cumple con las leyes y es de bien público o ha sido cedido por la Municipalidad de La Matanza con supervisión del Alcalde.</t>
  </si>
  <si>
    <t>Estudio de factibilidad</t>
  </si>
  <si>
    <t>viajes y acomodación técnicos</t>
  </si>
  <si>
    <t>Consultorías previas</t>
  </si>
  <si>
    <t>estudios técnicos</t>
  </si>
  <si>
    <t>Preparación del Terreno</t>
  </si>
  <si>
    <t>Terreno, gradeo y mano de obra</t>
  </si>
  <si>
    <t>Siembra y cultivo</t>
  </si>
  <si>
    <t>obtención de plantas y cultivo</t>
  </si>
  <si>
    <t>Abonamiento de fondo</t>
  </si>
  <si>
    <t>compost orgánico</t>
  </si>
  <si>
    <t>Bomba solar fotovoltaica</t>
  </si>
  <si>
    <t>equipo,viaje y mano de obra</t>
  </si>
  <si>
    <t>Centro de empaque</t>
  </si>
  <si>
    <t>Construcción, obtención de utensilios y materiales</t>
  </si>
  <si>
    <t>Transferencia Tecnologica, Monitoreo y Control de Calidad</t>
  </si>
  <si>
    <t>viajes y salarios</t>
  </si>
  <si>
    <t>Incorporacion de mujeres al proyecto</t>
  </si>
  <si>
    <t>Estudio previo, talleres y insercion</t>
  </si>
  <si>
    <t>Construcción guardería</t>
  </si>
  <si>
    <t>material y mano de obra</t>
  </si>
  <si>
    <t>Capacitación de beneficiarios</t>
  </si>
  <si>
    <t>talleres y material</t>
  </si>
  <si>
    <t>Gastos administrativos</t>
  </si>
  <si>
    <t xml:space="preserve">personal y alquiler local </t>
  </si>
  <si>
    <t>Supervisión de proyecto</t>
  </si>
  <si>
    <t>técnico y viajes</t>
  </si>
  <si>
    <t>Control ambiental</t>
  </si>
  <si>
    <t>insumos y certificaciones</t>
  </si>
  <si>
    <t xml:space="preserve">El proyecto se financiará con dinero propio de la entidad solicitante, terrenos obtenidos por la Municipalidad de la zona y la AEA. Se han hecho los estudios suponiendo que no habrá financiación externa y todos los costos serán asumidos por la entidad proponente y la asociación de agricultores. En el caso de que se consiga la financiación de la AEA, la rentabilidad de los beneficiarios empezará desde el año 1. Los precios de exportación del Banano Orgánico en nuestro país presento un  incremento de aproximadamente de 7.5 % al pasar de US$ 0.63/ Kg en el mes de diciembre del 2010 a US$0.67 /Kg en valor FOB, en el mismo periodo en el 2012. Esto hace que una caja de exportación este costando un aproximado de US$ 12. 15 en promedio.Nuestro Plan de Negocio, tiene establecido firmar un contrato con la empresa comercializadora donde se contemple el pago de la fruta al productor $5.70 más $2.80 por la maquila, los precios en un inicio van a girar en torno a lo que se viene manejando para el proceso de caja empacada en finca, los cuales oscilan entre $. 8.2 y $. 8.5 dólares americanos en el año 2013. Teniendo en cuenta que cada ha generará por año un total de 29540 kg y la caja de exportación tiene 18,4 kg, cada hectarea tendrá un beneficio bruto de 13646,2 USD y el total de la plantación 416209 USD/año. Se han estimado los costos de producción totales en 300.000 USD/año. Durante el primer y segundo año, se amortizaría la inversión realizada (más rápidamente con la ayuda del financiamiento), el tercer año se obtendría un beneficio de 30.000 USD. Dando un valor de beneficios netos de aproximadamente 100.000 USD/año a partir del quinto año fijos, dando un con un rendimiento operativo del 30% al plan de proyecto.  Con la venta del maíz, los benefecios actuales no superan a cubrir los gastos operativos debido a que el valor del maíz ha bajado y se malvende al mercado nacional. En cuanto al precio de venta, está expuesta a fluctuaciones dado por la oferta y demanda por producto, tanto del mercado internacional como del mercado nacional. En el análisis de sensibilidad se han ensayado reducciones en el promedio de precios de venta esperado, por considerar esta variable sensible en la etapa de comercialización sobretodo porque ésta se realizará directamente a un cliente identificado. El precio promedio de venta soporta hasta una reducción de 15%, permitiendo que la rentabilidad de la inversión del plan de negocios alcance 17 % anual y el valor económico de 60.000 USD.  En cuanto a la productividad, el Banano soporta hasta una reducción de 15%, permitiendo que la rentabilidad de la inversión del plan de negocios alcance 19% anual y el valor económico de  85.000 USD. 
</t>
  </si>
  <si>
    <t>ENERGIA RENOVABLE PARA EL DESARROLLO SOSTENIBLE-ALUMBRANDO</t>
  </si>
  <si>
    <t>07267732</t>
  </si>
  <si>
    <t>CALLE ALDEBARAN # 320 URB EL POLO HUNT SANTIAGO</t>
  </si>
  <si>
    <t>PERU</t>
  </si>
  <si>
    <t>717-8749</t>
  </si>
  <si>
    <t>rosas.am@pucp.gob.pe</t>
  </si>
  <si>
    <t>2 años</t>
  </si>
  <si>
    <t>NO</t>
  </si>
  <si>
    <t>X</t>
  </si>
  <si>
    <t>ALUMBRANDO</t>
  </si>
  <si>
    <t>ALDO MANUEL</t>
  </si>
  <si>
    <t>ROSAS GALLEGOS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</si>
</sst>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3"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sz val="9"/>
      <color theme="1"/>
      <name val="Calibri"/>
      <family val="2"/>
      <scheme val="minor"/>
    </font>
    <font>
      <sz val="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9">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2" borderId="17" xfId="0" applyFill="1" applyBorder="1" applyAlignment="1" applyProtection="1">
      <alignment horizontal="center" vertical="center" wrapText="1"/>
      <protection locked="0"/>
    </xf>
    <xf numFmtId="0" fontId="0" fillId="0" borderId="1"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29" xfId="0" applyBorder="1" applyAlignment="1" applyProtection="1">
      <alignment vertical="center" wrapText="1"/>
      <protection locked="0"/>
    </xf>
    <xf numFmtId="0" fontId="0" fillId="0" borderId="5" xfId="0" applyBorder="1" applyAlignment="1" applyProtection="1">
      <alignment horizontal="left" vertical="center" wrapText="1"/>
      <protection locked="0"/>
    </xf>
    <xf numFmtId="0" fontId="0" fillId="0" borderId="6" xfId="0"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0" fillId="0" borderId="9" xfId="0" applyBorder="1" applyAlignment="1" applyProtection="1">
      <alignment horizontal="left" vertical="center" wrapText="1"/>
      <protection locked="0"/>
    </xf>
    <xf numFmtId="0" fontId="0" fillId="0" borderId="20" xfId="0" applyFill="1" applyBorder="1" applyAlignment="1" applyProtection="1">
      <alignment horizontal="left"/>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13" fillId="2" borderId="1" xfId="3"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49" fontId="0" fillId="2" borderId="1" xfId="0" applyNumberFormat="1" applyFill="1" applyBorder="1" applyAlignment="1" applyProtection="1">
      <alignment horizontal="left" vertical="center" wrapText="1"/>
      <protection locked="0"/>
    </xf>
    <xf numFmtId="49" fontId="0" fillId="2" borderId="6" xfId="0" applyNumberFormat="1" applyFill="1" applyBorder="1" applyAlignment="1" applyProtection="1">
      <alignment horizontal="left" vertical="center" wrapText="1"/>
      <protection locked="0"/>
    </xf>
    <xf numFmtId="0" fontId="22" fillId="2" borderId="1" xfId="0" applyFont="1" applyFill="1" applyBorder="1" applyAlignment="1" applyProtection="1">
      <alignment horizontal="left" vertical="center" wrapText="1"/>
      <protection locked="0"/>
    </xf>
    <xf numFmtId="0" fontId="22" fillId="2" borderId="6" xfId="0" applyFont="1"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21" fillId="2" borderId="11" xfId="0" applyFont="1" applyFill="1" applyBorder="1" applyAlignment="1" applyProtection="1">
      <alignment horizontal="left" vertical="center" wrapText="1"/>
      <protection locked="0"/>
    </xf>
    <xf numFmtId="0" fontId="21" fillId="2" borderId="12" xfId="0" applyFont="1" applyFill="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osas.am@pucp.gob.p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zoomScale="70" zoomScaleNormal="70" zoomScaleSheetLayoutView="120" workbookViewId="0">
      <selection activeCell="C49" sqref="C49:E49"/>
    </sheetView>
  </sheetViews>
  <sheetFormatPr baseColWidth="10" defaultColWidth="30.6640625" defaultRowHeight="14.4" x14ac:dyDescent="0.3"/>
  <cols>
    <col min="1" max="1" width="3.109375" style="8" customWidth="1"/>
    <col min="2" max="2" width="33.5546875" style="9" customWidth="1"/>
    <col min="3" max="3" width="4.6640625" style="9" customWidth="1"/>
    <col min="4" max="4" width="31.109375" style="9" customWidth="1"/>
    <col min="5" max="5" width="4.6640625" style="9" customWidth="1"/>
    <col min="6" max="6" width="29.88671875" style="8" customWidth="1"/>
    <col min="7" max="7" width="1.88671875" style="8" customWidth="1"/>
    <col min="8" max="8" width="38.33203125" style="8" customWidth="1"/>
    <col min="9" max="88" width="30.6640625" style="8"/>
    <col min="89" max="16384" width="30.6640625" style="9"/>
  </cols>
  <sheetData>
    <row r="1" spans="2:8" s="8" customFormat="1" ht="6" customHeight="1" x14ac:dyDescent="0.3"/>
    <row r="2" spans="2:8" s="8" customFormat="1" ht="48" customHeight="1" x14ac:dyDescent="0.3">
      <c r="B2" s="110" t="s">
        <v>52</v>
      </c>
      <c r="C2" s="110"/>
      <c r="D2" s="110"/>
      <c r="E2" s="110"/>
      <c r="F2" s="110"/>
    </row>
    <row r="3" spans="2:8" s="8" customFormat="1" ht="5.25" customHeight="1" x14ac:dyDescent="0.3"/>
    <row r="4" spans="2:8" s="8" customFormat="1" ht="48.75" customHeight="1" x14ac:dyDescent="0.3">
      <c r="B4" s="117" t="s">
        <v>100</v>
      </c>
      <c r="C4" s="117"/>
      <c r="D4" s="117"/>
      <c r="E4" s="117"/>
      <c r="F4" s="117"/>
    </row>
    <row r="5" spans="2:8" s="8" customFormat="1" ht="5.25" customHeight="1" thickBot="1" x14ac:dyDescent="0.35"/>
    <row r="6" spans="2:8" s="8" customFormat="1" x14ac:dyDescent="0.3">
      <c r="B6" s="125" t="s">
        <v>33</v>
      </c>
      <c r="C6" s="126"/>
      <c r="D6" s="126"/>
      <c r="E6" s="126"/>
      <c r="F6" s="127"/>
    </row>
    <row r="7" spans="2:8" s="8" customFormat="1" ht="36" customHeight="1" x14ac:dyDescent="0.3">
      <c r="B7" s="7" t="s">
        <v>56</v>
      </c>
      <c r="C7" s="123" t="s">
        <v>154</v>
      </c>
      <c r="D7" s="123"/>
      <c r="E7" s="123"/>
      <c r="F7" s="124"/>
      <c r="H7" s="13"/>
    </row>
    <row r="8" spans="2:8" s="8" customFormat="1" ht="34.5" customHeight="1" x14ac:dyDescent="0.3">
      <c r="B8" s="114" t="s">
        <v>57</v>
      </c>
      <c r="C8" s="115"/>
      <c r="D8" s="115"/>
      <c r="E8" s="115"/>
      <c r="F8" s="20" t="s">
        <v>155</v>
      </c>
    </row>
    <row r="9" spans="2:8" s="8" customFormat="1" ht="25.5" customHeight="1" x14ac:dyDescent="0.3">
      <c r="B9" s="114" t="s">
        <v>76</v>
      </c>
      <c r="C9" s="115"/>
      <c r="D9" s="115"/>
      <c r="E9" s="115"/>
      <c r="F9" s="77">
        <f>'FINANCIAMIENTO PROYECTO'!D20</f>
        <v>471500</v>
      </c>
      <c r="H9" s="8" t="s">
        <v>73</v>
      </c>
    </row>
    <row r="10" spans="2:8" s="8" customFormat="1" ht="24" customHeight="1" x14ac:dyDescent="0.3">
      <c r="B10" s="114" t="s">
        <v>77</v>
      </c>
      <c r="C10" s="115"/>
      <c r="D10" s="115"/>
      <c r="E10" s="115"/>
      <c r="F10" s="77">
        <f>'FINANCIAMIENTO PROYECTO'!E20</f>
        <v>230500</v>
      </c>
      <c r="H10" s="8" t="s">
        <v>73</v>
      </c>
    </row>
    <row r="11" spans="2:8" s="8" customFormat="1" ht="24" customHeight="1" x14ac:dyDescent="0.3">
      <c r="B11" s="114" t="s">
        <v>78</v>
      </c>
      <c r="C11" s="115"/>
      <c r="D11" s="115"/>
      <c r="E11" s="115"/>
      <c r="F11" s="77">
        <f>'FINANCIAMIENTO PROYECTO'!J20+'FINANCIAMIENTO PROYECTO'!K20</f>
        <v>241000</v>
      </c>
      <c r="H11" s="8" t="s">
        <v>73</v>
      </c>
    </row>
    <row r="12" spans="2:8" ht="21.75" customHeight="1" x14ac:dyDescent="0.3">
      <c r="B12" s="114" t="s">
        <v>86</v>
      </c>
      <c r="C12" s="115"/>
      <c r="D12" s="115"/>
      <c r="E12" s="115"/>
      <c r="F12" s="80" t="s">
        <v>149</v>
      </c>
    </row>
    <row r="13" spans="2:8" ht="23.25" customHeight="1" x14ac:dyDescent="0.3">
      <c r="B13" s="114" t="s">
        <v>87</v>
      </c>
      <c r="C13" s="115"/>
      <c r="D13" s="115"/>
      <c r="E13" s="115"/>
      <c r="F13" s="20" t="s">
        <v>156</v>
      </c>
    </row>
    <row r="14" spans="2:8" ht="90.75" customHeight="1" x14ac:dyDescent="0.3">
      <c r="B14" s="60" t="s">
        <v>85</v>
      </c>
      <c r="C14" s="92" t="s">
        <v>157</v>
      </c>
      <c r="D14" s="92"/>
      <c r="E14" s="92"/>
      <c r="F14" s="93"/>
    </row>
    <row r="15" spans="2:8" ht="80.25" customHeight="1" x14ac:dyDescent="0.3">
      <c r="B15" s="43" t="s">
        <v>79</v>
      </c>
      <c r="C15" s="92" t="s">
        <v>158</v>
      </c>
      <c r="D15" s="92"/>
      <c r="E15" s="92"/>
      <c r="F15" s="93"/>
    </row>
    <row r="16" spans="2:8" ht="80.25" customHeight="1" thickBot="1" x14ac:dyDescent="0.35">
      <c r="B16" s="12" t="s">
        <v>92</v>
      </c>
      <c r="C16" s="96" t="s">
        <v>159</v>
      </c>
      <c r="D16" s="96"/>
      <c r="E16" s="96"/>
      <c r="F16" s="97"/>
    </row>
    <row r="17" spans="2:5" s="8" customFormat="1" ht="8.25" customHeight="1" thickBot="1" x14ac:dyDescent="0.35"/>
    <row r="18" spans="2:5" ht="20.25" customHeight="1" thickBot="1" x14ac:dyDescent="0.35">
      <c r="B18" s="111" t="s">
        <v>80</v>
      </c>
      <c r="C18" s="112"/>
      <c r="D18" s="112"/>
      <c r="E18" s="113"/>
    </row>
    <row r="19" spans="2:5" x14ac:dyDescent="0.3">
      <c r="B19" s="14" t="s">
        <v>14</v>
      </c>
      <c r="C19" s="94" t="s">
        <v>144</v>
      </c>
      <c r="D19" s="94"/>
      <c r="E19" s="95"/>
    </row>
    <row r="20" spans="2:5" x14ac:dyDescent="0.3">
      <c r="B20" s="10" t="s">
        <v>15</v>
      </c>
      <c r="C20" s="92" t="s">
        <v>145</v>
      </c>
      <c r="D20" s="92"/>
      <c r="E20" s="93"/>
    </row>
    <row r="21" spans="2:5" ht="16.5" customHeight="1" x14ac:dyDescent="0.3">
      <c r="B21" s="7" t="s">
        <v>21</v>
      </c>
      <c r="C21" s="92">
        <v>1167604</v>
      </c>
      <c r="D21" s="92"/>
      <c r="E21" s="93"/>
    </row>
    <row r="22" spans="2:5" x14ac:dyDescent="0.3">
      <c r="B22" s="10" t="s">
        <v>16</v>
      </c>
      <c r="C22" s="92" t="s">
        <v>146</v>
      </c>
      <c r="D22" s="92"/>
      <c r="E22" s="93"/>
    </row>
    <row r="23" spans="2:5" x14ac:dyDescent="0.3">
      <c r="B23" s="10" t="s">
        <v>17</v>
      </c>
      <c r="C23" s="92" t="s">
        <v>147</v>
      </c>
      <c r="D23" s="92"/>
      <c r="E23" s="93"/>
    </row>
    <row r="24" spans="2:5" x14ac:dyDescent="0.3">
      <c r="B24" s="10" t="s">
        <v>3</v>
      </c>
      <c r="C24" s="92" t="s">
        <v>148</v>
      </c>
      <c r="D24" s="92"/>
      <c r="E24" s="93"/>
    </row>
    <row r="25" spans="2:5" x14ac:dyDescent="0.3">
      <c r="B25" s="10" t="s">
        <v>18</v>
      </c>
      <c r="C25" s="92" t="s">
        <v>148</v>
      </c>
      <c r="D25" s="92"/>
      <c r="E25" s="93"/>
    </row>
    <row r="26" spans="2:5" x14ac:dyDescent="0.3">
      <c r="B26" s="10" t="s">
        <v>4</v>
      </c>
      <c r="C26" s="92" t="s">
        <v>149</v>
      </c>
      <c r="D26" s="92"/>
      <c r="E26" s="93"/>
    </row>
    <row r="27" spans="2:5" x14ac:dyDescent="0.3">
      <c r="B27" s="10" t="s">
        <v>19</v>
      </c>
      <c r="C27" s="92" t="s">
        <v>150</v>
      </c>
      <c r="D27" s="92"/>
      <c r="E27" s="93"/>
    </row>
    <row r="28" spans="2:5" x14ac:dyDescent="0.3">
      <c r="B28" s="10" t="s">
        <v>20</v>
      </c>
      <c r="C28" s="92" t="s">
        <v>151</v>
      </c>
      <c r="D28" s="92"/>
      <c r="E28" s="93"/>
    </row>
    <row r="29" spans="2:5" ht="28.8" x14ac:dyDescent="0.3">
      <c r="B29" s="18" t="s">
        <v>40</v>
      </c>
      <c r="C29" s="92" t="s">
        <v>152</v>
      </c>
      <c r="D29" s="92"/>
      <c r="E29" s="93"/>
    </row>
    <row r="30" spans="2:5" x14ac:dyDescent="0.3">
      <c r="B30" s="10" t="s">
        <v>41</v>
      </c>
      <c r="C30" s="92">
        <v>1</v>
      </c>
      <c r="D30" s="92"/>
      <c r="E30" s="93"/>
    </row>
    <row r="31" spans="2:5" ht="58.2" thickBot="1" x14ac:dyDescent="0.35">
      <c r="B31" s="18" t="s">
        <v>44</v>
      </c>
      <c r="C31" s="96" t="s">
        <v>153</v>
      </c>
      <c r="D31" s="96"/>
      <c r="E31" s="97"/>
    </row>
    <row r="32" spans="2:5" s="8" customFormat="1" ht="9.75" customHeight="1" thickBot="1" x14ac:dyDescent="0.35"/>
    <row r="33" spans="2:5" s="8" customFormat="1" ht="16.5" customHeight="1" thickBot="1" x14ac:dyDescent="0.35">
      <c r="B33" s="111" t="s">
        <v>81</v>
      </c>
      <c r="C33" s="112"/>
      <c r="D33" s="112"/>
      <c r="E33" s="113"/>
    </row>
    <row r="34" spans="2:5" s="8" customFormat="1" ht="27" customHeight="1" x14ac:dyDescent="0.3">
      <c r="B34" s="6" t="s">
        <v>23</v>
      </c>
      <c r="C34" s="128" t="s">
        <v>189</v>
      </c>
      <c r="D34" s="128"/>
      <c r="E34" s="129"/>
    </row>
    <row r="35" spans="2:5" s="8" customFormat="1" ht="16.5" customHeight="1" x14ac:dyDescent="0.3">
      <c r="B35" s="7" t="s">
        <v>24</v>
      </c>
      <c r="C35" s="92" t="s">
        <v>198</v>
      </c>
      <c r="D35" s="92"/>
      <c r="E35" s="93"/>
    </row>
    <row r="36" spans="2:5" s="8" customFormat="1" ht="16.5" customHeight="1" x14ac:dyDescent="0.3">
      <c r="B36" s="7" t="s">
        <v>22</v>
      </c>
      <c r="C36" s="92">
        <v>20547211619</v>
      </c>
      <c r="D36" s="92"/>
      <c r="E36" s="93"/>
    </row>
    <row r="37" spans="2:5" s="8" customFormat="1" ht="16.5" customHeight="1" x14ac:dyDescent="0.3">
      <c r="B37" s="7" t="s">
        <v>0</v>
      </c>
      <c r="C37" s="92">
        <v>12807097</v>
      </c>
      <c r="D37" s="92"/>
      <c r="E37" s="93"/>
    </row>
    <row r="38" spans="2:5" s="8" customFormat="1" ht="16.5" customHeight="1" x14ac:dyDescent="0.3">
      <c r="B38" s="7" t="s">
        <v>1</v>
      </c>
      <c r="C38" s="122">
        <v>40982</v>
      </c>
      <c r="D38" s="92"/>
      <c r="E38" s="93"/>
    </row>
    <row r="39" spans="2:5" s="8" customFormat="1" ht="16.5" customHeight="1" x14ac:dyDescent="0.3">
      <c r="B39" s="7" t="s">
        <v>26</v>
      </c>
      <c r="C39" s="92" t="s">
        <v>199</v>
      </c>
      <c r="D39" s="92"/>
      <c r="E39" s="93"/>
    </row>
    <row r="40" spans="2:5" s="8" customFormat="1" ht="16.5" customHeight="1" x14ac:dyDescent="0.3">
      <c r="B40" s="7" t="s">
        <v>25</v>
      </c>
      <c r="C40" s="92" t="s">
        <v>200</v>
      </c>
      <c r="D40" s="92"/>
      <c r="E40" s="93"/>
    </row>
    <row r="41" spans="2:5" s="8" customFormat="1" ht="16.5" customHeight="1" x14ac:dyDescent="0.3">
      <c r="B41" s="7" t="s">
        <v>21</v>
      </c>
      <c r="C41" s="118" t="s">
        <v>190</v>
      </c>
      <c r="D41" s="118"/>
      <c r="E41" s="119"/>
    </row>
    <row r="42" spans="2:5" s="8" customFormat="1" ht="16.5" customHeight="1" x14ac:dyDescent="0.3">
      <c r="B42" s="10" t="s">
        <v>2</v>
      </c>
      <c r="C42" s="120" t="s">
        <v>191</v>
      </c>
      <c r="D42" s="120"/>
      <c r="E42" s="121"/>
    </row>
    <row r="43" spans="2:5" s="8" customFormat="1" ht="16.5" customHeight="1" x14ac:dyDescent="0.3">
      <c r="B43" s="7" t="s">
        <v>18</v>
      </c>
      <c r="C43" s="92"/>
      <c r="D43" s="92"/>
      <c r="E43" s="93"/>
    </row>
    <row r="44" spans="2:5" s="8" customFormat="1" ht="16.5" customHeight="1" x14ac:dyDescent="0.3">
      <c r="B44" s="7" t="s">
        <v>4</v>
      </c>
      <c r="C44" s="92" t="s">
        <v>192</v>
      </c>
      <c r="D44" s="92"/>
      <c r="E44" s="93"/>
    </row>
    <row r="45" spans="2:5" s="8" customFormat="1" ht="16.5" customHeight="1" x14ac:dyDescent="0.3">
      <c r="B45" s="10" t="s">
        <v>5</v>
      </c>
      <c r="C45" s="92" t="s">
        <v>193</v>
      </c>
      <c r="D45" s="92"/>
      <c r="E45" s="93"/>
    </row>
    <row r="46" spans="2:5" s="8" customFormat="1" ht="16.5" customHeight="1" x14ac:dyDescent="0.3">
      <c r="B46" s="10" t="s">
        <v>6</v>
      </c>
      <c r="C46" s="116" t="s">
        <v>194</v>
      </c>
      <c r="D46" s="92"/>
      <c r="E46" s="93"/>
    </row>
    <row r="47" spans="2:5" s="8" customFormat="1" ht="16.5" customHeight="1" x14ac:dyDescent="0.3">
      <c r="B47" s="7" t="s">
        <v>39</v>
      </c>
      <c r="C47" s="92"/>
      <c r="D47" s="92"/>
      <c r="E47" s="93"/>
    </row>
    <row r="48" spans="2:5" s="8" customFormat="1" ht="16.5" customHeight="1" x14ac:dyDescent="0.3">
      <c r="B48" s="7" t="s">
        <v>7</v>
      </c>
      <c r="C48" s="92"/>
      <c r="D48" s="92"/>
      <c r="E48" s="93"/>
    </row>
    <row r="49" spans="2:5" s="8" customFormat="1" ht="62.25" customHeight="1" x14ac:dyDescent="0.3">
      <c r="B49" s="7" t="s">
        <v>43</v>
      </c>
      <c r="C49" s="98"/>
      <c r="D49" s="99"/>
      <c r="E49" s="100"/>
    </row>
    <row r="50" spans="2:5" s="8" customFormat="1" ht="18.75" customHeight="1" x14ac:dyDescent="0.3">
      <c r="B50" s="7" t="s">
        <v>45</v>
      </c>
      <c r="C50" s="98" t="s">
        <v>195</v>
      </c>
      <c r="D50" s="99"/>
      <c r="E50" s="100"/>
    </row>
    <row r="51" spans="2:5" s="8" customFormat="1" ht="61.5" customHeight="1" x14ac:dyDescent="0.3">
      <c r="B51" s="7" t="s">
        <v>99</v>
      </c>
      <c r="C51" s="98" t="s">
        <v>196</v>
      </c>
      <c r="D51" s="99"/>
      <c r="E51" s="100"/>
    </row>
    <row r="52" spans="2:5" s="8" customFormat="1" ht="16.5" customHeight="1" x14ac:dyDescent="0.3">
      <c r="B52" s="107" t="s">
        <v>28</v>
      </c>
      <c r="C52" s="108"/>
      <c r="D52" s="108"/>
      <c r="E52" s="109"/>
    </row>
    <row r="53" spans="2:5" s="8" customFormat="1" ht="16.5" customHeight="1" x14ac:dyDescent="0.3">
      <c r="B53" s="7" t="s">
        <v>34</v>
      </c>
      <c r="C53" s="1"/>
      <c r="D53" s="11" t="s">
        <v>27</v>
      </c>
      <c r="E53" s="20" t="s">
        <v>197</v>
      </c>
    </row>
    <row r="54" spans="2:5" s="8" customFormat="1" ht="16.5" customHeight="1" x14ac:dyDescent="0.3">
      <c r="B54" s="107" t="s">
        <v>29</v>
      </c>
      <c r="C54" s="108"/>
      <c r="D54" s="108"/>
      <c r="E54" s="109"/>
    </row>
    <row r="55" spans="2:5" s="8" customFormat="1" ht="16.5" customHeight="1" x14ac:dyDescent="0.3">
      <c r="B55" s="7" t="s">
        <v>8</v>
      </c>
      <c r="C55" s="3"/>
      <c r="D55" s="11" t="s">
        <v>30</v>
      </c>
      <c r="E55" s="2"/>
    </row>
    <row r="56" spans="2:5" s="8" customFormat="1" ht="16.5" customHeight="1" x14ac:dyDescent="0.3">
      <c r="B56" s="7" t="s">
        <v>10</v>
      </c>
      <c r="C56" s="3"/>
      <c r="D56" s="11" t="s">
        <v>11</v>
      </c>
      <c r="E56" s="20" t="s">
        <v>197</v>
      </c>
    </row>
    <row r="57" spans="2:5" s="8" customFormat="1" ht="16.5" customHeight="1" x14ac:dyDescent="0.3">
      <c r="B57" s="7" t="s">
        <v>31</v>
      </c>
      <c r="C57" s="3"/>
      <c r="D57" s="11" t="s">
        <v>59</v>
      </c>
      <c r="E57" s="2"/>
    </row>
    <row r="58" spans="2:5" s="8" customFormat="1" ht="16.5" customHeight="1" x14ac:dyDescent="0.3">
      <c r="B58" s="7" t="s">
        <v>58</v>
      </c>
      <c r="C58" s="4"/>
      <c r="D58" s="11" t="s">
        <v>12</v>
      </c>
      <c r="E58" s="5"/>
    </row>
    <row r="59" spans="2:5" s="8" customFormat="1" ht="16.5" customHeight="1" thickBot="1" x14ac:dyDescent="0.35">
      <c r="B59" s="12" t="s">
        <v>13</v>
      </c>
      <c r="C59" s="101"/>
      <c r="D59" s="102"/>
      <c r="E59" s="103"/>
    </row>
    <row r="60" spans="2:5" s="8" customFormat="1" ht="9.75" customHeight="1" thickBot="1" x14ac:dyDescent="0.35"/>
    <row r="61" spans="2:5" s="8" customFormat="1" ht="15.75" customHeight="1" thickBot="1" x14ac:dyDescent="0.35">
      <c r="B61" s="111" t="s">
        <v>82</v>
      </c>
      <c r="C61" s="112"/>
      <c r="D61" s="112"/>
      <c r="E61" s="113"/>
    </row>
    <row r="62" spans="2:5" s="8" customFormat="1" ht="27" customHeight="1" x14ac:dyDescent="0.3">
      <c r="B62" s="6" t="s">
        <v>23</v>
      </c>
      <c r="C62" s="94"/>
      <c r="D62" s="94"/>
      <c r="E62" s="95"/>
    </row>
    <row r="63" spans="2:5" s="8" customFormat="1" ht="16.5" customHeight="1" x14ac:dyDescent="0.3">
      <c r="B63" s="7" t="s">
        <v>24</v>
      </c>
      <c r="C63" s="92"/>
      <c r="D63" s="92"/>
      <c r="E63" s="93"/>
    </row>
    <row r="64" spans="2:5" s="8" customFormat="1" ht="16.5" customHeight="1" x14ac:dyDescent="0.3">
      <c r="B64" s="7" t="s">
        <v>22</v>
      </c>
      <c r="C64" s="92"/>
      <c r="D64" s="92"/>
      <c r="E64" s="93"/>
    </row>
    <row r="65" spans="2:5" s="8" customFormat="1" ht="16.5" customHeight="1" x14ac:dyDescent="0.3">
      <c r="B65" s="7" t="s">
        <v>0</v>
      </c>
      <c r="C65" s="92"/>
      <c r="D65" s="92"/>
      <c r="E65" s="93"/>
    </row>
    <row r="66" spans="2:5" s="8" customFormat="1" ht="16.5" customHeight="1" x14ac:dyDescent="0.3">
      <c r="B66" s="7" t="s">
        <v>1</v>
      </c>
      <c r="C66" s="92"/>
      <c r="D66" s="92"/>
      <c r="E66" s="93"/>
    </row>
    <row r="67" spans="2:5" s="8" customFormat="1" ht="16.5" customHeight="1" x14ac:dyDescent="0.3">
      <c r="B67" s="7" t="s">
        <v>26</v>
      </c>
      <c r="C67" s="92"/>
      <c r="D67" s="92"/>
      <c r="E67" s="93"/>
    </row>
    <row r="68" spans="2:5" s="8" customFormat="1" ht="16.5" customHeight="1" x14ac:dyDescent="0.3">
      <c r="B68" s="7" t="s">
        <v>25</v>
      </c>
      <c r="C68" s="92"/>
      <c r="D68" s="92"/>
      <c r="E68" s="93"/>
    </row>
    <row r="69" spans="2:5" s="8" customFormat="1" ht="16.5" customHeight="1" x14ac:dyDescent="0.3">
      <c r="B69" s="7" t="s">
        <v>21</v>
      </c>
      <c r="C69" s="92"/>
      <c r="D69" s="92"/>
      <c r="E69" s="93"/>
    </row>
    <row r="70" spans="2:5" s="8" customFormat="1" ht="16.5" customHeight="1" x14ac:dyDescent="0.3">
      <c r="B70" s="10" t="s">
        <v>2</v>
      </c>
      <c r="C70" s="92"/>
      <c r="D70" s="92"/>
      <c r="E70" s="93"/>
    </row>
    <row r="71" spans="2:5" s="8" customFormat="1" ht="16.5" customHeight="1" x14ac:dyDescent="0.3">
      <c r="B71" s="7" t="s">
        <v>18</v>
      </c>
      <c r="C71" s="92"/>
      <c r="D71" s="92"/>
      <c r="E71" s="93"/>
    </row>
    <row r="72" spans="2:5" s="8" customFormat="1" ht="16.5" customHeight="1" x14ac:dyDescent="0.3">
      <c r="B72" s="7" t="s">
        <v>4</v>
      </c>
      <c r="C72" s="92"/>
      <c r="D72" s="92"/>
      <c r="E72" s="93"/>
    </row>
    <row r="73" spans="2:5" s="8" customFormat="1" ht="16.5" customHeight="1" x14ac:dyDescent="0.3">
      <c r="B73" s="10" t="s">
        <v>5</v>
      </c>
      <c r="C73" s="92"/>
      <c r="D73" s="92"/>
      <c r="E73" s="93"/>
    </row>
    <row r="74" spans="2:5" s="8" customFormat="1" ht="16.5" customHeight="1" x14ac:dyDescent="0.3">
      <c r="B74" s="10" t="s">
        <v>6</v>
      </c>
      <c r="C74" s="92"/>
      <c r="D74" s="92"/>
      <c r="E74" s="93"/>
    </row>
    <row r="75" spans="2:5" s="8" customFormat="1" ht="16.5" customHeight="1" x14ac:dyDescent="0.3">
      <c r="B75" s="7" t="s">
        <v>39</v>
      </c>
      <c r="C75" s="92"/>
      <c r="D75" s="92"/>
      <c r="E75" s="93"/>
    </row>
    <row r="76" spans="2:5" s="8" customFormat="1" ht="16.5" customHeight="1" x14ac:dyDescent="0.3">
      <c r="B76" s="7" t="s">
        <v>7</v>
      </c>
      <c r="C76" s="92"/>
      <c r="D76" s="92"/>
      <c r="E76" s="93"/>
    </row>
    <row r="77" spans="2:5" s="8" customFormat="1" ht="62.25" customHeight="1" x14ac:dyDescent="0.3">
      <c r="B77" s="7" t="s">
        <v>43</v>
      </c>
      <c r="C77" s="98"/>
      <c r="D77" s="99"/>
      <c r="E77" s="100"/>
    </row>
    <row r="78" spans="2:5" s="8" customFormat="1" ht="66" customHeight="1" x14ac:dyDescent="0.3">
      <c r="B78" s="7" t="s">
        <v>99</v>
      </c>
      <c r="C78" s="89"/>
      <c r="D78" s="90"/>
      <c r="E78" s="91"/>
    </row>
    <row r="79" spans="2:5" s="8" customFormat="1" ht="16.5" customHeight="1" x14ac:dyDescent="0.3">
      <c r="B79" s="107" t="s">
        <v>28</v>
      </c>
      <c r="C79" s="108"/>
      <c r="D79" s="108"/>
      <c r="E79" s="109"/>
    </row>
    <row r="80" spans="2:5" s="8" customFormat="1" ht="16.5" customHeight="1" x14ac:dyDescent="0.3">
      <c r="B80" s="7" t="s">
        <v>34</v>
      </c>
      <c r="C80" s="78"/>
      <c r="D80" s="11" t="s">
        <v>27</v>
      </c>
      <c r="E80" s="79"/>
    </row>
    <row r="81" spans="2:5" s="8" customFormat="1" ht="16.5" customHeight="1" x14ac:dyDescent="0.3">
      <c r="B81" s="107" t="s">
        <v>29</v>
      </c>
      <c r="C81" s="108"/>
      <c r="D81" s="108"/>
      <c r="E81" s="109"/>
    </row>
    <row r="82" spans="2:5" s="8" customFormat="1" ht="16.5" customHeight="1" x14ac:dyDescent="0.3">
      <c r="B82" s="7" t="s">
        <v>8</v>
      </c>
      <c r="C82" s="3"/>
      <c r="D82" s="11" t="s">
        <v>30</v>
      </c>
      <c r="E82" s="2"/>
    </row>
    <row r="83" spans="2:5" s="8" customFormat="1" ht="16.5" customHeight="1" x14ac:dyDescent="0.3">
      <c r="B83" s="7" t="s">
        <v>10</v>
      </c>
      <c r="C83" s="3"/>
      <c r="D83" s="11" t="s">
        <v>11</v>
      </c>
      <c r="E83" s="2"/>
    </row>
    <row r="84" spans="2:5" s="8" customFormat="1" ht="16.5" customHeight="1" x14ac:dyDescent="0.3">
      <c r="B84" s="7" t="s">
        <v>31</v>
      </c>
      <c r="C84" s="3"/>
      <c r="D84" s="11" t="s">
        <v>32</v>
      </c>
      <c r="E84" s="2"/>
    </row>
    <row r="85" spans="2:5" s="8" customFormat="1" ht="16.5" customHeight="1" x14ac:dyDescent="0.3">
      <c r="B85" s="7" t="s">
        <v>9</v>
      </c>
      <c r="C85" s="4"/>
      <c r="D85" s="11" t="s">
        <v>12</v>
      </c>
      <c r="E85" s="5"/>
    </row>
    <row r="86" spans="2:5" s="8" customFormat="1" ht="16.5" customHeight="1" x14ac:dyDescent="0.3">
      <c r="B86" s="44" t="s">
        <v>59</v>
      </c>
      <c r="C86" s="45"/>
      <c r="D86" s="11" t="s">
        <v>58</v>
      </c>
      <c r="E86" s="46"/>
    </row>
    <row r="87" spans="2:5" s="8" customFormat="1" ht="16.5" customHeight="1" thickBot="1" x14ac:dyDescent="0.35">
      <c r="B87" s="12" t="s">
        <v>13</v>
      </c>
      <c r="C87" s="101"/>
      <c r="D87" s="102"/>
      <c r="E87" s="103"/>
    </row>
    <row r="88" spans="2:5" s="8" customFormat="1" ht="16.5" customHeight="1" thickBot="1" x14ac:dyDescent="0.35"/>
    <row r="89" spans="2:5" s="8" customFormat="1" ht="15" thickBot="1" x14ac:dyDescent="0.35">
      <c r="B89" s="104" t="s">
        <v>83</v>
      </c>
      <c r="C89" s="105"/>
      <c r="D89" s="105"/>
      <c r="E89" s="106"/>
    </row>
    <row r="90" spans="2:5" s="8" customFormat="1" ht="27" customHeight="1" x14ac:dyDescent="0.3">
      <c r="B90" s="6" t="s">
        <v>23</v>
      </c>
      <c r="C90" s="94"/>
      <c r="D90" s="94"/>
      <c r="E90" s="95"/>
    </row>
    <row r="91" spans="2:5" s="8" customFormat="1" ht="16.5" customHeight="1" x14ac:dyDescent="0.3">
      <c r="B91" s="7" t="s">
        <v>24</v>
      </c>
      <c r="C91" s="92"/>
      <c r="D91" s="92"/>
      <c r="E91" s="93"/>
    </row>
    <row r="92" spans="2:5" s="8" customFormat="1" ht="16.5" customHeight="1" x14ac:dyDescent="0.3">
      <c r="B92" s="7" t="s">
        <v>22</v>
      </c>
      <c r="C92" s="92"/>
      <c r="D92" s="92"/>
      <c r="E92" s="93"/>
    </row>
    <row r="93" spans="2:5" s="8" customFormat="1" ht="16.5" customHeight="1" x14ac:dyDescent="0.3">
      <c r="B93" s="7" t="s">
        <v>0</v>
      </c>
      <c r="C93" s="92"/>
      <c r="D93" s="92"/>
      <c r="E93" s="93"/>
    </row>
    <row r="94" spans="2:5" s="8" customFormat="1" ht="16.5" customHeight="1" x14ac:dyDescent="0.3">
      <c r="B94" s="7" t="s">
        <v>1</v>
      </c>
      <c r="C94" s="92"/>
      <c r="D94" s="92"/>
      <c r="E94" s="93"/>
    </row>
    <row r="95" spans="2:5" s="8" customFormat="1" ht="16.5" customHeight="1" x14ac:dyDescent="0.3">
      <c r="B95" s="7" t="s">
        <v>26</v>
      </c>
      <c r="C95" s="92"/>
      <c r="D95" s="92"/>
      <c r="E95" s="93"/>
    </row>
    <row r="96" spans="2:5" s="8" customFormat="1" ht="16.5" customHeight="1" x14ac:dyDescent="0.3">
      <c r="B96" s="7" t="s">
        <v>25</v>
      </c>
      <c r="C96" s="92"/>
      <c r="D96" s="92"/>
      <c r="E96" s="93"/>
    </row>
    <row r="97" spans="2:5" s="8" customFormat="1" ht="16.5" customHeight="1" x14ac:dyDescent="0.3">
      <c r="B97" s="7" t="s">
        <v>21</v>
      </c>
      <c r="C97" s="92"/>
      <c r="D97" s="92"/>
      <c r="E97" s="93"/>
    </row>
    <row r="98" spans="2:5" s="8" customFormat="1" ht="16.5" customHeight="1" x14ac:dyDescent="0.3">
      <c r="B98" s="10" t="s">
        <v>2</v>
      </c>
      <c r="C98" s="92"/>
      <c r="D98" s="92"/>
      <c r="E98" s="93"/>
    </row>
    <row r="99" spans="2:5" s="8" customFormat="1" ht="16.5" customHeight="1" x14ac:dyDescent="0.3">
      <c r="B99" s="7" t="s">
        <v>18</v>
      </c>
      <c r="C99" s="92"/>
      <c r="D99" s="92"/>
      <c r="E99" s="93"/>
    </row>
    <row r="100" spans="2:5" s="8" customFormat="1" ht="16.5" customHeight="1" x14ac:dyDescent="0.3">
      <c r="B100" s="7" t="s">
        <v>4</v>
      </c>
      <c r="C100" s="92"/>
      <c r="D100" s="92"/>
      <c r="E100" s="93"/>
    </row>
    <row r="101" spans="2:5" s="8" customFormat="1" ht="16.5" customHeight="1" x14ac:dyDescent="0.3">
      <c r="B101" s="10" t="s">
        <v>5</v>
      </c>
      <c r="C101" s="92"/>
      <c r="D101" s="92"/>
      <c r="E101" s="93"/>
    </row>
    <row r="102" spans="2:5" s="8" customFormat="1" ht="16.5" customHeight="1" x14ac:dyDescent="0.3">
      <c r="B102" s="10" t="s">
        <v>6</v>
      </c>
      <c r="C102" s="92"/>
      <c r="D102" s="92"/>
      <c r="E102" s="93"/>
    </row>
    <row r="103" spans="2:5" s="8" customFormat="1" ht="16.5" customHeight="1" x14ac:dyDescent="0.3">
      <c r="B103" s="7" t="s">
        <v>39</v>
      </c>
      <c r="C103" s="92"/>
      <c r="D103" s="92"/>
      <c r="E103" s="93"/>
    </row>
    <row r="104" spans="2:5" s="8" customFormat="1" ht="16.5" customHeight="1" x14ac:dyDescent="0.3">
      <c r="B104" s="7" t="s">
        <v>7</v>
      </c>
      <c r="C104" s="92"/>
      <c r="D104" s="92"/>
      <c r="E104" s="93"/>
    </row>
    <row r="105" spans="2:5" s="8" customFormat="1" ht="62.25" customHeight="1" x14ac:dyDescent="0.3">
      <c r="B105" s="7" t="s">
        <v>43</v>
      </c>
      <c r="C105" s="98"/>
      <c r="D105" s="99"/>
      <c r="E105" s="100"/>
    </row>
    <row r="106" spans="2:5" s="8" customFormat="1" ht="66" customHeight="1" x14ac:dyDescent="0.3">
      <c r="B106" s="7" t="s">
        <v>99</v>
      </c>
      <c r="C106" s="89"/>
      <c r="D106" s="90"/>
      <c r="E106" s="91"/>
    </row>
    <row r="107" spans="2:5" s="8" customFormat="1" ht="16.5" customHeight="1" x14ac:dyDescent="0.3">
      <c r="B107" s="107" t="s">
        <v>28</v>
      </c>
      <c r="C107" s="108"/>
      <c r="D107" s="108"/>
      <c r="E107" s="109"/>
    </row>
    <row r="108" spans="2:5" s="8" customFormat="1" ht="16.5" customHeight="1" x14ac:dyDescent="0.3">
      <c r="B108" s="7" t="s">
        <v>34</v>
      </c>
      <c r="C108" s="1"/>
      <c r="D108" s="11" t="s">
        <v>27</v>
      </c>
      <c r="E108" s="2"/>
    </row>
    <row r="109" spans="2:5" s="8" customFormat="1" ht="16.5" customHeight="1" x14ac:dyDescent="0.3">
      <c r="B109" s="107" t="s">
        <v>29</v>
      </c>
      <c r="C109" s="108"/>
      <c r="D109" s="108"/>
      <c r="E109" s="109"/>
    </row>
    <row r="110" spans="2:5" s="8" customFormat="1" ht="16.5" customHeight="1" x14ac:dyDescent="0.3">
      <c r="B110" s="7" t="s">
        <v>8</v>
      </c>
      <c r="C110" s="3"/>
      <c r="D110" s="11" t="s">
        <v>30</v>
      </c>
      <c r="E110" s="2"/>
    </row>
    <row r="111" spans="2:5" s="8" customFormat="1" ht="16.5" customHeight="1" x14ac:dyDescent="0.3">
      <c r="B111" s="7" t="s">
        <v>10</v>
      </c>
      <c r="C111" s="3"/>
      <c r="D111" s="11" t="s">
        <v>11</v>
      </c>
      <c r="E111" s="2"/>
    </row>
    <row r="112" spans="2:5" s="8" customFormat="1" ht="16.5" customHeight="1" x14ac:dyDescent="0.3">
      <c r="B112" s="7" t="s">
        <v>31</v>
      </c>
      <c r="C112" s="3"/>
      <c r="D112" s="11" t="s">
        <v>32</v>
      </c>
      <c r="E112" s="2"/>
    </row>
    <row r="113" spans="2:5" s="8" customFormat="1" ht="16.5" customHeight="1" x14ac:dyDescent="0.3">
      <c r="B113" s="7" t="s">
        <v>9</v>
      </c>
      <c r="C113" s="4"/>
      <c r="D113" s="11" t="s">
        <v>12</v>
      </c>
      <c r="E113" s="5"/>
    </row>
    <row r="114" spans="2:5" s="8" customFormat="1" ht="16.5" customHeight="1" x14ac:dyDescent="0.3">
      <c r="B114" s="44" t="s">
        <v>59</v>
      </c>
      <c r="C114" s="45"/>
      <c r="D114" s="11" t="s">
        <v>58</v>
      </c>
      <c r="E114" s="46"/>
    </row>
    <row r="115" spans="2:5" s="8" customFormat="1" ht="16.5" customHeight="1" thickBot="1" x14ac:dyDescent="0.35">
      <c r="B115" s="12" t="s">
        <v>13</v>
      </c>
      <c r="C115" s="101"/>
      <c r="D115" s="102"/>
      <c r="E115" s="103"/>
    </row>
    <row r="116" spans="2:5" s="8" customFormat="1" ht="6" customHeight="1" thickBot="1" x14ac:dyDescent="0.35"/>
    <row r="117" spans="2:5" s="8" customFormat="1" ht="15" thickBot="1" x14ac:dyDescent="0.35">
      <c r="B117" s="104" t="s">
        <v>84</v>
      </c>
      <c r="C117" s="105"/>
      <c r="D117" s="105"/>
      <c r="E117" s="106"/>
    </row>
    <row r="118" spans="2:5" s="8" customFormat="1" ht="27" customHeight="1" x14ac:dyDescent="0.3">
      <c r="B118" s="6" t="s">
        <v>23</v>
      </c>
      <c r="C118" s="94"/>
      <c r="D118" s="94"/>
      <c r="E118" s="95"/>
    </row>
    <row r="119" spans="2:5" s="8" customFormat="1" ht="16.5" customHeight="1" x14ac:dyDescent="0.3">
      <c r="B119" s="7" t="s">
        <v>24</v>
      </c>
      <c r="C119" s="92"/>
      <c r="D119" s="92"/>
      <c r="E119" s="93"/>
    </row>
    <row r="120" spans="2:5" s="8" customFormat="1" ht="16.5" customHeight="1" x14ac:dyDescent="0.3">
      <c r="B120" s="7" t="s">
        <v>22</v>
      </c>
      <c r="C120" s="92"/>
      <c r="D120" s="92"/>
      <c r="E120" s="93"/>
    </row>
    <row r="121" spans="2:5" s="8" customFormat="1" ht="16.5" customHeight="1" x14ac:dyDescent="0.3">
      <c r="B121" s="7" t="s">
        <v>0</v>
      </c>
      <c r="C121" s="92"/>
      <c r="D121" s="92"/>
      <c r="E121" s="93"/>
    </row>
    <row r="122" spans="2:5" s="8" customFormat="1" ht="16.5" customHeight="1" x14ac:dyDescent="0.3">
      <c r="B122" s="7" t="s">
        <v>1</v>
      </c>
      <c r="C122" s="92"/>
      <c r="D122" s="92"/>
      <c r="E122" s="93"/>
    </row>
    <row r="123" spans="2:5" s="8" customFormat="1" ht="16.5" customHeight="1" x14ac:dyDescent="0.3">
      <c r="B123" s="7" t="s">
        <v>26</v>
      </c>
      <c r="C123" s="92"/>
      <c r="D123" s="92"/>
      <c r="E123" s="93"/>
    </row>
    <row r="124" spans="2:5" s="8" customFormat="1" ht="16.5" customHeight="1" x14ac:dyDescent="0.3">
      <c r="B124" s="7" t="s">
        <v>25</v>
      </c>
      <c r="C124" s="92"/>
      <c r="D124" s="92"/>
      <c r="E124" s="93"/>
    </row>
    <row r="125" spans="2:5" s="8" customFormat="1" ht="16.5" customHeight="1" x14ac:dyDescent="0.3">
      <c r="B125" s="7" t="s">
        <v>21</v>
      </c>
      <c r="C125" s="92"/>
      <c r="D125" s="92"/>
      <c r="E125" s="93"/>
    </row>
    <row r="126" spans="2:5" s="8" customFormat="1" ht="16.5" customHeight="1" x14ac:dyDescent="0.3">
      <c r="B126" s="10" t="s">
        <v>2</v>
      </c>
      <c r="C126" s="92"/>
      <c r="D126" s="92"/>
      <c r="E126" s="93"/>
    </row>
    <row r="127" spans="2:5" s="8" customFormat="1" ht="16.5" customHeight="1" x14ac:dyDescent="0.3">
      <c r="B127" s="7" t="s">
        <v>18</v>
      </c>
      <c r="C127" s="92"/>
      <c r="D127" s="92"/>
      <c r="E127" s="93"/>
    </row>
    <row r="128" spans="2:5" s="8" customFormat="1" ht="16.5" customHeight="1" x14ac:dyDescent="0.3">
      <c r="B128" s="7" t="s">
        <v>4</v>
      </c>
      <c r="C128" s="92"/>
      <c r="D128" s="92"/>
      <c r="E128" s="93"/>
    </row>
    <row r="129" spans="2:5" s="8" customFormat="1" ht="16.5" customHeight="1" x14ac:dyDescent="0.3">
      <c r="B129" s="10" t="s">
        <v>5</v>
      </c>
      <c r="C129" s="92"/>
      <c r="D129" s="92"/>
      <c r="E129" s="93"/>
    </row>
    <row r="130" spans="2:5" s="8" customFormat="1" ht="16.5" customHeight="1" x14ac:dyDescent="0.3">
      <c r="B130" s="10" t="s">
        <v>6</v>
      </c>
      <c r="C130" s="92"/>
      <c r="D130" s="92"/>
      <c r="E130" s="93"/>
    </row>
    <row r="131" spans="2:5" s="8" customFormat="1" ht="16.5" customHeight="1" x14ac:dyDescent="0.3">
      <c r="B131" s="7" t="s">
        <v>39</v>
      </c>
      <c r="C131" s="92"/>
      <c r="D131" s="92"/>
      <c r="E131" s="93"/>
    </row>
    <row r="132" spans="2:5" s="8" customFormat="1" ht="16.5" customHeight="1" x14ac:dyDescent="0.3">
      <c r="B132" s="7" t="s">
        <v>7</v>
      </c>
      <c r="C132" s="92"/>
      <c r="D132" s="92"/>
      <c r="E132" s="93"/>
    </row>
    <row r="133" spans="2:5" s="8" customFormat="1" ht="62.25" customHeight="1" x14ac:dyDescent="0.3">
      <c r="B133" s="7" t="s">
        <v>42</v>
      </c>
      <c r="C133" s="98"/>
      <c r="D133" s="99"/>
      <c r="E133" s="100"/>
    </row>
    <row r="134" spans="2:5" s="8" customFormat="1" ht="65.25" customHeight="1" x14ac:dyDescent="0.3">
      <c r="B134" s="7" t="s">
        <v>99</v>
      </c>
      <c r="C134" s="89"/>
      <c r="D134" s="90"/>
      <c r="E134" s="91"/>
    </row>
    <row r="135" spans="2:5" s="8" customFormat="1" ht="16.5" customHeight="1" x14ac:dyDescent="0.3">
      <c r="B135" s="107" t="s">
        <v>28</v>
      </c>
      <c r="C135" s="108"/>
      <c r="D135" s="108"/>
      <c r="E135" s="109"/>
    </row>
    <row r="136" spans="2:5" s="8" customFormat="1" ht="16.5" customHeight="1" x14ac:dyDescent="0.3">
      <c r="B136" s="7" t="s">
        <v>34</v>
      </c>
      <c r="C136" s="1"/>
      <c r="D136" s="11" t="s">
        <v>27</v>
      </c>
      <c r="E136" s="2"/>
    </row>
    <row r="137" spans="2:5" s="8" customFormat="1" ht="16.5" customHeight="1" x14ac:dyDescent="0.3">
      <c r="B137" s="107" t="s">
        <v>29</v>
      </c>
      <c r="C137" s="108"/>
      <c r="D137" s="108"/>
      <c r="E137" s="109"/>
    </row>
    <row r="138" spans="2:5" s="8" customFormat="1" ht="16.5" customHeight="1" x14ac:dyDescent="0.3">
      <c r="B138" s="7" t="s">
        <v>8</v>
      </c>
      <c r="C138" s="3"/>
      <c r="D138" s="11" t="s">
        <v>30</v>
      </c>
      <c r="E138" s="2"/>
    </row>
    <row r="139" spans="2:5" s="8" customFormat="1" ht="16.5" customHeight="1" x14ac:dyDescent="0.3">
      <c r="B139" s="7" t="s">
        <v>10</v>
      </c>
      <c r="C139" s="3"/>
      <c r="D139" s="11" t="s">
        <v>11</v>
      </c>
      <c r="E139" s="2"/>
    </row>
    <row r="140" spans="2:5" s="8" customFormat="1" ht="16.5" customHeight="1" x14ac:dyDescent="0.3">
      <c r="B140" s="7" t="s">
        <v>31</v>
      </c>
      <c r="C140" s="3"/>
      <c r="D140" s="11" t="s">
        <v>32</v>
      </c>
      <c r="E140" s="2"/>
    </row>
    <row r="141" spans="2:5" s="8" customFormat="1" ht="16.5" customHeight="1" x14ac:dyDescent="0.3">
      <c r="B141" s="7" t="s">
        <v>9</v>
      </c>
      <c r="C141" s="4"/>
      <c r="D141" s="11" t="s">
        <v>12</v>
      </c>
      <c r="E141" s="5"/>
    </row>
    <row r="142" spans="2:5" s="8" customFormat="1" ht="16.5" customHeight="1" x14ac:dyDescent="0.3">
      <c r="B142" s="44" t="s">
        <v>59</v>
      </c>
      <c r="C142" s="45"/>
      <c r="D142" s="11" t="s">
        <v>58</v>
      </c>
      <c r="E142" s="46"/>
    </row>
    <row r="143" spans="2:5" s="8" customFormat="1" ht="16.5" customHeight="1" thickBot="1" x14ac:dyDescent="0.35">
      <c r="B143" s="12" t="s">
        <v>13</v>
      </c>
      <c r="C143" s="101"/>
      <c r="D143" s="102"/>
      <c r="E143" s="103"/>
    </row>
    <row r="144" spans="2:5" s="8" customFormat="1" x14ac:dyDescent="0.3"/>
    <row r="145" s="8" customFormat="1" x14ac:dyDescent="0.3"/>
    <row r="146" s="8" customFormat="1" x14ac:dyDescent="0.3"/>
    <row r="147" s="8" customFormat="1" x14ac:dyDescent="0.3"/>
    <row r="148" s="8" customFormat="1" x14ac:dyDescent="0.3"/>
    <row r="149" s="8" customFormat="1" x14ac:dyDescent="0.3"/>
    <row r="150" s="8" customFormat="1" x14ac:dyDescent="0.3"/>
    <row r="151" s="8" customFormat="1" x14ac:dyDescent="0.3"/>
    <row r="152" s="8" customFormat="1" x14ac:dyDescent="0.3"/>
    <row r="153" s="8" customFormat="1" x14ac:dyDescent="0.3"/>
    <row r="154" s="8" customFormat="1" x14ac:dyDescent="0.3"/>
    <row r="155" s="8" customFormat="1" x14ac:dyDescent="0.3"/>
    <row r="156" s="8" customFormat="1" x14ac:dyDescent="0.3"/>
    <row r="157" s="8" customFormat="1" x14ac:dyDescent="0.3"/>
    <row r="158" s="8" customFormat="1" x14ac:dyDescent="0.3"/>
    <row r="159" s="8" customFormat="1" x14ac:dyDescent="0.3"/>
    <row r="160" s="8" customFormat="1" x14ac:dyDescent="0.3"/>
    <row r="161" s="8" customFormat="1" x14ac:dyDescent="0.3"/>
    <row r="162" s="8" customFormat="1" x14ac:dyDescent="0.3"/>
    <row r="163" s="8" customFormat="1" x14ac:dyDescent="0.3"/>
    <row r="164" s="8" customFormat="1" x14ac:dyDescent="0.3"/>
    <row r="165" s="8" customFormat="1" x14ac:dyDescent="0.3"/>
    <row r="166" s="8" customFormat="1" x14ac:dyDescent="0.3"/>
    <row r="167" s="8" customFormat="1" x14ac:dyDescent="0.3"/>
    <row r="168" s="8" customFormat="1" x14ac:dyDescent="0.3"/>
    <row r="169" s="8" customFormat="1" x14ac:dyDescent="0.3"/>
    <row r="170" s="8" customFormat="1" x14ac:dyDescent="0.3"/>
    <row r="171" s="8" customFormat="1" x14ac:dyDescent="0.3"/>
    <row r="172" s="8" customFormat="1" x14ac:dyDescent="0.3"/>
    <row r="173" s="8" customFormat="1" x14ac:dyDescent="0.3"/>
    <row r="174" s="8" customFormat="1" x14ac:dyDescent="0.3"/>
    <row r="175" s="8" customFormat="1" x14ac:dyDescent="0.3"/>
    <row r="176" s="8" customFormat="1" x14ac:dyDescent="0.3"/>
    <row r="177" s="8" customFormat="1" x14ac:dyDescent="0.3"/>
    <row r="178" s="8" customFormat="1" x14ac:dyDescent="0.3"/>
    <row r="179" s="8" customFormat="1" x14ac:dyDescent="0.3"/>
    <row r="180" s="8" customFormat="1" x14ac:dyDescent="0.3"/>
    <row r="181" s="8" customFormat="1" x14ac:dyDescent="0.3"/>
    <row r="182" s="8" customFormat="1" x14ac:dyDescent="0.3"/>
    <row r="183" s="8" customFormat="1" x14ac:dyDescent="0.3"/>
    <row r="184" s="8" customFormat="1" x14ac:dyDescent="0.3"/>
    <row r="185" s="8" customFormat="1" x14ac:dyDescent="0.3"/>
    <row r="186" s="8" customFormat="1" x14ac:dyDescent="0.3"/>
    <row r="187" s="8" customFormat="1" x14ac:dyDescent="0.3"/>
    <row r="188" s="8" customFormat="1" x14ac:dyDescent="0.3"/>
    <row r="189" s="8" customFormat="1" x14ac:dyDescent="0.3"/>
    <row r="190" s="8" customFormat="1" x14ac:dyDescent="0.3"/>
    <row r="191" s="8" customFormat="1" x14ac:dyDescent="0.3"/>
    <row r="192" s="8" customFormat="1" x14ac:dyDescent="0.3"/>
    <row r="193" s="8" customFormat="1" x14ac:dyDescent="0.3"/>
    <row r="194" s="8" customFormat="1" x14ac:dyDescent="0.3"/>
    <row r="195" s="8" customFormat="1" x14ac:dyDescent="0.3"/>
    <row r="196" s="8" customFormat="1" x14ac:dyDescent="0.3"/>
    <row r="197" s="8" customFormat="1" x14ac:dyDescent="0.3"/>
    <row r="198" s="8" customFormat="1" x14ac:dyDescent="0.3"/>
    <row r="199" s="8" customFormat="1" x14ac:dyDescent="0.3"/>
    <row r="200" s="8" customFormat="1" x14ac:dyDescent="0.3"/>
    <row r="201" s="8" customFormat="1" x14ac:dyDescent="0.3"/>
    <row r="202" s="8" customFormat="1" x14ac:dyDescent="0.3"/>
    <row r="203" s="8" customFormat="1" x14ac:dyDescent="0.3"/>
    <row r="204" s="8" customFormat="1" x14ac:dyDescent="0.3"/>
    <row r="205" s="8" customFormat="1" x14ac:dyDescent="0.3"/>
    <row r="206" s="8" customFormat="1" x14ac:dyDescent="0.3"/>
    <row r="207" s="8" customFormat="1" x14ac:dyDescent="0.3"/>
    <row r="208" s="8" customFormat="1" x14ac:dyDescent="0.3"/>
    <row r="209" s="8" customFormat="1" x14ac:dyDescent="0.3"/>
    <row r="210" s="8" customFormat="1" x14ac:dyDescent="0.3"/>
    <row r="211" s="8" customFormat="1" x14ac:dyDescent="0.3"/>
    <row r="212" s="8" customFormat="1" x14ac:dyDescent="0.3"/>
    <row r="213" s="8" customFormat="1" x14ac:dyDescent="0.3"/>
    <row r="214" s="8" customFormat="1" x14ac:dyDescent="0.3"/>
    <row r="215" s="8" customFormat="1" x14ac:dyDescent="0.3"/>
    <row r="216" s="8" customFormat="1" x14ac:dyDescent="0.3"/>
    <row r="217" s="8" customFormat="1" x14ac:dyDescent="0.3"/>
    <row r="218" s="8" customFormat="1" x14ac:dyDescent="0.3"/>
    <row r="219" s="8" customFormat="1" x14ac:dyDescent="0.3"/>
    <row r="220" s="8" customFormat="1" x14ac:dyDescent="0.3"/>
    <row r="221" s="8" customFormat="1" x14ac:dyDescent="0.3"/>
    <row r="222" s="8" customFormat="1" x14ac:dyDescent="0.3"/>
    <row r="223" s="8" customFormat="1" x14ac:dyDescent="0.3"/>
    <row r="224" s="8" customFormat="1" x14ac:dyDescent="0.3"/>
    <row r="225" s="8" customFormat="1" x14ac:dyDescent="0.3"/>
    <row r="226" s="8" customFormat="1" x14ac:dyDescent="0.3"/>
    <row r="227" s="8" customFormat="1" x14ac:dyDescent="0.3"/>
    <row r="228" s="8" customFormat="1" x14ac:dyDescent="0.3"/>
    <row r="229" s="8" customFormat="1" x14ac:dyDescent="0.3"/>
    <row r="230" s="8" customFormat="1" x14ac:dyDescent="0.3"/>
    <row r="231" s="8" customFormat="1" x14ac:dyDescent="0.3"/>
    <row r="232" s="8" customFormat="1" x14ac:dyDescent="0.3"/>
    <row r="233" s="8" customFormat="1" x14ac:dyDescent="0.3"/>
    <row r="234" s="8" customFormat="1" x14ac:dyDescent="0.3"/>
    <row r="235" s="8" customFormat="1" x14ac:dyDescent="0.3"/>
    <row r="236" s="8" customFormat="1" x14ac:dyDescent="0.3"/>
    <row r="237" s="8" customFormat="1" x14ac:dyDescent="0.3"/>
    <row r="238" s="8" customFormat="1" x14ac:dyDescent="0.3"/>
    <row r="239" s="8" customFormat="1" x14ac:dyDescent="0.3"/>
    <row r="240" s="8" customFormat="1" x14ac:dyDescent="0.3"/>
    <row r="241" s="8" customFormat="1" x14ac:dyDescent="0.3"/>
    <row r="242" s="8" customFormat="1" x14ac:dyDescent="0.3"/>
    <row r="243" s="8" customFormat="1" x14ac:dyDescent="0.3"/>
    <row r="244" s="8" customFormat="1" x14ac:dyDescent="0.3"/>
    <row r="245" s="8" customFormat="1" x14ac:dyDescent="0.3"/>
    <row r="246" s="8" customFormat="1" x14ac:dyDescent="0.3"/>
    <row r="247" s="8" customFormat="1" x14ac:dyDescent="0.3"/>
    <row r="248" s="8" customFormat="1" x14ac:dyDescent="0.3"/>
    <row r="249" s="8" customFormat="1" x14ac:dyDescent="0.3"/>
    <row r="250" s="8" customFormat="1" x14ac:dyDescent="0.3"/>
    <row r="251" s="8" customFormat="1" x14ac:dyDescent="0.3"/>
    <row r="252" s="8" customFormat="1" x14ac:dyDescent="0.3"/>
    <row r="253" s="8" customFormat="1" x14ac:dyDescent="0.3"/>
    <row r="254" s="8" customFormat="1" x14ac:dyDescent="0.3"/>
    <row r="255" s="8" customFormat="1" x14ac:dyDescent="0.3"/>
    <row r="256" s="8" customFormat="1" x14ac:dyDescent="0.3"/>
    <row r="257" s="8" customFormat="1" x14ac:dyDescent="0.3"/>
    <row r="258" s="8" customFormat="1" x14ac:dyDescent="0.3"/>
    <row r="259" s="8" customFormat="1" x14ac:dyDescent="0.3"/>
    <row r="260" s="8" customFormat="1" x14ac:dyDescent="0.3"/>
    <row r="261" s="8" customFormat="1" x14ac:dyDescent="0.3"/>
    <row r="262" s="8" customFormat="1" x14ac:dyDescent="0.3"/>
    <row r="263" s="8" customFormat="1" x14ac:dyDescent="0.3"/>
    <row r="264" s="8" customFormat="1" x14ac:dyDescent="0.3"/>
    <row r="265" s="8" customFormat="1" x14ac:dyDescent="0.3"/>
    <row r="266" s="8" customFormat="1" x14ac:dyDescent="0.3"/>
    <row r="267" s="8" customFormat="1" x14ac:dyDescent="0.3"/>
    <row r="268" s="8" customFormat="1" x14ac:dyDescent="0.3"/>
    <row r="269" s="8" customFormat="1" x14ac:dyDescent="0.3"/>
    <row r="270" s="8" customFormat="1" x14ac:dyDescent="0.3"/>
    <row r="271" s="8" customFormat="1" x14ac:dyDescent="0.3"/>
    <row r="272" s="8" customFormat="1" x14ac:dyDescent="0.3"/>
    <row r="273" s="8" customFormat="1" x14ac:dyDescent="0.3"/>
    <row r="274" s="8" customFormat="1" x14ac:dyDescent="0.3"/>
    <row r="275" s="8" customFormat="1" x14ac:dyDescent="0.3"/>
    <row r="276" s="8" customFormat="1" x14ac:dyDescent="0.3"/>
    <row r="277" s="8" customFormat="1" x14ac:dyDescent="0.3"/>
    <row r="278" s="8" customFormat="1" x14ac:dyDescent="0.3"/>
    <row r="279" s="8" customFormat="1" x14ac:dyDescent="0.3"/>
    <row r="280" s="8" customFormat="1" x14ac:dyDescent="0.3"/>
    <row r="281" s="8" customFormat="1" x14ac:dyDescent="0.3"/>
    <row r="282" s="8" customFormat="1" x14ac:dyDescent="0.3"/>
    <row r="283" s="8" customFormat="1" x14ac:dyDescent="0.3"/>
    <row r="284" s="8" customFormat="1" x14ac:dyDescent="0.3"/>
    <row r="285" s="8" customFormat="1" x14ac:dyDescent="0.3"/>
    <row r="286" s="8" customFormat="1" x14ac:dyDescent="0.3"/>
    <row r="287" s="8" customFormat="1" x14ac:dyDescent="0.3"/>
    <row r="288" s="8" customFormat="1" x14ac:dyDescent="0.3"/>
    <row r="289" s="8" customFormat="1" x14ac:dyDescent="0.3"/>
    <row r="290" s="8" customFormat="1" x14ac:dyDescent="0.3"/>
    <row r="291" s="8" customFormat="1" x14ac:dyDescent="0.3"/>
    <row r="292" s="8" customFormat="1" x14ac:dyDescent="0.3"/>
    <row r="293" s="8" customFormat="1" x14ac:dyDescent="0.3"/>
    <row r="294" s="8" customFormat="1" x14ac:dyDescent="0.3"/>
    <row r="295" s="8" customFormat="1" x14ac:dyDescent="0.3"/>
    <row r="296" s="8" customFormat="1" x14ac:dyDescent="0.3"/>
    <row r="297" s="8" customFormat="1" x14ac:dyDescent="0.3"/>
    <row r="298" s="8" customFormat="1" x14ac:dyDescent="0.3"/>
    <row r="299" s="8" customFormat="1" x14ac:dyDescent="0.3"/>
    <row r="300" s="8" customFormat="1" x14ac:dyDescent="0.3"/>
    <row r="301" s="8" customFormat="1" x14ac:dyDescent="0.3"/>
    <row r="302" s="8" customFormat="1" x14ac:dyDescent="0.3"/>
    <row r="303" s="8" customFormat="1" x14ac:dyDescent="0.3"/>
    <row r="304" s="8" customFormat="1" x14ac:dyDescent="0.3"/>
    <row r="305" s="8" customFormat="1" x14ac:dyDescent="0.3"/>
    <row r="306" s="8" customFormat="1" x14ac:dyDescent="0.3"/>
    <row r="307" s="8" customFormat="1" x14ac:dyDescent="0.3"/>
    <row r="308" s="8" customFormat="1" x14ac:dyDescent="0.3"/>
    <row r="309" s="8" customFormat="1" x14ac:dyDescent="0.3"/>
    <row r="310" s="8" customFormat="1" x14ac:dyDescent="0.3"/>
    <row r="311" s="8" customFormat="1" x14ac:dyDescent="0.3"/>
    <row r="312" s="8" customFormat="1" x14ac:dyDescent="0.3"/>
    <row r="313" s="8" customFormat="1" x14ac:dyDescent="0.3"/>
    <row r="314" s="8" customFormat="1" x14ac:dyDescent="0.3"/>
    <row r="315" s="8" customFormat="1" x14ac:dyDescent="0.3"/>
    <row r="316" s="8" customFormat="1" x14ac:dyDescent="0.3"/>
    <row r="317" s="8" customFormat="1" x14ac:dyDescent="0.3"/>
    <row r="318" s="8" customFormat="1" x14ac:dyDescent="0.3"/>
    <row r="319" s="8" customFormat="1" x14ac:dyDescent="0.3"/>
    <row r="320" s="8" customFormat="1" x14ac:dyDescent="0.3"/>
    <row r="321" s="8" customFormat="1" x14ac:dyDescent="0.3"/>
    <row r="322" s="8" customFormat="1" x14ac:dyDescent="0.3"/>
    <row r="323" s="8" customFormat="1" x14ac:dyDescent="0.3"/>
    <row r="324" s="8" customFormat="1" x14ac:dyDescent="0.3"/>
    <row r="325" s="8" customFormat="1" x14ac:dyDescent="0.3"/>
    <row r="326" s="8" customFormat="1" x14ac:dyDescent="0.3"/>
    <row r="327" s="8" customFormat="1" x14ac:dyDescent="0.3"/>
    <row r="328" s="8" customFormat="1" x14ac:dyDescent="0.3"/>
    <row r="329" s="8" customFormat="1" x14ac:dyDescent="0.3"/>
    <row r="330" s="8" customFormat="1" x14ac:dyDescent="0.3"/>
    <row r="331" s="8" customFormat="1" x14ac:dyDescent="0.3"/>
    <row r="332" s="8" customFormat="1" x14ac:dyDescent="0.3"/>
    <row r="333" s="8" customFormat="1" x14ac:dyDescent="0.3"/>
    <row r="334" s="8" customFormat="1" x14ac:dyDescent="0.3"/>
    <row r="335" s="8" customFormat="1" x14ac:dyDescent="0.3"/>
    <row r="336" s="8" customFormat="1" x14ac:dyDescent="0.3"/>
    <row r="337" s="8" customFormat="1" x14ac:dyDescent="0.3"/>
    <row r="338" s="8" customFormat="1" x14ac:dyDescent="0.3"/>
    <row r="339" s="8" customFormat="1" x14ac:dyDescent="0.3"/>
    <row r="340" s="8" customFormat="1" x14ac:dyDescent="0.3"/>
    <row r="341" s="8" customFormat="1" x14ac:dyDescent="0.3"/>
    <row r="342" s="8" customFormat="1" x14ac:dyDescent="0.3"/>
    <row r="343" s="8" customFormat="1" x14ac:dyDescent="0.3"/>
    <row r="344" s="8" customFormat="1" x14ac:dyDescent="0.3"/>
    <row r="345" s="8" customFormat="1" x14ac:dyDescent="0.3"/>
    <row r="346" s="8" customFormat="1" x14ac:dyDescent="0.3"/>
    <row r="347" s="8" customFormat="1" x14ac:dyDescent="0.3"/>
    <row r="348" s="8" customFormat="1" x14ac:dyDescent="0.3"/>
    <row r="349" s="8" customFormat="1" x14ac:dyDescent="0.3"/>
    <row r="350" s="8" customFormat="1" x14ac:dyDescent="0.3"/>
    <row r="351" s="8" customFormat="1" x14ac:dyDescent="0.3"/>
    <row r="352" s="8" customFormat="1" x14ac:dyDescent="0.3"/>
    <row r="353" s="8" customFormat="1" x14ac:dyDescent="0.3"/>
    <row r="354" s="8" customFormat="1" x14ac:dyDescent="0.3"/>
    <row r="355" s="8" customFormat="1" x14ac:dyDescent="0.3"/>
    <row r="356" s="8" customFormat="1" x14ac:dyDescent="0.3"/>
    <row r="357" s="8" customFormat="1" x14ac:dyDescent="0.3"/>
    <row r="358" s="8" customFormat="1" x14ac:dyDescent="0.3"/>
    <row r="359" s="8" customFormat="1" x14ac:dyDescent="0.3"/>
    <row r="360" s="8" customFormat="1" x14ac:dyDescent="0.3"/>
    <row r="361" s="8" customFormat="1" x14ac:dyDescent="0.3"/>
    <row r="362" s="8" customFormat="1" x14ac:dyDescent="0.3"/>
    <row r="363" s="8" customFormat="1" x14ac:dyDescent="0.3"/>
    <row r="364" s="8" customFormat="1" x14ac:dyDescent="0.3"/>
    <row r="365" s="8" customFormat="1" x14ac:dyDescent="0.3"/>
    <row r="366" s="8" customFormat="1" x14ac:dyDescent="0.3"/>
    <row r="367" s="8" customFormat="1" x14ac:dyDescent="0.3"/>
    <row r="368" s="8" customFormat="1" x14ac:dyDescent="0.3"/>
    <row r="369" s="8" customFormat="1" x14ac:dyDescent="0.3"/>
    <row r="370" s="8" customFormat="1" x14ac:dyDescent="0.3"/>
    <row r="371" s="8" customFormat="1" x14ac:dyDescent="0.3"/>
    <row r="372" s="8" customFormat="1" x14ac:dyDescent="0.3"/>
    <row r="373" s="8" customFormat="1" x14ac:dyDescent="0.3"/>
    <row r="374" s="8" customFormat="1" x14ac:dyDescent="0.3"/>
    <row r="375" s="8" customFormat="1" x14ac:dyDescent="0.3"/>
    <row r="376" s="8" customFormat="1" x14ac:dyDescent="0.3"/>
    <row r="377" s="8" customFormat="1" x14ac:dyDescent="0.3"/>
    <row r="378" s="8" customFormat="1" x14ac:dyDescent="0.3"/>
    <row r="379" s="8" customFormat="1" x14ac:dyDescent="0.3"/>
    <row r="380" s="8" customFormat="1" x14ac:dyDescent="0.3"/>
    <row r="381" s="8" customFormat="1" x14ac:dyDescent="0.3"/>
    <row r="382" s="8" customFormat="1" x14ac:dyDescent="0.3"/>
    <row r="383" s="8" customFormat="1" x14ac:dyDescent="0.3"/>
    <row r="384" s="8" customFormat="1" x14ac:dyDescent="0.3"/>
    <row r="385" s="8" customFormat="1" x14ac:dyDescent="0.3"/>
    <row r="386" s="8" customFormat="1" x14ac:dyDescent="0.3"/>
    <row r="387" s="8" customFormat="1" x14ac:dyDescent="0.3"/>
    <row r="388" s="8" customFormat="1" x14ac:dyDescent="0.3"/>
    <row r="389" s="8" customFormat="1" x14ac:dyDescent="0.3"/>
    <row r="390" s="8" customFormat="1" x14ac:dyDescent="0.3"/>
    <row r="391" s="8" customFormat="1" x14ac:dyDescent="0.3"/>
    <row r="392" s="8" customFormat="1" x14ac:dyDescent="0.3"/>
    <row r="393" s="8" customFormat="1" x14ac:dyDescent="0.3"/>
    <row r="394" s="8" customFormat="1" x14ac:dyDescent="0.3"/>
    <row r="395" s="8" customFormat="1" x14ac:dyDescent="0.3"/>
    <row r="396" s="8" customFormat="1" x14ac:dyDescent="0.3"/>
    <row r="397" s="8" customFormat="1" x14ac:dyDescent="0.3"/>
    <row r="398" s="8" customFormat="1" x14ac:dyDescent="0.3"/>
    <row r="399" s="8" customFormat="1" x14ac:dyDescent="0.3"/>
    <row r="400" s="8" customFormat="1" x14ac:dyDescent="0.3"/>
    <row r="401" s="8" customFormat="1" x14ac:dyDescent="0.3"/>
    <row r="402" s="8" customFormat="1" x14ac:dyDescent="0.3"/>
    <row r="403" s="8" customFormat="1" x14ac:dyDescent="0.3"/>
    <row r="404" s="8" customFormat="1" x14ac:dyDescent="0.3"/>
    <row r="405" s="8" customFormat="1" x14ac:dyDescent="0.3"/>
    <row r="406" s="8" customFormat="1" x14ac:dyDescent="0.3"/>
    <row r="407" s="8" customFormat="1" x14ac:dyDescent="0.3"/>
    <row r="408" s="8" customFormat="1" x14ac:dyDescent="0.3"/>
    <row r="409" s="8" customFormat="1" x14ac:dyDescent="0.3"/>
    <row r="410" s="8" customFormat="1" x14ac:dyDescent="0.3"/>
    <row r="411" s="8" customFormat="1" x14ac:dyDescent="0.3"/>
    <row r="412" s="8" customFormat="1" x14ac:dyDescent="0.3"/>
    <row r="413" s="8" customFormat="1" x14ac:dyDescent="0.3"/>
    <row r="414" s="8" customFormat="1" x14ac:dyDescent="0.3"/>
    <row r="415" s="8" customFormat="1" x14ac:dyDescent="0.3"/>
    <row r="416" s="8" customFormat="1" x14ac:dyDescent="0.3"/>
    <row r="417" s="8" customFormat="1" x14ac:dyDescent="0.3"/>
    <row r="418" s="8" customFormat="1" x14ac:dyDescent="0.3"/>
    <row r="419" s="8" customFormat="1" x14ac:dyDescent="0.3"/>
    <row r="420" s="8" customFormat="1" x14ac:dyDescent="0.3"/>
    <row r="421" s="8" customFormat="1" x14ac:dyDescent="0.3"/>
    <row r="422" s="8" customFormat="1" x14ac:dyDescent="0.3"/>
    <row r="423" s="8" customFormat="1" x14ac:dyDescent="0.3"/>
    <row r="424" s="8" customFormat="1" x14ac:dyDescent="0.3"/>
    <row r="425" s="8" customFormat="1" x14ac:dyDescent="0.3"/>
    <row r="426" s="8" customFormat="1" x14ac:dyDescent="0.3"/>
    <row r="427" s="8" customFormat="1" x14ac:dyDescent="0.3"/>
    <row r="428" s="8" customFormat="1" x14ac:dyDescent="0.3"/>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46" r:id="rId1"/>
  </hyperlinks>
  <pageMargins left="0.70866141732283472" right="0.70866141732283472" top="0.74803149606299213" bottom="0.74803149606299213" header="0.31496062992125984" footer="0.31496062992125984"/>
  <pageSetup paperSize="9" scale="84" fitToHeight="0" orientation="portrait" r:id="rId2"/>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zoomScale="70" zoomScaleNormal="70" zoomScaleSheetLayoutView="100" workbookViewId="0">
      <selection activeCell="B46" sqref="B46:E47"/>
    </sheetView>
  </sheetViews>
  <sheetFormatPr baseColWidth="10" defaultColWidth="9.109375" defaultRowHeight="14.4" x14ac:dyDescent="0.3"/>
  <cols>
    <col min="1" max="1" width="3.44140625" style="8" customWidth="1"/>
    <col min="2" max="2" width="51.33203125" style="16" customWidth="1"/>
    <col min="3" max="3" width="17.88671875" style="16" customWidth="1"/>
    <col min="4" max="4" width="15.6640625" style="8" customWidth="1"/>
    <col min="5" max="5" width="75.33203125" style="8" customWidth="1"/>
    <col min="6" max="6" width="4.109375" style="8" customWidth="1"/>
    <col min="7" max="7" width="93.6640625" style="8" customWidth="1"/>
    <col min="8" max="8" width="17.88671875" style="8" customWidth="1"/>
    <col min="9" max="9" width="15" style="8" customWidth="1"/>
    <col min="10" max="10" width="153.33203125" style="8" customWidth="1"/>
    <col min="11" max="11" width="12.109375" style="8" customWidth="1"/>
    <col min="12" max="17" width="10.88671875" style="8" customWidth="1"/>
    <col min="18" max="161" width="9.109375" style="8"/>
    <col min="162" max="16384" width="9.109375" style="16"/>
  </cols>
  <sheetData>
    <row r="1" spans="2:7" s="8" customFormat="1" ht="16.5" customHeight="1" x14ac:dyDescent="0.3"/>
    <row r="2" spans="2:7" s="8" customFormat="1" ht="45" customHeight="1" thickBot="1" x14ac:dyDescent="0.35">
      <c r="B2" s="19" t="s">
        <v>46</v>
      </c>
      <c r="C2" s="148" t="s">
        <v>100</v>
      </c>
      <c r="D2" s="148"/>
      <c r="E2" s="148"/>
    </row>
    <row r="3" spans="2:7" s="8" customFormat="1" ht="20.25" customHeight="1" x14ac:dyDescent="0.3">
      <c r="B3" s="145" t="s">
        <v>60</v>
      </c>
      <c r="C3" s="146"/>
      <c r="D3" s="146" t="s">
        <v>61</v>
      </c>
      <c r="E3" s="147"/>
    </row>
    <row r="4" spans="2:7" s="8" customFormat="1" ht="19.5" customHeight="1" thickBot="1" x14ac:dyDescent="0.35">
      <c r="B4" s="144" t="str">
        <f>'DATOS GENERALES'!C35</f>
        <v>ALUMBRANDO</v>
      </c>
      <c r="C4" s="142"/>
      <c r="D4" s="142" t="str">
        <f>'DATOS GENERALES'!C7</f>
        <v>Producción de banano orgánico para exportación</v>
      </c>
      <c r="E4" s="143"/>
    </row>
    <row r="5" spans="2:7" s="8" customFormat="1" ht="16.5" customHeight="1" thickBot="1" x14ac:dyDescent="0.35">
      <c r="B5" s="15"/>
    </row>
    <row r="6" spans="2:7" s="8" customFormat="1" ht="15" customHeight="1" x14ac:dyDescent="0.3">
      <c r="B6" s="130" t="s">
        <v>88</v>
      </c>
      <c r="C6" s="131"/>
      <c r="D6" s="131"/>
      <c r="E6" s="132"/>
    </row>
    <row r="7" spans="2:7" s="8" customFormat="1" ht="209.25" customHeight="1" thickBot="1" x14ac:dyDescent="0.35">
      <c r="B7" s="136" t="s">
        <v>110</v>
      </c>
      <c r="C7" s="137"/>
      <c r="D7" s="137"/>
      <c r="E7" s="138"/>
    </row>
    <row r="8" spans="2:7" s="8" customFormat="1" ht="12" customHeight="1" thickBot="1" x14ac:dyDescent="0.35"/>
    <row r="9" spans="2:7" s="8" customFormat="1" x14ac:dyDescent="0.3">
      <c r="B9" s="130" t="s">
        <v>89</v>
      </c>
      <c r="C9" s="131"/>
      <c r="D9" s="131"/>
      <c r="E9" s="132"/>
    </row>
    <row r="10" spans="2:7" s="8" customFormat="1" ht="171" customHeight="1" thickBot="1" x14ac:dyDescent="0.35">
      <c r="B10" s="139" t="s">
        <v>111</v>
      </c>
      <c r="C10" s="140"/>
      <c r="D10" s="140"/>
      <c r="E10" s="141"/>
    </row>
    <row r="11" spans="2:7" s="8" customFormat="1" ht="15.75" customHeight="1" thickBot="1" x14ac:dyDescent="0.35"/>
    <row r="12" spans="2:7" s="8" customFormat="1" x14ac:dyDescent="0.3">
      <c r="B12" s="133" t="s">
        <v>90</v>
      </c>
      <c r="C12" s="134"/>
      <c r="D12" s="134"/>
      <c r="E12" s="135"/>
    </row>
    <row r="13" spans="2:7" s="8" customFormat="1" ht="166.5" customHeight="1" thickBot="1" x14ac:dyDescent="0.35">
      <c r="B13" s="139" t="s">
        <v>112</v>
      </c>
      <c r="C13" s="140"/>
      <c r="D13" s="140"/>
      <c r="E13" s="141"/>
    </row>
    <row r="14" spans="2:7" ht="15" customHeight="1" thickBot="1" x14ac:dyDescent="0.35">
      <c r="B14" s="8"/>
      <c r="C14" s="8"/>
    </row>
    <row r="15" spans="2:7" s="8" customFormat="1" ht="36" customHeight="1" x14ac:dyDescent="0.3">
      <c r="B15" s="133" t="s">
        <v>62</v>
      </c>
      <c r="C15" s="134"/>
      <c r="D15" s="134"/>
      <c r="E15" s="135"/>
      <c r="G15" s="47" t="s">
        <v>64</v>
      </c>
    </row>
    <row r="16" spans="2:7" s="8" customFormat="1" ht="164.25" customHeight="1" thickBot="1" x14ac:dyDescent="0.35">
      <c r="B16" s="139" t="s">
        <v>113</v>
      </c>
      <c r="C16" s="140"/>
      <c r="D16" s="140"/>
      <c r="E16" s="141"/>
      <c r="G16" s="83" t="s">
        <v>114</v>
      </c>
    </row>
    <row r="17" spans="1:7" s="8" customFormat="1" ht="15.75" customHeight="1" thickBot="1" x14ac:dyDescent="0.35"/>
    <row r="18" spans="1:7" s="8" customFormat="1" ht="33" customHeight="1" x14ac:dyDescent="0.3">
      <c r="B18" s="130" t="s">
        <v>63</v>
      </c>
      <c r="C18" s="131"/>
      <c r="D18" s="131"/>
      <c r="E18" s="132"/>
    </row>
    <row r="19" spans="1:7" s="8" customFormat="1" ht="322.5" customHeight="1" thickBot="1" x14ac:dyDescent="0.35">
      <c r="B19" s="139" t="s">
        <v>115</v>
      </c>
      <c r="C19" s="140"/>
      <c r="D19" s="140"/>
      <c r="E19" s="141"/>
    </row>
    <row r="20" spans="1:7" s="8" customFormat="1" ht="17.25" customHeight="1" thickBot="1" x14ac:dyDescent="0.35"/>
    <row r="21" spans="1:7" s="8" customFormat="1" ht="15" customHeight="1" x14ac:dyDescent="0.3">
      <c r="B21" s="133" t="s">
        <v>65</v>
      </c>
      <c r="C21" s="134"/>
      <c r="D21" s="134"/>
      <c r="E21" s="135"/>
    </row>
    <row r="22" spans="1:7" s="8" customFormat="1" ht="338.25" customHeight="1" thickBot="1" x14ac:dyDescent="0.35">
      <c r="B22" s="139" t="s">
        <v>116</v>
      </c>
      <c r="C22" s="140"/>
      <c r="D22" s="140"/>
      <c r="E22" s="141"/>
    </row>
    <row r="23" spans="1:7" ht="15" customHeight="1" thickBot="1" x14ac:dyDescent="0.35">
      <c r="B23" s="8"/>
      <c r="C23" s="8"/>
    </row>
    <row r="24" spans="1:7" s="8" customFormat="1" ht="15" customHeight="1" x14ac:dyDescent="0.3">
      <c r="B24" s="133" t="s">
        <v>66</v>
      </c>
      <c r="C24" s="134"/>
      <c r="D24" s="134"/>
      <c r="E24" s="135"/>
    </row>
    <row r="25" spans="1:7" s="8" customFormat="1" ht="180" customHeight="1" thickBot="1" x14ac:dyDescent="0.35">
      <c r="A25" s="8" t="s">
        <v>37</v>
      </c>
      <c r="B25" s="136" t="s">
        <v>108</v>
      </c>
      <c r="C25" s="137"/>
      <c r="D25" s="137"/>
      <c r="E25" s="138"/>
    </row>
    <row r="26" spans="1:7" s="8" customFormat="1" ht="14.25" customHeight="1" thickBot="1" x14ac:dyDescent="0.35"/>
    <row r="27" spans="1:7" s="8" customFormat="1" ht="15" customHeight="1" x14ac:dyDescent="0.3">
      <c r="B27" s="133" t="s">
        <v>67</v>
      </c>
      <c r="C27" s="134"/>
      <c r="D27" s="134"/>
      <c r="E27" s="135"/>
    </row>
    <row r="28" spans="1:7" s="8" customFormat="1" ht="184.5" customHeight="1" thickBot="1" x14ac:dyDescent="0.35">
      <c r="B28" s="136" t="s">
        <v>109</v>
      </c>
      <c r="C28" s="137"/>
      <c r="D28" s="137"/>
      <c r="E28" s="138"/>
    </row>
    <row r="29" spans="1:7" s="8" customFormat="1" ht="12" customHeight="1" thickBot="1" x14ac:dyDescent="0.35"/>
    <row r="30" spans="1:7" s="8" customFormat="1" ht="33" customHeight="1" x14ac:dyDescent="0.3">
      <c r="B30" s="133" t="s">
        <v>91</v>
      </c>
      <c r="C30" s="134"/>
      <c r="D30" s="134"/>
      <c r="E30" s="135"/>
      <c r="G30" s="47" t="s">
        <v>104</v>
      </c>
    </row>
    <row r="31" spans="1:7" s="8" customFormat="1" ht="221.25" customHeight="1" thickBot="1" x14ac:dyDescent="0.35">
      <c r="B31" s="136" t="s">
        <v>117</v>
      </c>
      <c r="C31" s="137"/>
      <c r="D31" s="137"/>
      <c r="E31" s="138"/>
      <c r="G31" s="83" t="s">
        <v>118</v>
      </c>
    </row>
    <row r="32" spans="1:7" s="8" customFormat="1" ht="15" customHeight="1" thickBot="1" x14ac:dyDescent="0.35"/>
    <row r="33" spans="1:7" s="8" customFormat="1" ht="28.8" x14ac:dyDescent="0.3">
      <c r="A33" s="8">
        <v>10</v>
      </c>
      <c r="B33" s="130" t="s">
        <v>69</v>
      </c>
      <c r="C33" s="131"/>
      <c r="D33" s="131"/>
      <c r="E33" s="132"/>
      <c r="G33" s="47" t="s">
        <v>68</v>
      </c>
    </row>
    <row r="34" spans="1:7" s="8" customFormat="1" ht="357" customHeight="1" thickBot="1" x14ac:dyDescent="0.35">
      <c r="B34" s="139" t="s">
        <v>119</v>
      </c>
      <c r="C34" s="140"/>
      <c r="D34" s="140"/>
      <c r="E34" s="141"/>
      <c r="G34" s="83" t="s">
        <v>120</v>
      </c>
    </row>
    <row r="35" spans="1:7" s="8" customFormat="1" ht="12.75" customHeight="1" thickBot="1" x14ac:dyDescent="0.35"/>
    <row r="36" spans="1:7" s="8" customFormat="1" x14ac:dyDescent="0.3">
      <c r="B36" s="130" t="s">
        <v>106</v>
      </c>
      <c r="C36" s="131"/>
      <c r="D36" s="131"/>
      <c r="E36" s="132"/>
    </row>
    <row r="37" spans="1:7" s="8" customFormat="1" ht="297" customHeight="1" thickBot="1" x14ac:dyDescent="0.35">
      <c r="B37" s="139" t="s">
        <v>121</v>
      </c>
      <c r="C37" s="140"/>
      <c r="D37" s="140"/>
      <c r="E37" s="141"/>
    </row>
    <row r="38" spans="1:7" s="8" customFormat="1" ht="15.75" customHeight="1" thickBot="1" x14ac:dyDescent="0.35"/>
    <row r="39" spans="1:7" s="8" customFormat="1" x14ac:dyDescent="0.3">
      <c r="B39" s="133" t="s">
        <v>107</v>
      </c>
      <c r="C39" s="134"/>
      <c r="D39" s="134"/>
      <c r="E39" s="135"/>
    </row>
    <row r="40" spans="1:7" s="8" customFormat="1" ht="296.25" customHeight="1" thickBot="1" x14ac:dyDescent="0.35">
      <c r="B40" s="139" t="s">
        <v>122</v>
      </c>
      <c r="C40" s="140"/>
      <c r="D40" s="140"/>
      <c r="E40" s="141"/>
    </row>
    <row r="41" spans="1:7" s="8" customFormat="1" ht="16.5" customHeight="1" thickBot="1" x14ac:dyDescent="0.35"/>
    <row r="42" spans="1:7" s="8" customFormat="1" x14ac:dyDescent="0.3">
      <c r="B42" s="133" t="s">
        <v>105</v>
      </c>
      <c r="C42" s="134"/>
      <c r="D42" s="134"/>
      <c r="E42" s="135"/>
    </row>
    <row r="43" spans="1:7" s="8" customFormat="1" ht="327.75" customHeight="1" thickBot="1" x14ac:dyDescent="0.35">
      <c r="B43" s="139" t="s">
        <v>123</v>
      </c>
      <c r="C43" s="140"/>
      <c r="D43" s="140"/>
      <c r="E43" s="141"/>
    </row>
    <row r="44" spans="1:7" s="8" customFormat="1" ht="13.5" customHeight="1" thickBot="1" x14ac:dyDescent="0.35"/>
    <row r="45" spans="1:7" s="8" customFormat="1" ht="15" customHeight="1" x14ac:dyDescent="0.3">
      <c r="B45" s="130" t="s">
        <v>70</v>
      </c>
      <c r="C45" s="131"/>
      <c r="D45" s="131"/>
      <c r="E45" s="132"/>
    </row>
    <row r="46" spans="1:7" s="8" customFormat="1" ht="291.75" customHeight="1" x14ac:dyDescent="0.3">
      <c r="B46" s="149" t="s">
        <v>188</v>
      </c>
      <c r="C46" s="150"/>
      <c r="D46" s="150"/>
      <c r="E46" s="151"/>
    </row>
    <row r="47" spans="1:7" s="8" customFormat="1" ht="291.75" customHeight="1" thickBot="1" x14ac:dyDescent="0.35">
      <c r="B47" s="152"/>
      <c r="C47" s="140"/>
      <c r="D47" s="140"/>
      <c r="E47" s="141"/>
    </row>
    <row r="48" spans="1:7" s="8" customFormat="1" ht="12" customHeight="1" thickBot="1" x14ac:dyDescent="0.35"/>
    <row r="49" spans="2:5" s="8" customFormat="1" x14ac:dyDescent="0.3">
      <c r="B49" s="130" t="s">
        <v>71</v>
      </c>
      <c r="C49" s="131"/>
      <c r="D49" s="131"/>
      <c r="E49" s="132"/>
    </row>
    <row r="50" spans="2:5" s="8" customFormat="1" x14ac:dyDescent="0.3">
      <c r="B50" s="60" t="s">
        <v>35</v>
      </c>
      <c r="C50" s="75" t="s">
        <v>36</v>
      </c>
      <c r="D50" s="75" t="s">
        <v>72</v>
      </c>
      <c r="E50" s="76" t="s">
        <v>38</v>
      </c>
    </row>
    <row r="51" spans="2:5" s="8" customFormat="1" ht="46.5" customHeight="1" x14ac:dyDescent="0.3">
      <c r="B51" s="84" t="s">
        <v>124</v>
      </c>
      <c r="C51" s="81">
        <v>1</v>
      </c>
      <c r="D51" s="81">
        <v>3</v>
      </c>
      <c r="E51" s="85" t="s">
        <v>125</v>
      </c>
    </row>
    <row r="52" spans="2:5" s="8" customFormat="1" ht="46.5" customHeight="1" x14ac:dyDescent="0.3">
      <c r="B52" s="84" t="s">
        <v>126</v>
      </c>
      <c r="C52" s="81">
        <v>2</v>
      </c>
      <c r="D52" s="81">
        <v>3</v>
      </c>
      <c r="E52" s="85" t="s">
        <v>127</v>
      </c>
    </row>
    <row r="53" spans="2:5" s="8" customFormat="1" ht="46.5" customHeight="1" x14ac:dyDescent="0.3">
      <c r="B53" s="84" t="s">
        <v>128</v>
      </c>
      <c r="C53" s="81">
        <v>1</v>
      </c>
      <c r="D53" s="81">
        <v>4</v>
      </c>
      <c r="E53" s="85" t="s">
        <v>129</v>
      </c>
    </row>
    <row r="54" spans="2:5" s="8" customFormat="1" ht="46.5" customHeight="1" x14ac:dyDescent="0.3">
      <c r="B54" s="84" t="s">
        <v>130</v>
      </c>
      <c r="C54" s="81">
        <v>1</v>
      </c>
      <c r="D54" s="81">
        <v>4</v>
      </c>
      <c r="E54" s="85" t="s">
        <v>131</v>
      </c>
    </row>
    <row r="55" spans="2:5" s="8" customFormat="1" ht="46.5" customHeight="1" x14ac:dyDescent="0.3">
      <c r="B55" s="84" t="s">
        <v>132</v>
      </c>
      <c r="C55" s="81">
        <v>1</v>
      </c>
      <c r="D55" s="81">
        <v>2</v>
      </c>
      <c r="E55" s="85" t="s">
        <v>133</v>
      </c>
    </row>
    <row r="56" spans="2:5" s="8" customFormat="1" ht="46.5" customHeight="1" x14ac:dyDescent="0.3">
      <c r="B56" s="84" t="s">
        <v>134</v>
      </c>
      <c r="C56" s="81">
        <v>2</v>
      </c>
      <c r="D56" s="81">
        <v>4</v>
      </c>
      <c r="E56" s="85" t="s">
        <v>135</v>
      </c>
    </row>
    <row r="57" spans="2:5" s="8" customFormat="1" ht="46.5" customHeight="1" x14ac:dyDescent="0.3">
      <c r="B57" s="84" t="s">
        <v>136</v>
      </c>
      <c r="C57" s="81">
        <v>1</v>
      </c>
      <c r="D57" s="81">
        <v>5</v>
      </c>
      <c r="E57" s="85" t="s">
        <v>137</v>
      </c>
    </row>
    <row r="58" spans="2:5" s="8" customFormat="1" ht="46.5" customHeight="1" x14ac:dyDescent="0.3">
      <c r="B58" s="84" t="s">
        <v>138</v>
      </c>
      <c r="C58" s="81">
        <v>1</v>
      </c>
      <c r="D58" s="81">
        <v>5</v>
      </c>
      <c r="E58" s="85" t="s">
        <v>139</v>
      </c>
    </row>
    <row r="59" spans="2:5" s="8" customFormat="1" ht="46.5" customHeight="1" x14ac:dyDescent="0.3">
      <c r="B59" s="84" t="s">
        <v>140</v>
      </c>
      <c r="C59" s="81">
        <v>2</v>
      </c>
      <c r="D59" s="81">
        <v>4</v>
      </c>
      <c r="E59" s="85" t="s">
        <v>141</v>
      </c>
    </row>
    <row r="60" spans="2:5" s="8" customFormat="1" ht="46.5" customHeight="1" thickBot="1" x14ac:dyDescent="0.35">
      <c r="B60" s="86" t="s">
        <v>142</v>
      </c>
      <c r="C60" s="82">
        <v>1</v>
      </c>
      <c r="D60" s="82">
        <v>1</v>
      </c>
      <c r="E60" s="87" t="s">
        <v>143</v>
      </c>
    </row>
    <row r="61" spans="2:5" s="8" customFormat="1" x14ac:dyDescent="0.3"/>
    <row r="62" spans="2:5" s="8" customFormat="1" x14ac:dyDescent="0.3"/>
    <row r="63" spans="2:5" x14ac:dyDescent="0.3">
      <c r="B63" s="8"/>
      <c r="C63" s="8"/>
    </row>
    <row r="64" spans="2:5" x14ac:dyDescent="0.3">
      <c r="B64" s="8"/>
      <c r="C64" s="8" t="s">
        <v>37</v>
      </c>
    </row>
    <row r="65" spans="2:3" x14ac:dyDescent="0.3">
      <c r="B65" s="8"/>
      <c r="C65" s="8"/>
    </row>
    <row r="66" spans="2:3" x14ac:dyDescent="0.3">
      <c r="B66" s="8"/>
      <c r="C66" s="8"/>
    </row>
    <row r="67" spans="2:3" x14ac:dyDescent="0.3">
      <c r="B67" s="8"/>
      <c r="C67" s="8"/>
    </row>
    <row r="68" spans="2:3" x14ac:dyDescent="0.3">
      <c r="B68" s="8"/>
      <c r="C68" s="8"/>
    </row>
    <row r="69" spans="2:3" x14ac:dyDescent="0.3">
      <c r="B69" s="8"/>
      <c r="C69" s="8"/>
    </row>
    <row r="70" spans="2:3" x14ac:dyDescent="0.3">
      <c r="B70" s="8"/>
      <c r="C70" s="8"/>
    </row>
    <row r="71" spans="2:3" x14ac:dyDescent="0.3">
      <c r="B71" s="8"/>
      <c r="C71" s="8"/>
    </row>
    <row r="72" spans="2:3" x14ac:dyDescent="0.3">
      <c r="B72" s="8"/>
      <c r="C72" s="8"/>
    </row>
    <row r="73" spans="2:3" s="8" customFormat="1" x14ac:dyDescent="0.3"/>
    <row r="74" spans="2:3" s="8" customFormat="1" x14ac:dyDescent="0.3"/>
    <row r="75" spans="2:3" s="8" customFormat="1" x14ac:dyDescent="0.3"/>
    <row r="76" spans="2:3" s="8" customFormat="1" x14ac:dyDescent="0.3"/>
    <row r="77" spans="2:3" s="8" customFormat="1" x14ac:dyDescent="0.3"/>
    <row r="78" spans="2:3" s="8" customFormat="1" x14ac:dyDescent="0.3"/>
    <row r="79" spans="2:3" s="8" customFormat="1" x14ac:dyDescent="0.3"/>
    <row r="80" spans="2:3" s="8" customFormat="1" x14ac:dyDescent="0.3"/>
    <row r="81" spans="4:4" s="8" customFormat="1" x14ac:dyDescent="0.3"/>
    <row r="82" spans="4:4" s="8" customFormat="1" x14ac:dyDescent="0.3"/>
    <row r="83" spans="4:4" s="8" customFormat="1" x14ac:dyDescent="0.3">
      <c r="D83" s="8" t="s">
        <v>37</v>
      </c>
    </row>
    <row r="84" spans="4:4" s="8" customFormat="1" x14ac:dyDescent="0.3"/>
    <row r="85" spans="4:4" s="8" customFormat="1" x14ac:dyDescent="0.3"/>
    <row r="86" spans="4:4" s="8" customFormat="1" x14ac:dyDescent="0.3"/>
    <row r="87" spans="4:4" s="8" customFormat="1" x14ac:dyDescent="0.3"/>
    <row r="88" spans="4:4" s="8" customFormat="1" x14ac:dyDescent="0.3"/>
    <row r="89" spans="4:4" s="8" customFormat="1" x14ac:dyDescent="0.3"/>
    <row r="90" spans="4:4" s="8" customFormat="1" x14ac:dyDescent="0.3"/>
    <row r="91" spans="4:4" s="8" customFormat="1" x14ac:dyDescent="0.3"/>
    <row r="92" spans="4:4" s="8" customFormat="1" x14ac:dyDescent="0.3"/>
    <row r="93" spans="4:4" s="8" customFormat="1" x14ac:dyDescent="0.3"/>
    <row r="94" spans="4:4" s="8" customFormat="1" x14ac:dyDescent="0.3"/>
    <row r="95" spans="4:4" s="8" customFormat="1" x14ac:dyDescent="0.3"/>
    <row r="96" spans="4:4" s="8" customFormat="1" x14ac:dyDescent="0.3"/>
    <row r="97" s="8" customFormat="1" x14ac:dyDescent="0.3"/>
    <row r="98" s="8" customFormat="1" x14ac:dyDescent="0.3"/>
    <row r="99" s="8" customFormat="1" x14ac:dyDescent="0.3"/>
    <row r="100" s="8" customFormat="1" x14ac:dyDescent="0.3"/>
    <row r="101" s="8" customFormat="1" x14ac:dyDescent="0.3"/>
    <row r="102" s="8" customFormat="1" x14ac:dyDescent="0.3"/>
    <row r="103" s="8" customFormat="1" x14ac:dyDescent="0.3"/>
    <row r="104" s="8" customFormat="1" x14ac:dyDescent="0.3"/>
    <row r="105" s="8" customFormat="1" x14ac:dyDescent="0.3"/>
    <row r="106" s="8" customFormat="1" x14ac:dyDescent="0.3"/>
    <row r="107" s="8" customFormat="1" x14ac:dyDescent="0.3"/>
    <row r="108" s="8" customFormat="1" x14ac:dyDescent="0.3"/>
    <row r="109" s="8" customFormat="1" x14ac:dyDescent="0.3"/>
    <row r="110" s="8" customFormat="1" x14ac:dyDescent="0.3"/>
    <row r="111" s="8" customFormat="1" x14ac:dyDescent="0.3"/>
    <row r="112" s="8" customFormat="1" x14ac:dyDescent="0.3"/>
    <row r="113" s="8" customFormat="1" x14ac:dyDescent="0.3"/>
    <row r="114" s="8" customFormat="1" x14ac:dyDescent="0.3"/>
    <row r="115" s="8" customFormat="1" x14ac:dyDescent="0.3"/>
    <row r="116" s="8" customFormat="1" x14ac:dyDescent="0.3"/>
    <row r="117" s="8" customFormat="1" x14ac:dyDescent="0.3"/>
    <row r="118" s="8" customFormat="1" x14ac:dyDescent="0.3"/>
    <row r="119" s="8" customFormat="1" x14ac:dyDescent="0.3"/>
    <row r="120" s="8" customFormat="1" x14ac:dyDescent="0.3"/>
    <row r="121" s="8" customFormat="1" x14ac:dyDescent="0.3"/>
    <row r="122" s="8" customFormat="1" x14ac:dyDescent="0.3"/>
    <row r="123" s="8" customFormat="1" x14ac:dyDescent="0.3"/>
    <row r="124" s="8" customFormat="1" x14ac:dyDescent="0.3"/>
    <row r="125" s="8" customFormat="1" x14ac:dyDescent="0.3"/>
    <row r="126" s="8" customFormat="1" x14ac:dyDescent="0.3"/>
    <row r="127" s="8" customFormat="1" x14ac:dyDescent="0.3"/>
    <row r="128" s="8" customFormat="1" x14ac:dyDescent="0.3"/>
    <row r="129" s="8" customFormat="1" x14ac:dyDescent="0.3"/>
    <row r="130" s="8" customFormat="1" x14ac:dyDescent="0.3"/>
    <row r="131" s="8" customFormat="1" x14ac:dyDescent="0.3"/>
    <row r="132" s="8" customFormat="1" x14ac:dyDescent="0.3"/>
    <row r="133" s="8" customFormat="1" x14ac:dyDescent="0.3"/>
  </sheetData>
  <sheetProtection password="C64D" sheet="1" objects="1" scenarios="1" formatCells="0" insertHyperlinks="0"/>
  <mergeCells count="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5"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abSelected="1" topLeftCell="A40" zoomScale="80" zoomScaleNormal="80" zoomScaleSheetLayoutView="100" workbookViewId="0">
      <selection activeCell="F10" sqref="F10"/>
    </sheetView>
  </sheetViews>
  <sheetFormatPr baseColWidth="10" defaultColWidth="11.44140625" defaultRowHeight="14.4" x14ac:dyDescent="0.3"/>
  <cols>
    <col min="1" max="1" width="11.44140625" style="8"/>
    <col min="2" max="3" width="27" style="16" customWidth="1"/>
    <col min="4" max="4" width="13.109375" style="16" customWidth="1"/>
    <col min="5" max="5" width="20.6640625" style="16" customWidth="1"/>
    <col min="6" max="6" width="14.88671875" style="16" customWidth="1"/>
    <col min="7" max="7" width="11.88671875" style="16" bestFit="1" customWidth="1"/>
    <col min="8" max="13" width="11.44140625" style="16"/>
    <col min="14" max="130" width="11.44140625" style="8"/>
    <col min="131" max="16384" width="11.44140625" style="16"/>
  </cols>
  <sheetData>
    <row r="1" spans="2:13" s="8" customFormat="1" x14ac:dyDescent="0.3">
      <c r="B1" s="17" t="s">
        <v>51</v>
      </c>
      <c r="C1" s="17"/>
    </row>
    <row r="2" spans="2:13" s="8" customFormat="1" ht="98.25" customHeight="1" x14ac:dyDescent="0.3">
      <c r="B2" s="117" t="s">
        <v>101</v>
      </c>
      <c r="C2" s="117"/>
      <c r="D2" s="117"/>
      <c r="E2" s="117"/>
      <c r="F2" s="117"/>
      <c r="G2" s="117"/>
      <c r="H2" s="117"/>
      <c r="I2" s="117"/>
      <c r="J2" s="117"/>
      <c r="K2" s="117"/>
    </row>
    <row r="3" spans="2:13" s="8" customFormat="1" ht="15" thickBot="1" x14ac:dyDescent="0.35"/>
    <row r="4" spans="2:13" ht="60" customHeight="1" x14ac:dyDescent="0.3">
      <c r="B4" s="157" t="s">
        <v>53</v>
      </c>
      <c r="C4" s="157" t="s">
        <v>74</v>
      </c>
      <c r="D4" s="161" t="s">
        <v>93</v>
      </c>
      <c r="E4" s="163" t="s">
        <v>94</v>
      </c>
      <c r="F4" s="165" t="s">
        <v>95</v>
      </c>
      <c r="G4" s="166"/>
      <c r="H4" s="155" t="s">
        <v>96</v>
      </c>
      <c r="I4" s="156"/>
      <c r="J4" s="167" t="s">
        <v>98</v>
      </c>
      <c r="K4" s="168"/>
      <c r="L4" s="8"/>
      <c r="M4" s="21" t="s">
        <v>47</v>
      </c>
    </row>
    <row r="5" spans="2:13" ht="29.4" thickBot="1" x14ac:dyDescent="0.35">
      <c r="B5" s="158"/>
      <c r="C5" s="158"/>
      <c r="D5" s="162"/>
      <c r="E5" s="164"/>
      <c r="F5" s="49" t="s">
        <v>48</v>
      </c>
      <c r="G5" s="50" t="s">
        <v>49</v>
      </c>
      <c r="H5" s="50" t="s">
        <v>48</v>
      </c>
      <c r="I5" s="51" t="s">
        <v>49</v>
      </c>
      <c r="J5" s="34" t="s">
        <v>48</v>
      </c>
      <c r="K5" s="35" t="s">
        <v>49</v>
      </c>
      <c r="L5" s="8"/>
      <c r="M5" s="22"/>
    </row>
    <row r="6" spans="2:13" ht="21" customHeight="1" x14ac:dyDescent="0.3">
      <c r="B6" s="71" t="s">
        <v>160</v>
      </c>
      <c r="C6" s="71" t="s">
        <v>161</v>
      </c>
      <c r="D6" s="28">
        <f t="shared" ref="D6" si="0">E6+J6+K6</f>
        <v>2000</v>
      </c>
      <c r="E6" s="40"/>
      <c r="F6" s="32">
        <v>2000</v>
      </c>
      <c r="G6" s="24"/>
      <c r="H6" s="24"/>
      <c r="I6" s="25"/>
      <c r="J6" s="61">
        <f t="shared" ref="J6" si="1">F6+H6</f>
        <v>2000</v>
      </c>
      <c r="K6" s="62">
        <f t="shared" ref="K6" si="2">G6+I6</f>
        <v>0</v>
      </c>
      <c r="L6" s="8"/>
      <c r="M6" s="23" t="str">
        <f>IF(D6=(E6+F6+G6+H6+I6),"OK","ERROR")</f>
        <v>OK</v>
      </c>
    </row>
    <row r="7" spans="2:13" x14ac:dyDescent="0.3">
      <c r="B7" s="71" t="s">
        <v>162</v>
      </c>
      <c r="C7" s="71" t="s">
        <v>163</v>
      </c>
      <c r="D7" s="29">
        <f>E7+J7+K7</f>
        <v>4000</v>
      </c>
      <c r="E7" s="41"/>
      <c r="F7" s="33"/>
      <c r="G7" s="26"/>
      <c r="H7" s="26">
        <v>4000</v>
      </c>
      <c r="I7" s="27"/>
      <c r="J7" s="63">
        <f>F7+H7</f>
        <v>4000</v>
      </c>
      <c r="K7" s="64">
        <f>G7+I7</f>
        <v>0</v>
      </c>
      <c r="L7" s="8"/>
      <c r="M7" s="23" t="str">
        <f>IF(D7=(E7+F7+G7+H7+I7),"OK","ERROR")</f>
        <v>OK</v>
      </c>
    </row>
    <row r="8" spans="2:13" ht="28.8" x14ac:dyDescent="0.3">
      <c r="B8" s="71" t="s">
        <v>164</v>
      </c>
      <c r="C8" s="71" t="s">
        <v>165</v>
      </c>
      <c r="D8" s="29">
        <f t="shared" ref="D8:D19" si="3">E8+J8+K8</f>
        <v>94500</v>
      </c>
      <c r="E8" s="41">
        <v>4500</v>
      </c>
      <c r="F8" s="33"/>
      <c r="G8" s="26"/>
      <c r="H8" s="26"/>
      <c r="I8" s="27">
        <v>90000</v>
      </c>
      <c r="J8" s="63">
        <f t="shared" ref="J8:J19" si="4">F8+H8</f>
        <v>0</v>
      </c>
      <c r="K8" s="64">
        <f t="shared" ref="K8:K19" si="5">G8+I8</f>
        <v>90000</v>
      </c>
      <c r="L8" s="8"/>
      <c r="M8" s="23" t="str">
        <f t="shared" ref="M8:M20" si="6">IF(D8=(E8+F8+G8+H8+I8),"OK","ERROR")</f>
        <v>OK</v>
      </c>
    </row>
    <row r="9" spans="2:13" x14ac:dyDescent="0.3">
      <c r="B9" s="72" t="s">
        <v>166</v>
      </c>
      <c r="C9" s="71" t="s">
        <v>167</v>
      </c>
      <c r="D9" s="29">
        <f t="shared" si="3"/>
        <v>100000</v>
      </c>
      <c r="E9" s="41">
        <v>100000</v>
      </c>
      <c r="F9" s="33"/>
      <c r="G9" s="26"/>
      <c r="H9" s="26"/>
      <c r="I9" s="27"/>
      <c r="J9" s="63">
        <f t="shared" si="4"/>
        <v>0</v>
      </c>
      <c r="K9" s="64">
        <f t="shared" si="5"/>
        <v>0</v>
      </c>
      <c r="L9" s="8"/>
      <c r="M9" s="23" t="str">
        <f t="shared" si="6"/>
        <v>OK</v>
      </c>
    </row>
    <row r="10" spans="2:13" x14ac:dyDescent="0.3">
      <c r="B10" s="88" t="s">
        <v>168</v>
      </c>
      <c r="C10" s="71" t="s">
        <v>169</v>
      </c>
      <c r="D10" s="29">
        <f t="shared" si="3"/>
        <v>16000</v>
      </c>
      <c r="E10" s="41">
        <v>16000</v>
      </c>
      <c r="F10" s="33"/>
      <c r="G10" s="26"/>
      <c r="H10" s="26"/>
      <c r="I10" s="27"/>
      <c r="J10" s="63">
        <f t="shared" si="4"/>
        <v>0</v>
      </c>
      <c r="K10" s="64">
        <f t="shared" si="5"/>
        <v>0</v>
      </c>
      <c r="L10" s="8"/>
      <c r="M10" s="23" t="str">
        <f t="shared" si="6"/>
        <v>OK</v>
      </c>
    </row>
    <row r="11" spans="2:13" x14ac:dyDescent="0.3">
      <c r="B11" s="72" t="s">
        <v>170</v>
      </c>
      <c r="C11" s="71" t="s">
        <v>171</v>
      </c>
      <c r="D11" s="29">
        <f t="shared" si="3"/>
        <v>100000</v>
      </c>
      <c r="E11" s="41">
        <v>25000</v>
      </c>
      <c r="F11" s="33">
        <v>75000</v>
      </c>
      <c r="G11" s="26"/>
      <c r="H11" s="26"/>
      <c r="I11" s="27"/>
      <c r="J11" s="63">
        <f t="shared" si="4"/>
        <v>75000</v>
      </c>
      <c r="K11" s="64">
        <f t="shared" si="5"/>
        <v>0</v>
      </c>
      <c r="L11" s="8"/>
      <c r="M11" s="23" t="str">
        <f t="shared" si="6"/>
        <v>OK</v>
      </c>
    </row>
    <row r="12" spans="2:13" ht="28.8" x14ac:dyDescent="0.3">
      <c r="B12" s="72" t="s">
        <v>172</v>
      </c>
      <c r="C12" s="71" t="s">
        <v>173</v>
      </c>
      <c r="D12" s="29">
        <f t="shared" si="3"/>
        <v>40000</v>
      </c>
      <c r="E12" s="41">
        <v>20000</v>
      </c>
      <c r="F12" s="33"/>
      <c r="G12" s="26"/>
      <c r="H12" s="26">
        <v>20000</v>
      </c>
      <c r="I12" s="27"/>
      <c r="J12" s="63">
        <f t="shared" si="4"/>
        <v>20000</v>
      </c>
      <c r="K12" s="64">
        <f t="shared" si="5"/>
        <v>0</v>
      </c>
      <c r="L12" s="8"/>
      <c r="M12" s="23" t="str">
        <f t="shared" si="6"/>
        <v>OK</v>
      </c>
    </row>
    <row r="13" spans="2:13" ht="43.2" x14ac:dyDescent="0.3">
      <c r="B13" s="72" t="s">
        <v>174</v>
      </c>
      <c r="C13" s="71" t="s">
        <v>175</v>
      </c>
      <c r="D13" s="29">
        <f t="shared" si="3"/>
        <v>30000</v>
      </c>
      <c r="E13" s="41">
        <v>30000</v>
      </c>
      <c r="F13" s="33"/>
      <c r="G13" s="26"/>
      <c r="H13" s="26"/>
      <c r="I13" s="27"/>
      <c r="J13" s="63">
        <f t="shared" si="4"/>
        <v>0</v>
      </c>
      <c r="K13" s="64">
        <f t="shared" si="5"/>
        <v>0</v>
      </c>
      <c r="L13" s="8"/>
      <c r="M13" s="23" t="str">
        <f t="shared" si="6"/>
        <v>OK</v>
      </c>
    </row>
    <row r="14" spans="2:13" ht="28.8" x14ac:dyDescent="0.3">
      <c r="B14" s="72" t="s">
        <v>176</v>
      </c>
      <c r="C14" s="71" t="s">
        <v>177</v>
      </c>
      <c r="D14" s="29">
        <f t="shared" si="3"/>
        <v>10000</v>
      </c>
      <c r="E14" s="41">
        <v>10000</v>
      </c>
      <c r="F14" s="33"/>
      <c r="G14" s="26"/>
      <c r="H14" s="26"/>
      <c r="I14" s="27"/>
      <c r="J14" s="63">
        <f t="shared" si="4"/>
        <v>0</v>
      </c>
      <c r="K14" s="64">
        <f t="shared" si="5"/>
        <v>0</v>
      </c>
      <c r="L14" s="8"/>
      <c r="M14" s="23" t="str">
        <f t="shared" si="6"/>
        <v>OK</v>
      </c>
    </row>
    <row r="15" spans="2:13" x14ac:dyDescent="0.3">
      <c r="B15" s="72" t="s">
        <v>178</v>
      </c>
      <c r="C15" s="71" t="s">
        <v>179</v>
      </c>
      <c r="D15" s="29">
        <f t="shared" si="3"/>
        <v>15000</v>
      </c>
      <c r="E15" s="41"/>
      <c r="F15" s="33"/>
      <c r="G15" s="26"/>
      <c r="H15" s="26">
        <v>15000</v>
      </c>
      <c r="I15" s="27"/>
      <c r="J15" s="63">
        <f t="shared" si="4"/>
        <v>15000</v>
      </c>
      <c r="K15" s="64">
        <f t="shared" si="5"/>
        <v>0</v>
      </c>
      <c r="L15" s="8"/>
      <c r="M15" s="23" t="str">
        <f t="shared" si="6"/>
        <v>OK</v>
      </c>
    </row>
    <row r="16" spans="2:13" x14ac:dyDescent="0.3">
      <c r="B16" s="72" t="s">
        <v>180</v>
      </c>
      <c r="C16" s="71" t="s">
        <v>181</v>
      </c>
      <c r="D16" s="29">
        <f t="shared" si="3"/>
        <v>10000</v>
      </c>
      <c r="E16" s="41"/>
      <c r="F16" s="33"/>
      <c r="G16" s="26"/>
      <c r="H16" s="26">
        <v>10000</v>
      </c>
      <c r="I16" s="27"/>
      <c r="J16" s="63">
        <f t="shared" si="4"/>
        <v>10000</v>
      </c>
      <c r="K16" s="64">
        <f t="shared" si="5"/>
        <v>0</v>
      </c>
      <c r="L16" s="8"/>
      <c r="M16" s="23" t="str">
        <f t="shared" si="6"/>
        <v>OK</v>
      </c>
    </row>
    <row r="17" spans="2:13" x14ac:dyDescent="0.3">
      <c r="B17" s="72" t="s">
        <v>182</v>
      </c>
      <c r="C17" s="71" t="s">
        <v>183</v>
      </c>
      <c r="D17" s="29">
        <f t="shared" si="3"/>
        <v>10000</v>
      </c>
      <c r="E17" s="41">
        <v>10000</v>
      </c>
      <c r="F17" s="33"/>
      <c r="G17" s="26"/>
      <c r="H17" s="26"/>
      <c r="I17" s="27"/>
      <c r="J17" s="63">
        <f t="shared" si="4"/>
        <v>0</v>
      </c>
      <c r="K17" s="64">
        <f t="shared" si="5"/>
        <v>0</v>
      </c>
      <c r="L17" s="8"/>
      <c r="M17" s="23" t="str">
        <f t="shared" si="6"/>
        <v>OK</v>
      </c>
    </row>
    <row r="18" spans="2:13" x14ac:dyDescent="0.3">
      <c r="B18" s="72" t="s">
        <v>184</v>
      </c>
      <c r="C18" s="71" t="s">
        <v>185</v>
      </c>
      <c r="D18" s="29">
        <f t="shared" si="3"/>
        <v>25000</v>
      </c>
      <c r="E18" s="41"/>
      <c r="F18" s="33"/>
      <c r="G18" s="26"/>
      <c r="H18" s="26">
        <v>25000</v>
      </c>
      <c r="I18" s="27"/>
      <c r="J18" s="63">
        <f t="shared" si="4"/>
        <v>25000</v>
      </c>
      <c r="K18" s="64">
        <f t="shared" si="5"/>
        <v>0</v>
      </c>
      <c r="L18" s="8"/>
      <c r="M18" s="23" t="str">
        <f t="shared" si="6"/>
        <v>OK</v>
      </c>
    </row>
    <row r="19" spans="2:13" ht="15" thickBot="1" x14ac:dyDescent="0.35">
      <c r="B19" s="73" t="s">
        <v>186</v>
      </c>
      <c r="C19" s="74" t="s">
        <v>187</v>
      </c>
      <c r="D19" s="30">
        <f t="shared" si="3"/>
        <v>15000</v>
      </c>
      <c r="E19" s="41">
        <v>15000</v>
      </c>
      <c r="F19" s="33"/>
      <c r="G19" s="26"/>
      <c r="H19" s="26"/>
      <c r="I19" s="27"/>
      <c r="J19" s="63">
        <f t="shared" si="4"/>
        <v>0</v>
      </c>
      <c r="K19" s="64">
        <f t="shared" si="5"/>
        <v>0</v>
      </c>
      <c r="L19" s="8"/>
      <c r="M19" s="23" t="str">
        <f t="shared" si="6"/>
        <v>OK</v>
      </c>
    </row>
    <row r="20" spans="2:13" ht="15" thickBot="1" x14ac:dyDescent="0.35">
      <c r="B20" s="159" t="s">
        <v>55</v>
      </c>
      <c r="C20" s="160"/>
      <c r="D20" s="31">
        <f>SUM(D6:D19)</f>
        <v>471500</v>
      </c>
      <c r="E20" s="52">
        <f>ROUND(SUM(E6:E19),0)</f>
        <v>230500</v>
      </c>
      <c r="F20" s="53">
        <f t="shared" ref="F20:K20" si="7">ROUND(SUM(F6:F19),0)</f>
        <v>77000</v>
      </c>
      <c r="G20" s="54">
        <f t="shared" si="7"/>
        <v>0</v>
      </c>
      <c r="H20" s="54">
        <f t="shared" si="7"/>
        <v>74000</v>
      </c>
      <c r="I20" s="55">
        <f t="shared" si="7"/>
        <v>90000</v>
      </c>
      <c r="J20" s="36">
        <f t="shared" si="7"/>
        <v>151000</v>
      </c>
      <c r="K20" s="37">
        <f t="shared" si="7"/>
        <v>90000</v>
      </c>
      <c r="L20" s="8"/>
      <c r="M20" s="23" t="str">
        <f t="shared" si="6"/>
        <v>OK</v>
      </c>
    </row>
    <row r="21" spans="2:13" ht="15" thickBot="1" x14ac:dyDescent="0.35">
      <c r="B21" s="159" t="s">
        <v>50</v>
      </c>
      <c r="C21" s="160"/>
      <c r="D21" s="48">
        <v>1</v>
      </c>
      <c r="E21" s="56">
        <f>E20/$D$20</f>
        <v>0.48886532343584305</v>
      </c>
      <c r="F21" s="57">
        <f t="shared" ref="F21:K21" si="8">F20/$D$20</f>
        <v>0.1633085896076352</v>
      </c>
      <c r="G21" s="58">
        <f t="shared" si="8"/>
        <v>0</v>
      </c>
      <c r="H21" s="58">
        <f t="shared" ref="H21:I21" si="9">H20/$D$20</f>
        <v>0.15694591728525981</v>
      </c>
      <c r="I21" s="59">
        <f t="shared" si="9"/>
        <v>0.19088016967126192</v>
      </c>
      <c r="J21" s="38">
        <f t="shared" si="8"/>
        <v>0.32025450689289503</v>
      </c>
      <c r="K21" s="39">
        <f t="shared" si="8"/>
        <v>0.19088016967126192</v>
      </c>
      <c r="L21" s="8"/>
      <c r="M21" s="22"/>
    </row>
    <row r="22" spans="2:13" x14ac:dyDescent="0.3">
      <c r="B22" s="8"/>
      <c r="C22" s="8"/>
      <c r="D22" s="8"/>
      <c r="E22" s="8"/>
      <c r="F22" s="8"/>
      <c r="G22" s="8"/>
      <c r="H22" s="8"/>
      <c r="I22" s="8"/>
      <c r="J22" s="8"/>
      <c r="K22" s="8"/>
      <c r="L22" s="8"/>
      <c r="M22" s="8"/>
    </row>
    <row r="23" spans="2:13" x14ac:dyDescent="0.3">
      <c r="B23" s="8"/>
      <c r="C23" s="8"/>
      <c r="D23" s="8"/>
      <c r="E23" s="8"/>
      <c r="F23" s="8"/>
      <c r="G23" s="8"/>
      <c r="H23" s="8"/>
      <c r="I23" s="8"/>
      <c r="J23" s="8"/>
      <c r="K23" s="8"/>
      <c r="L23" s="8"/>
      <c r="M23" s="8"/>
    </row>
    <row r="24" spans="2:13" x14ac:dyDescent="0.3">
      <c r="B24" s="154" t="s">
        <v>54</v>
      </c>
      <c r="C24" s="154"/>
      <c r="D24" s="154"/>
      <c r="E24" s="154"/>
      <c r="F24" s="154"/>
      <c r="G24" s="154"/>
      <c r="H24" s="65"/>
      <c r="I24" s="65"/>
      <c r="J24" s="65"/>
      <c r="K24" s="65"/>
      <c r="L24" s="8"/>
      <c r="M24" s="8"/>
    </row>
    <row r="25" spans="2:13" ht="15.75" customHeight="1" x14ac:dyDescent="0.3">
      <c r="B25" s="153" t="s">
        <v>102</v>
      </c>
      <c r="C25" s="153"/>
      <c r="D25" s="153"/>
      <c r="E25" s="153"/>
      <c r="F25" s="153"/>
      <c r="G25" s="42" t="str">
        <f>IF(E20&gt;=100000,"OK","ERROR")</f>
        <v>OK</v>
      </c>
      <c r="H25" s="65"/>
      <c r="I25" s="65"/>
      <c r="J25" s="65"/>
      <c r="K25" s="65"/>
      <c r="L25" s="8"/>
      <c r="M25" s="8"/>
    </row>
    <row r="26" spans="2:13" ht="15.75" customHeight="1" x14ac:dyDescent="0.3">
      <c r="B26" s="153" t="s">
        <v>103</v>
      </c>
      <c r="C26" s="153"/>
      <c r="D26" s="153"/>
      <c r="E26" s="153"/>
      <c r="F26" s="153"/>
      <c r="G26" s="42" t="str">
        <f>IF(E20&lt;=250000,"OK","ERROR")</f>
        <v>OK</v>
      </c>
      <c r="H26" s="65"/>
      <c r="I26" s="65"/>
      <c r="J26" s="65"/>
      <c r="K26" s="65"/>
      <c r="L26" s="8"/>
      <c r="M26" s="8"/>
    </row>
    <row r="27" spans="2:13" ht="15.75" customHeight="1" x14ac:dyDescent="0.3">
      <c r="B27" s="153" t="s">
        <v>75</v>
      </c>
      <c r="C27" s="153"/>
      <c r="D27" s="153"/>
      <c r="E27" s="153"/>
      <c r="F27" s="153"/>
      <c r="G27" s="42" t="str">
        <f>IF(E20&lt;=(D20/2),"OK","ERROR")</f>
        <v>OK</v>
      </c>
      <c r="H27" s="65"/>
      <c r="I27" s="65"/>
      <c r="J27" s="65"/>
      <c r="K27" s="65"/>
      <c r="L27" s="8"/>
      <c r="M27" s="8"/>
    </row>
    <row r="28" spans="2:13" ht="15.75" customHeight="1" x14ac:dyDescent="0.3">
      <c r="B28" s="153" t="s">
        <v>97</v>
      </c>
      <c r="C28" s="153"/>
      <c r="D28" s="153"/>
      <c r="E28" s="153"/>
      <c r="F28" s="153"/>
      <c r="G28" s="42" t="str">
        <f>IF(K20&lt;=(E20*0.4),"OK","ERROR")</f>
        <v>OK</v>
      </c>
      <c r="H28" s="65"/>
      <c r="I28" s="65"/>
      <c r="J28" s="65"/>
      <c r="K28" s="65"/>
      <c r="L28" s="8"/>
      <c r="M28" s="8"/>
    </row>
    <row r="29" spans="2:13" s="8" customFormat="1" x14ac:dyDescent="0.3"/>
    <row r="30" spans="2:13" s="8" customFormat="1" x14ac:dyDescent="0.3">
      <c r="I30" s="66"/>
    </row>
    <row r="31" spans="2:13" s="8" customFormat="1" x14ac:dyDescent="0.3">
      <c r="G31" s="42"/>
    </row>
    <row r="32" spans="2:13" s="8" customFormat="1" x14ac:dyDescent="0.3"/>
    <row r="33" spans="2:2" s="8" customFormat="1" x14ac:dyDescent="0.3"/>
    <row r="34" spans="2:2" s="8" customFormat="1" x14ac:dyDescent="0.3">
      <c r="B34" s="67"/>
    </row>
    <row r="35" spans="2:2" s="8" customFormat="1" x14ac:dyDescent="0.3">
      <c r="B35" s="68"/>
    </row>
    <row r="36" spans="2:2" s="8" customFormat="1" x14ac:dyDescent="0.3">
      <c r="B36" s="67"/>
    </row>
    <row r="37" spans="2:2" s="8" customFormat="1" x14ac:dyDescent="0.3">
      <c r="B37" s="69"/>
    </row>
    <row r="38" spans="2:2" s="8" customFormat="1" x14ac:dyDescent="0.3"/>
    <row r="39" spans="2:2" s="8" customFormat="1" x14ac:dyDescent="0.3"/>
    <row r="40" spans="2:2" s="8" customFormat="1" x14ac:dyDescent="0.3">
      <c r="B40" s="70"/>
    </row>
    <row r="41" spans="2:2" s="8" customFormat="1" x14ac:dyDescent="0.3"/>
    <row r="42" spans="2:2" s="8" customFormat="1" x14ac:dyDescent="0.3"/>
    <row r="43" spans="2:2" s="8" customFormat="1" x14ac:dyDescent="0.3"/>
    <row r="44" spans="2:2" s="8" customFormat="1" x14ac:dyDescent="0.3"/>
    <row r="45" spans="2:2" s="8" customFormat="1" x14ac:dyDescent="0.3"/>
    <row r="46" spans="2:2" s="8" customFormat="1" x14ac:dyDescent="0.3"/>
    <row r="47" spans="2:2" s="8" customFormat="1" x14ac:dyDescent="0.3"/>
    <row r="48" spans="2:2" s="8" customFormat="1" x14ac:dyDescent="0.3"/>
    <row r="49" s="8" customFormat="1" x14ac:dyDescent="0.3"/>
    <row r="50" s="8" customFormat="1" x14ac:dyDescent="0.3"/>
    <row r="51" s="8" customFormat="1" x14ac:dyDescent="0.3"/>
    <row r="52" s="8" customFormat="1" x14ac:dyDescent="0.3"/>
    <row r="53" s="8" customFormat="1" x14ac:dyDescent="0.3"/>
    <row r="54" s="8" customFormat="1" x14ac:dyDescent="0.3"/>
    <row r="55" s="8" customFormat="1" x14ac:dyDescent="0.3"/>
    <row r="56" s="8" customFormat="1" x14ac:dyDescent="0.3"/>
    <row r="57" s="8" customFormat="1" x14ac:dyDescent="0.3"/>
    <row r="58" s="8" customFormat="1" x14ac:dyDescent="0.3"/>
    <row r="59" s="8" customFormat="1" x14ac:dyDescent="0.3"/>
    <row r="60" s="8" customFormat="1" x14ac:dyDescent="0.3"/>
    <row r="61" s="8" customFormat="1" x14ac:dyDescent="0.3"/>
    <row r="62" s="8" customFormat="1" x14ac:dyDescent="0.3"/>
    <row r="63" s="8" customFormat="1" x14ac:dyDescent="0.3"/>
    <row r="64" s="8" customFormat="1" x14ac:dyDescent="0.3"/>
    <row r="65" s="8" customFormat="1" x14ac:dyDescent="0.3"/>
    <row r="66" s="8" customFormat="1" x14ac:dyDescent="0.3"/>
    <row r="67" s="8" customFormat="1" x14ac:dyDescent="0.3"/>
    <row r="68" s="8" customFormat="1" x14ac:dyDescent="0.3"/>
    <row r="69" s="8" customFormat="1" x14ac:dyDescent="0.3"/>
    <row r="70" s="8" customFormat="1" x14ac:dyDescent="0.3"/>
    <row r="71" s="8" customFormat="1" x14ac:dyDescent="0.3"/>
    <row r="72" s="8" customFormat="1" x14ac:dyDescent="0.3"/>
    <row r="73" s="8" customFormat="1" x14ac:dyDescent="0.3"/>
    <row r="74" s="8" customFormat="1" x14ac:dyDescent="0.3"/>
    <row r="75" s="8" customFormat="1" x14ac:dyDescent="0.3"/>
    <row r="76" s="8" customFormat="1" x14ac:dyDescent="0.3"/>
    <row r="77" s="8" customFormat="1" x14ac:dyDescent="0.3"/>
    <row r="78" s="8" customFormat="1" x14ac:dyDescent="0.3"/>
    <row r="79" s="8" customFormat="1" x14ac:dyDescent="0.3"/>
    <row r="80" s="8" customFormat="1" x14ac:dyDescent="0.3"/>
    <row r="81" s="8" customFormat="1" x14ac:dyDescent="0.3"/>
    <row r="82" s="8" customFormat="1" x14ac:dyDescent="0.3"/>
    <row r="83" s="8" customFormat="1" x14ac:dyDescent="0.3"/>
    <row r="84" s="8" customFormat="1" x14ac:dyDescent="0.3"/>
    <row r="85" s="8" customFormat="1" x14ac:dyDescent="0.3"/>
    <row r="86" s="8" customFormat="1" x14ac:dyDescent="0.3"/>
    <row r="87" s="8" customFormat="1" x14ac:dyDescent="0.3"/>
    <row r="88" s="8" customFormat="1" x14ac:dyDescent="0.3"/>
    <row r="89" s="8" customFormat="1" x14ac:dyDescent="0.3"/>
    <row r="90" s="8" customFormat="1" x14ac:dyDescent="0.3"/>
    <row r="91" s="8" customFormat="1" x14ac:dyDescent="0.3"/>
    <row r="92" s="8" customFormat="1" x14ac:dyDescent="0.3"/>
    <row r="93" s="8" customFormat="1" x14ac:dyDescent="0.3"/>
    <row r="94" s="8" customFormat="1" x14ac:dyDescent="0.3"/>
    <row r="95" s="8" customFormat="1" x14ac:dyDescent="0.3"/>
    <row r="96" s="8" customFormat="1" x14ac:dyDescent="0.3"/>
    <row r="97" s="8" customFormat="1" x14ac:dyDescent="0.3"/>
    <row r="98" s="8" customFormat="1" x14ac:dyDescent="0.3"/>
    <row r="99" s="8" customFormat="1" x14ac:dyDescent="0.3"/>
    <row r="100" s="8" customFormat="1" x14ac:dyDescent="0.3"/>
    <row r="101" s="8" customFormat="1" x14ac:dyDescent="0.3"/>
    <row r="102" s="8" customFormat="1" x14ac:dyDescent="0.3"/>
    <row r="103" s="8" customFormat="1" x14ac:dyDescent="0.3"/>
    <row r="104" s="8" customFormat="1" x14ac:dyDescent="0.3"/>
    <row r="105" s="8" customFormat="1" x14ac:dyDescent="0.3"/>
    <row r="106" s="8" customFormat="1" x14ac:dyDescent="0.3"/>
    <row r="107" s="8" customFormat="1" x14ac:dyDescent="0.3"/>
    <row r="108" s="8" customFormat="1" x14ac:dyDescent="0.3"/>
    <row r="109" s="8" customFormat="1" x14ac:dyDescent="0.3"/>
    <row r="110" s="8" customFormat="1" x14ac:dyDescent="0.3"/>
    <row r="111" s="8" customFormat="1" x14ac:dyDescent="0.3"/>
    <row r="112" s="8" customFormat="1" x14ac:dyDescent="0.3"/>
    <row r="113" s="8" customFormat="1" x14ac:dyDescent="0.3"/>
    <row r="114" s="8" customFormat="1" x14ac:dyDescent="0.3"/>
    <row r="115" s="8" customFormat="1" x14ac:dyDescent="0.3"/>
    <row r="116" s="8" customFormat="1" x14ac:dyDescent="0.3"/>
    <row r="117" s="8" customFormat="1" x14ac:dyDescent="0.3"/>
    <row r="118" s="8" customFormat="1" x14ac:dyDescent="0.3"/>
    <row r="119" s="8" customFormat="1" x14ac:dyDescent="0.3"/>
    <row r="120" s="8" customFormat="1" x14ac:dyDescent="0.3"/>
    <row r="121" s="8" customFormat="1" x14ac:dyDescent="0.3"/>
    <row r="122" s="8" customFormat="1" x14ac:dyDescent="0.3"/>
    <row r="123" s="8" customFormat="1" x14ac:dyDescent="0.3"/>
    <row r="124" s="8" customFormat="1" x14ac:dyDescent="0.3"/>
    <row r="125" s="8" customFormat="1" x14ac:dyDescent="0.3"/>
    <row r="126" s="8" customFormat="1" x14ac:dyDescent="0.3"/>
    <row r="127" s="8" customFormat="1" x14ac:dyDescent="0.3"/>
    <row r="128" s="8" customFormat="1" x14ac:dyDescent="0.3"/>
    <row r="129" s="8" customFormat="1" x14ac:dyDescent="0.3"/>
    <row r="130" s="8" customFormat="1" x14ac:dyDescent="0.3"/>
    <row r="131" s="8" customFormat="1" x14ac:dyDescent="0.3"/>
    <row r="132" s="8" customFormat="1" x14ac:dyDescent="0.3"/>
    <row r="133" s="8" customFormat="1" x14ac:dyDescent="0.3"/>
    <row r="134" s="8" customFormat="1" x14ac:dyDescent="0.3"/>
    <row r="135" s="8" customFormat="1" x14ac:dyDescent="0.3"/>
    <row r="136" s="8" customFormat="1" x14ac:dyDescent="0.3"/>
    <row r="137" s="8" customFormat="1" x14ac:dyDescent="0.3"/>
    <row r="138" s="8" customFormat="1" x14ac:dyDescent="0.3"/>
    <row r="139" s="8" customFormat="1" x14ac:dyDescent="0.3"/>
    <row r="140" s="8" customFormat="1" x14ac:dyDescent="0.3"/>
    <row r="141" s="8" customFormat="1" x14ac:dyDescent="0.3"/>
    <row r="142" s="8" customFormat="1" x14ac:dyDescent="0.3"/>
    <row r="143" s="8" customFormat="1" x14ac:dyDescent="0.3"/>
    <row r="144" s="8" customFormat="1" x14ac:dyDescent="0.3"/>
    <row r="145" s="8" customFormat="1" x14ac:dyDescent="0.3"/>
    <row r="146" s="8" customFormat="1" x14ac:dyDescent="0.3"/>
    <row r="147" s="8" customFormat="1" x14ac:dyDescent="0.3"/>
    <row r="148" s="8" customFormat="1" x14ac:dyDescent="0.3"/>
    <row r="149" s="8" customFormat="1" x14ac:dyDescent="0.3"/>
    <row r="150" s="8" customFormat="1" x14ac:dyDescent="0.3"/>
    <row r="151" s="8" customFormat="1" x14ac:dyDescent="0.3"/>
    <row r="152" s="8" customFormat="1" x14ac:dyDescent="0.3"/>
    <row r="153" s="8" customFormat="1" x14ac:dyDescent="0.3"/>
    <row r="154" s="8" customFormat="1" x14ac:dyDescent="0.3"/>
    <row r="155" s="8" customFormat="1" x14ac:dyDescent="0.3"/>
    <row r="156" s="8" customFormat="1" x14ac:dyDescent="0.3"/>
    <row r="157" s="8" customFormat="1" x14ac:dyDescent="0.3"/>
    <row r="158" s="8" customFormat="1" x14ac:dyDescent="0.3"/>
    <row r="159" s="8" customFormat="1" x14ac:dyDescent="0.3"/>
    <row r="160" s="8" customFormat="1" x14ac:dyDescent="0.3"/>
    <row r="161" s="8" customFormat="1" x14ac:dyDescent="0.3"/>
    <row r="162" s="8" customFormat="1" x14ac:dyDescent="0.3"/>
    <row r="163" s="8" customFormat="1" x14ac:dyDescent="0.3"/>
    <row r="164" s="8" customFormat="1" x14ac:dyDescent="0.3"/>
    <row r="165" s="8" customFormat="1" x14ac:dyDescent="0.3"/>
    <row r="166" s="8" customFormat="1" x14ac:dyDescent="0.3"/>
    <row r="167" s="8" customFormat="1" x14ac:dyDescent="0.3"/>
    <row r="168" s="8" customFormat="1" x14ac:dyDescent="0.3"/>
    <row r="169" s="8" customFormat="1" x14ac:dyDescent="0.3"/>
    <row r="170" s="8" customFormat="1" x14ac:dyDescent="0.3"/>
    <row r="171" s="8" customFormat="1" x14ac:dyDescent="0.3"/>
    <row r="172" s="8" customFormat="1" x14ac:dyDescent="0.3"/>
    <row r="173" s="8" customFormat="1" x14ac:dyDescent="0.3"/>
    <row r="174" s="8" customFormat="1" x14ac:dyDescent="0.3"/>
    <row r="175" s="8" customFormat="1" x14ac:dyDescent="0.3"/>
    <row r="176" s="8" customFormat="1" x14ac:dyDescent="0.3"/>
    <row r="177" s="8" customFormat="1" x14ac:dyDescent="0.3"/>
    <row r="178" s="8" customFormat="1" x14ac:dyDescent="0.3"/>
    <row r="179" s="8" customFormat="1" x14ac:dyDescent="0.3"/>
    <row r="180" s="8" customFormat="1" x14ac:dyDescent="0.3"/>
    <row r="181" s="8" customFormat="1" x14ac:dyDescent="0.3"/>
    <row r="182" s="8" customFormat="1" x14ac:dyDescent="0.3"/>
    <row r="183" s="8" customFormat="1" x14ac:dyDescent="0.3"/>
    <row r="184" s="8" customFormat="1" x14ac:dyDescent="0.3"/>
    <row r="185" s="8" customFormat="1" x14ac:dyDescent="0.3"/>
    <row r="186" s="8" customFormat="1" x14ac:dyDescent="0.3"/>
    <row r="187" s="8" customFormat="1" x14ac:dyDescent="0.3"/>
    <row r="188" s="8" customFormat="1" x14ac:dyDescent="0.3"/>
    <row r="189" s="8" customFormat="1" x14ac:dyDescent="0.3"/>
    <row r="190" s="8" customFormat="1" x14ac:dyDescent="0.3"/>
    <row r="191" s="8" customFormat="1" x14ac:dyDescent="0.3"/>
    <row r="192" s="8" customFormat="1" x14ac:dyDescent="0.3"/>
    <row r="193" s="8" customFormat="1" x14ac:dyDescent="0.3"/>
    <row r="194" s="8" customFormat="1" x14ac:dyDescent="0.3"/>
    <row r="195" s="8" customFormat="1" x14ac:dyDescent="0.3"/>
    <row r="196" s="8" customFormat="1" x14ac:dyDescent="0.3"/>
    <row r="197" s="8" customFormat="1" x14ac:dyDescent="0.3"/>
    <row r="198" s="8" customFormat="1" x14ac:dyDescent="0.3"/>
    <row r="199" s="8" customFormat="1" x14ac:dyDescent="0.3"/>
    <row r="200" s="8" customFormat="1" x14ac:dyDescent="0.3"/>
    <row r="201" s="8" customFormat="1" x14ac:dyDescent="0.3"/>
    <row r="202" s="8" customFormat="1" x14ac:dyDescent="0.3"/>
    <row r="203" s="8" customFormat="1" x14ac:dyDescent="0.3"/>
    <row r="204" s="8" customFormat="1" x14ac:dyDescent="0.3"/>
    <row r="205" s="8" customFormat="1" x14ac:dyDescent="0.3"/>
    <row r="206" s="8" customFormat="1" x14ac:dyDescent="0.3"/>
    <row r="207" s="8" customFormat="1" x14ac:dyDescent="0.3"/>
    <row r="208" s="8" customFormat="1" x14ac:dyDescent="0.3"/>
    <row r="209" s="8" customFormat="1" x14ac:dyDescent="0.3"/>
    <row r="210" s="8" customFormat="1" x14ac:dyDescent="0.3"/>
    <row r="211" s="8" customFormat="1" x14ac:dyDescent="0.3"/>
    <row r="212" s="8" customFormat="1" x14ac:dyDescent="0.3"/>
    <row r="213" s="8" customFormat="1" x14ac:dyDescent="0.3"/>
    <row r="214" s="8" customFormat="1" x14ac:dyDescent="0.3"/>
    <row r="215" s="8" customFormat="1" x14ac:dyDescent="0.3"/>
    <row r="216" s="8" customFormat="1" x14ac:dyDescent="0.3"/>
    <row r="217" s="8" customFormat="1" x14ac:dyDescent="0.3"/>
    <row r="218" s="8" customFormat="1" x14ac:dyDescent="0.3"/>
    <row r="219" s="8" customFormat="1" x14ac:dyDescent="0.3"/>
    <row r="220" s="8" customFormat="1" x14ac:dyDescent="0.3"/>
    <row r="221" s="8" customFormat="1" x14ac:dyDescent="0.3"/>
    <row r="222" s="8" customFormat="1" x14ac:dyDescent="0.3"/>
    <row r="223" s="8" customFormat="1" x14ac:dyDescent="0.3"/>
    <row r="224" s="8" customFormat="1" x14ac:dyDescent="0.3"/>
    <row r="225" s="8" customFormat="1" x14ac:dyDescent="0.3"/>
    <row r="226" s="8" customFormat="1" x14ac:dyDescent="0.3"/>
    <row r="227" s="8" customFormat="1" x14ac:dyDescent="0.3"/>
    <row r="228" s="8" customFormat="1" x14ac:dyDescent="0.3"/>
    <row r="229" s="8" customFormat="1" x14ac:dyDescent="0.3"/>
    <row r="230" s="8" customFormat="1" x14ac:dyDescent="0.3"/>
    <row r="231" s="8" customFormat="1" x14ac:dyDescent="0.3"/>
    <row r="232" s="8" customFormat="1" x14ac:dyDescent="0.3"/>
    <row r="233" s="8" customFormat="1" x14ac:dyDescent="0.3"/>
    <row r="234" s="8" customFormat="1" x14ac:dyDescent="0.3"/>
    <row r="235" s="8" customFormat="1" x14ac:dyDescent="0.3"/>
    <row r="236" s="8" customFormat="1" x14ac:dyDescent="0.3"/>
    <row r="237" s="8" customFormat="1" x14ac:dyDescent="0.3"/>
    <row r="238" s="8" customFormat="1" x14ac:dyDescent="0.3"/>
    <row r="239" s="8" customFormat="1" x14ac:dyDescent="0.3"/>
    <row r="240" s="8" customFormat="1" x14ac:dyDescent="0.3"/>
    <row r="241" s="8" customFormat="1" x14ac:dyDescent="0.3"/>
    <row r="242" s="8" customFormat="1" x14ac:dyDescent="0.3"/>
    <row r="243" s="8" customFormat="1" x14ac:dyDescent="0.3"/>
    <row r="244" s="8" customFormat="1" x14ac:dyDescent="0.3"/>
    <row r="245" s="8" customFormat="1" x14ac:dyDescent="0.3"/>
    <row r="246" s="8" customFormat="1" x14ac:dyDescent="0.3"/>
    <row r="247" s="8" customFormat="1" x14ac:dyDescent="0.3"/>
    <row r="248" s="8" customFormat="1" x14ac:dyDescent="0.3"/>
    <row r="249" s="8" customFormat="1" x14ac:dyDescent="0.3"/>
    <row r="250" s="8" customFormat="1" x14ac:dyDescent="0.3"/>
    <row r="251" s="8" customFormat="1" x14ac:dyDescent="0.3"/>
    <row r="252" s="8" customFormat="1" x14ac:dyDescent="0.3"/>
    <row r="253" s="8" customFormat="1" x14ac:dyDescent="0.3"/>
    <row r="254" s="8" customFormat="1" x14ac:dyDescent="0.3"/>
    <row r="255" s="8" customFormat="1" x14ac:dyDescent="0.3"/>
    <row r="256" s="8" customFormat="1" x14ac:dyDescent="0.3"/>
    <row r="257" s="8" customFormat="1" x14ac:dyDescent="0.3"/>
    <row r="258" s="8" customFormat="1" x14ac:dyDescent="0.3"/>
    <row r="259" s="8" customFormat="1" x14ac:dyDescent="0.3"/>
    <row r="260" s="8" customFormat="1" x14ac:dyDescent="0.3"/>
    <row r="261" s="8" customFormat="1" x14ac:dyDescent="0.3"/>
    <row r="262" s="8" customFormat="1" x14ac:dyDescent="0.3"/>
    <row r="263" s="8" customFormat="1" x14ac:dyDescent="0.3"/>
    <row r="264" s="8" customFormat="1" x14ac:dyDescent="0.3"/>
    <row r="265" s="8" customFormat="1" x14ac:dyDescent="0.3"/>
    <row r="266" s="8" customFormat="1" x14ac:dyDescent="0.3"/>
    <row r="267" s="8" customFormat="1" x14ac:dyDescent="0.3"/>
    <row r="268" s="8" customFormat="1" x14ac:dyDescent="0.3"/>
    <row r="269" s="8" customFormat="1" x14ac:dyDescent="0.3"/>
    <row r="270" s="8" customFormat="1" x14ac:dyDescent="0.3"/>
    <row r="271" s="8" customFormat="1" x14ac:dyDescent="0.3"/>
    <row r="272" s="8" customFormat="1" x14ac:dyDescent="0.3"/>
    <row r="273" s="8" customFormat="1" x14ac:dyDescent="0.3"/>
    <row r="274" s="8" customFormat="1" x14ac:dyDescent="0.3"/>
    <row r="275" s="8" customFormat="1" x14ac:dyDescent="0.3"/>
    <row r="276" s="8" customFormat="1" x14ac:dyDescent="0.3"/>
    <row r="277" s="8" customFormat="1" x14ac:dyDescent="0.3"/>
    <row r="278" s="8" customFormat="1" x14ac:dyDescent="0.3"/>
    <row r="279" s="8" customFormat="1" x14ac:dyDescent="0.3"/>
    <row r="280" s="8" customFormat="1" x14ac:dyDescent="0.3"/>
    <row r="281" s="8" customFormat="1" x14ac:dyDescent="0.3"/>
    <row r="282" s="8" customFormat="1" x14ac:dyDescent="0.3"/>
    <row r="283" s="8" customFormat="1" x14ac:dyDescent="0.3"/>
    <row r="284" s="8" customFormat="1" x14ac:dyDescent="0.3"/>
    <row r="285" s="8" customFormat="1" x14ac:dyDescent="0.3"/>
    <row r="286" s="8" customFormat="1" x14ac:dyDescent="0.3"/>
    <row r="287" s="8" customFormat="1" x14ac:dyDescent="0.3"/>
    <row r="288" s="8" customFormat="1" x14ac:dyDescent="0.3"/>
    <row r="289" s="8" customFormat="1" x14ac:dyDescent="0.3"/>
    <row r="290" s="8" customFormat="1" x14ac:dyDescent="0.3"/>
    <row r="291" s="8" customFormat="1" x14ac:dyDescent="0.3"/>
    <row r="292" s="8" customFormat="1" x14ac:dyDescent="0.3"/>
    <row r="293" s="8" customFormat="1" x14ac:dyDescent="0.3"/>
    <row r="294" s="8" customFormat="1" x14ac:dyDescent="0.3"/>
    <row r="295" s="8" customFormat="1" x14ac:dyDescent="0.3"/>
    <row r="296" s="8" customFormat="1" x14ac:dyDescent="0.3"/>
    <row r="297" s="8" customFormat="1" x14ac:dyDescent="0.3"/>
    <row r="298" s="8" customFormat="1" x14ac:dyDescent="0.3"/>
    <row r="299" s="8" customFormat="1" x14ac:dyDescent="0.3"/>
    <row r="300" s="8" customFormat="1" x14ac:dyDescent="0.3"/>
    <row r="301" s="8" customFormat="1" x14ac:dyDescent="0.3"/>
    <row r="302" s="8" customFormat="1" x14ac:dyDescent="0.3"/>
    <row r="303" s="8" customFormat="1" x14ac:dyDescent="0.3"/>
    <row r="304" s="8" customFormat="1" x14ac:dyDescent="0.3"/>
    <row r="305" s="8" customFormat="1" x14ac:dyDescent="0.3"/>
    <row r="306" s="8" customFormat="1" x14ac:dyDescent="0.3"/>
    <row r="307" s="8" customFormat="1" x14ac:dyDescent="0.3"/>
    <row r="308" s="8" customFormat="1" x14ac:dyDescent="0.3"/>
    <row r="309" s="8" customFormat="1" x14ac:dyDescent="0.3"/>
    <row r="310" s="8" customFormat="1" x14ac:dyDescent="0.3"/>
    <row r="311" s="8" customFormat="1" x14ac:dyDescent="0.3"/>
    <row r="312" s="8" customFormat="1" x14ac:dyDescent="0.3"/>
    <row r="313" s="8" customFormat="1" x14ac:dyDescent="0.3"/>
    <row r="314" s="8" customFormat="1" x14ac:dyDescent="0.3"/>
    <row r="315" s="8" customFormat="1" x14ac:dyDescent="0.3"/>
    <row r="316" s="8" customFormat="1" x14ac:dyDescent="0.3"/>
    <row r="317" s="8" customFormat="1" x14ac:dyDescent="0.3"/>
    <row r="318" s="8" customFormat="1" x14ac:dyDescent="0.3"/>
    <row r="319" s="8" customFormat="1" x14ac:dyDescent="0.3"/>
    <row r="320" s="8" customFormat="1" x14ac:dyDescent="0.3"/>
    <row r="321" s="8" customFormat="1" x14ac:dyDescent="0.3"/>
    <row r="322" s="8" customFormat="1" x14ac:dyDescent="0.3"/>
    <row r="323" s="8" customFormat="1" x14ac:dyDescent="0.3"/>
    <row r="324" s="8" customFormat="1" x14ac:dyDescent="0.3"/>
    <row r="325" s="8" customFormat="1" x14ac:dyDescent="0.3"/>
    <row r="326" s="8" customFormat="1" x14ac:dyDescent="0.3"/>
    <row r="327" s="8" customFormat="1" x14ac:dyDescent="0.3"/>
    <row r="328" s="8" customFormat="1" x14ac:dyDescent="0.3"/>
    <row r="329" s="8" customFormat="1" x14ac:dyDescent="0.3"/>
    <row r="330" s="8" customFormat="1" x14ac:dyDescent="0.3"/>
    <row r="331" s="8" customFormat="1" x14ac:dyDescent="0.3"/>
    <row r="332" s="8" customFormat="1" x14ac:dyDescent="0.3"/>
    <row r="333" s="8" customFormat="1" x14ac:dyDescent="0.3"/>
    <row r="334" s="8" customFormat="1" x14ac:dyDescent="0.3"/>
    <row r="335" s="8" customFormat="1" x14ac:dyDescent="0.3"/>
    <row r="336" s="8" customFormat="1" x14ac:dyDescent="0.3"/>
    <row r="337" s="8" customFormat="1" x14ac:dyDescent="0.3"/>
    <row r="338" s="8" customFormat="1" x14ac:dyDescent="0.3"/>
    <row r="339" s="8" customFormat="1" x14ac:dyDescent="0.3"/>
    <row r="340" s="8" customFormat="1" x14ac:dyDescent="0.3"/>
    <row r="341" s="8" customFormat="1" x14ac:dyDescent="0.3"/>
    <row r="342" s="8" customFormat="1" x14ac:dyDescent="0.3"/>
    <row r="343" s="8" customFormat="1" x14ac:dyDescent="0.3"/>
    <row r="344" s="8" customFormat="1" x14ac:dyDescent="0.3"/>
    <row r="345" s="8" customFormat="1" x14ac:dyDescent="0.3"/>
    <row r="346" s="8" customFormat="1" x14ac:dyDescent="0.3"/>
    <row r="347" s="8" customFormat="1" x14ac:dyDescent="0.3"/>
    <row r="348" s="8" customFormat="1" x14ac:dyDescent="0.3"/>
    <row r="349" s="8" customFormat="1" x14ac:dyDescent="0.3"/>
    <row r="350" s="8" customFormat="1" x14ac:dyDescent="0.3"/>
    <row r="351" s="8" customFormat="1" x14ac:dyDescent="0.3"/>
    <row r="352" s="8" customFormat="1" x14ac:dyDescent="0.3"/>
    <row r="353" s="8" customFormat="1" x14ac:dyDescent="0.3"/>
    <row r="354" s="8" customFormat="1" x14ac:dyDescent="0.3"/>
    <row r="355" s="8" customFormat="1" x14ac:dyDescent="0.3"/>
    <row r="356" s="8" customFormat="1" x14ac:dyDescent="0.3"/>
    <row r="357" s="8" customFormat="1" x14ac:dyDescent="0.3"/>
    <row r="358" s="8" customFormat="1" x14ac:dyDescent="0.3"/>
    <row r="359" s="8" customFormat="1" x14ac:dyDescent="0.3"/>
    <row r="360" s="8" customFormat="1" x14ac:dyDescent="0.3"/>
    <row r="361" s="8" customFormat="1" x14ac:dyDescent="0.3"/>
    <row r="362" s="8" customFormat="1" x14ac:dyDescent="0.3"/>
    <row r="363" s="8" customFormat="1" x14ac:dyDescent="0.3"/>
    <row r="364" s="8" customFormat="1" x14ac:dyDescent="0.3"/>
    <row r="365" s="8" customFormat="1" x14ac:dyDescent="0.3"/>
    <row r="366" s="8" customFormat="1" x14ac:dyDescent="0.3"/>
    <row r="367" s="8" customFormat="1" x14ac:dyDescent="0.3"/>
    <row r="368" s="8" customFormat="1" x14ac:dyDescent="0.3"/>
    <row r="369" s="8" customFormat="1" x14ac:dyDescent="0.3"/>
    <row r="370" s="8" customFormat="1" x14ac:dyDescent="0.3"/>
    <row r="371" s="8" customFormat="1" x14ac:dyDescent="0.3"/>
    <row r="372" s="8" customFormat="1" x14ac:dyDescent="0.3"/>
    <row r="373" s="8" customFormat="1" x14ac:dyDescent="0.3"/>
    <row r="374" s="8" customFormat="1" x14ac:dyDescent="0.3"/>
    <row r="375" s="8" customFormat="1" x14ac:dyDescent="0.3"/>
    <row r="376" s="8" customFormat="1" x14ac:dyDescent="0.3"/>
    <row r="377" s="8" customFormat="1" x14ac:dyDescent="0.3"/>
    <row r="378" s="8" customFormat="1" x14ac:dyDescent="0.3"/>
    <row r="379" s="8" customFormat="1" x14ac:dyDescent="0.3"/>
    <row r="380" s="8" customFormat="1" x14ac:dyDescent="0.3"/>
    <row r="381" s="8" customFormat="1" x14ac:dyDescent="0.3"/>
    <row r="382" s="8" customFormat="1" x14ac:dyDescent="0.3"/>
    <row r="383" s="8" customFormat="1" x14ac:dyDescent="0.3"/>
    <row r="384" s="8" customFormat="1" x14ac:dyDescent="0.3"/>
    <row r="385" s="8" customFormat="1" x14ac:dyDescent="0.3"/>
    <row r="386" s="8" customFormat="1" x14ac:dyDescent="0.3"/>
    <row r="387" s="8" customFormat="1" x14ac:dyDescent="0.3"/>
    <row r="388" s="8" customFormat="1" x14ac:dyDescent="0.3"/>
    <row r="389" s="8" customFormat="1" x14ac:dyDescent="0.3"/>
    <row r="390" s="8" customFormat="1" x14ac:dyDescent="0.3"/>
    <row r="391" s="8" customFormat="1" x14ac:dyDescent="0.3"/>
    <row r="392" s="8" customFormat="1" x14ac:dyDescent="0.3"/>
    <row r="393" s="8" customFormat="1" x14ac:dyDescent="0.3"/>
    <row r="394" s="8" customFormat="1" x14ac:dyDescent="0.3"/>
    <row r="395" s="8" customFormat="1" x14ac:dyDescent="0.3"/>
    <row r="396" s="8" customFormat="1" x14ac:dyDescent="0.3"/>
    <row r="397" s="8" customFormat="1" x14ac:dyDescent="0.3"/>
    <row r="398" s="8" customFormat="1" x14ac:dyDescent="0.3"/>
    <row r="399" s="8" customFormat="1" x14ac:dyDescent="0.3"/>
    <row r="400" s="8" customFormat="1" x14ac:dyDescent="0.3"/>
    <row r="401" s="8" customFormat="1" x14ac:dyDescent="0.3"/>
    <row r="402" s="8" customFormat="1" x14ac:dyDescent="0.3"/>
    <row r="403" s="8" customFormat="1" x14ac:dyDescent="0.3"/>
    <row r="404" s="8" customFormat="1" x14ac:dyDescent="0.3"/>
    <row r="405" s="8" customFormat="1" x14ac:dyDescent="0.3"/>
    <row r="406" s="8" customFormat="1" x14ac:dyDescent="0.3"/>
    <row r="407" s="8" customFormat="1" x14ac:dyDescent="0.3"/>
    <row r="408" s="8" customFormat="1" x14ac:dyDescent="0.3"/>
    <row r="409" s="8" customFormat="1" x14ac:dyDescent="0.3"/>
    <row r="410" s="8" customFormat="1" x14ac:dyDescent="0.3"/>
    <row r="411" s="8" customFormat="1" x14ac:dyDescent="0.3"/>
    <row r="412" s="8" customFormat="1" x14ac:dyDescent="0.3"/>
    <row r="413" s="8" customFormat="1" x14ac:dyDescent="0.3"/>
    <row r="414" s="8" customFormat="1" x14ac:dyDescent="0.3"/>
    <row r="415" s="8" customFormat="1" x14ac:dyDescent="0.3"/>
    <row r="416" s="8" customFormat="1" x14ac:dyDescent="0.3"/>
    <row r="417" s="8" customFormat="1" x14ac:dyDescent="0.3"/>
    <row r="418" s="8" customFormat="1" x14ac:dyDescent="0.3"/>
    <row r="419" s="8" customFormat="1" x14ac:dyDescent="0.3"/>
    <row r="420" s="8" customFormat="1" x14ac:dyDescent="0.3"/>
    <row r="421" s="8" customFormat="1" x14ac:dyDescent="0.3"/>
    <row r="422" s="8" customFormat="1" x14ac:dyDescent="0.3"/>
    <row r="423" s="8" customFormat="1" x14ac:dyDescent="0.3"/>
    <row r="424" s="8" customFormat="1" x14ac:dyDescent="0.3"/>
    <row r="425" s="8" customFormat="1" x14ac:dyDescent="0.3"/>
    <row r="426" s="8" customFormat="1" x14ac:dyDescent="0.3"/>
    <row r="427" s="8" customFormat="1" x14ac:dyDescent="0.3"/>
    <row r="428" s="8" customFormat="1" x14ac:dyDescent="0.3"/>
    <row r="429" s="8" customFormat="1" x14ac:dyDescent="0.3"/>
    <row r="430" s="8" customFormat="1" x14ac:dyDescent="0.3"/>
    <row r="431" s="8" customFormat="1" x14ac:dyDescent="0.3"/>
    <row r="432" s="8" customFormat="1" x14ac:dyDescent="0.3"/>
    <row r="433" s="8" customFormat="1" x14ac:dyDescent="0.3"/>
    <row r="434" s="8" customFormat="1" x14ac:dyDescent="0.3"/>
    <row r="435" s="8" customFormat="1" x14ac:dyDescent="0.3"/>
    <row r="436" s="8" customFormat="1" x14ac:dyDescent="0.3"/>
    <row r="437" s="8" customFormat="1" x14ac:dyDescent="0.3"/>
    <row r="438" s="8" customFormat="1" x14ac:dyDescent="0.3"/>
    <row r="439" s="8" customFormat="1" x14ac:dyDescent="0.3"/>
    <row r="440" s="8" customFormat="1" x14ac:dyDescent="0.3"/>
    <row r="441" s="8" customFormat="1" x14ac:dyDescent="0.3"/>
    <row r="442" s="8" customFormat="1" x14ac:dyDescent="0.3"/>
    <row r="443" s="8" customFormat="1" x14ac:dyDescent="0.3"/>
    <row r="444" s="8" customFormat="1" x14ac:dyDescent="0.3"/>
    <row r="445" s="8" customFormat="1" x14ac:dyDescent="0.3"/>
    <row r="446" s="8" customFormat="1" x14ac:dyDescent="0.3"/>
    <row r="447" s="8" customFormat="1" x14ac:dyDescent="0.3"/>
    <row r="448" s="8" customFormat="1" x14ac:dyDescent="0.3"/>
    <row r="449" s="8" customFormat="1" x14ac:dyDescent="0.3"/>
    <row r="450" s="8" customFormat="1" x14ac:dyDescent="0.3"/>
    <row r="451" s="8" customFormat="1" x14ac:dyDescent="0.3"/>
    <row r="452" s="8" customFormat="1" x14ac:dyDescent="0.3"/>
    <row r="453" s="8" customFormat="1" x14ac:dyDescent="0.3"/>
    <row r="454" s="8" customFormat="1" x14ac:dyDescent="0.3"/>
    <row r="455" s="8" customFormat="1" x14ac:dyDescent="0.3"/>
    <row r="456" s="8" customFormat="1" x14ac:dyDescent="0.3"/>
    <row r="457" s="8" customFormat="1" x14ac:dyDescent="0.3"/>
    <row r="458" s="8" customFormat="1" x14ac:dyDescent="0.3"/>
    <row r="459" s="8" customFormat="1" x14ac:dyDescent="0.3"/>
    <row r="460" s="8" customFormat="1" x14ac:dyDescent="0.3"/>
    <row r="461" s="8" customFormat="1" x14ac:dyDescent="0.3"/>
    <row r="462" s="8" customFormat="1" x14ac:dyDescent="0.3"/>
    <row r="463" s="8" customFormat="1" x14ac:dyDescent="0.3"/>
    <row r="464" s="8" customFormat="1" x14ac:dyDescent="0.3"/>
    <row r="465" s="8" customFormat="1" x14ac:dyDescent="0.3"/>
    <row r="466" s="8" customFormat="1" x14ac:dyDescent="0.3"/>
    <row r="467" s="8" customFormat="1" x14ac:dyDescent="0.3"/>
    <row r="468" s="8" customFormat="1" x14ac:dyDescent="0.3"/>
    <row r="469" s="8" customFormat="1" x14ac:dyDescent="0.3"/>
    <row r="470" s="8" customFormat="1" x14ac:dyDescent="0.3"/>
    <row r="471" s="8" customFormat="1" x14ac:dyDescent="0.3"/>
    <row r="472" s="8" customFormat="1" x14ac:dyDescent="0.3"/>
    <row r="473" s="8" customFormat="1" x14ac:dyDescent="0.3"/>
    <row r="474" s="8" customFormat="1" x14ac:dyDescent="0.3"/>
    <row r="475" s="8" customFormat="1" x14ac:dyDescent="0.3"/>
    <row r="476" s="8" customFormat="1" x14ac:dyDescent="0.3"/>
    <row r="477" s="8" customFormat="1" x14ac:dyDescent="0.3"/>
    <row r="478" s="8" customFormat="1" x14ac:dyDescent="0.3"/>
    <row r="479" s="8" customFormat="1" x14ac:dyDescent="0.3"/>
    <row r="480" s="8" customFormat="1" x14ac:dyDescent="0.3"/>
    <row r="481" s="8" customFormat="1" x14ac:dyDescent="0.3"/>
    <row r="482" s="8" customFormat="1" x14ac:dyDescent="0.3"/>
    <row r="483" s="8" customFormat="1" x14ac:dyDescent="0.3"/>
    <row r="484" s="8" customFormat="1" x14ac:dyDescent="0.3"/>
    <row r="485" s="8" customFormat="1" x14ac:dyDescent="0.3"/>
    <row r="486" s="8" customFormat="1" x14ac:dyDescent="0.3"/>
    <row r="487" s="8" customFormat="1" x14ac:dyDescent="0.3"/>
    <row r="488" s="8" customFormat="1" x14ac:dyDescent="0.3"/>
    <row r="489" s="8" customFormat="1" x14ac:dyDescent="0.3"/>
    <row r="490" s="8" customFormat="1" x14ac:dyDescent="0.3"/>
    <row r="491" s="8" customFormat="1" x14ac:dyDescent="0.3"/>
    <row r="492" s="8" customFormat="1" x14ac:dyDescent="0.3"/>
    <row r="493" s="8" customFormat="1" x14ac:dyDescent="0.3"/>
    <row r="494" s="8" customFormat="1" x14ac:dyDescent="0.3"/>
    <row r="495" s="8" customFormat="1" x14ac:dyDescent="0.3"/>
    <row r="496" s="8" customFormat="1" x14ac:dyDescent="0.3"/>
    <row r="497" s="8" customFormat="1" x14ac:dyDescent="0.3"/>
    <row r="498" s="8" customFormat="1" x14ac:dyDescent="0.3"/>
    <row r="499" s="8" customFormat="1" x14ac:dyDescent="0.3"/>
    <row r="500" s="8" customFormat="1" x14ac:dyDescent="0.3"/>
    <row r="501" s="8" customFormat="1" x14ac:dyDescent="0.3"/>
    <row r="502" s="8" customFormat="1" x14ac:dyDescent="0.3"/>
    <row r="503" s="8" customFormat="1" x14ac:dyDescent="0.3"/>
    <row r="504" s="8" customFormat="1" x14ac:dyDescent="0.3"/>
    <row r="505" s="8" customFormat="1" x14ac:dyDescent="0.3"/>
    <row r="506" s="8" customFormat="1" x14ac:dyDescent="0.3"/>
    <row r="507" s="8" customFormat="1" x14ac:dyDescent="0.3"/>
    <row r="508" s="8" customFormat="1" x14ac:dyDescent="0.3"/>
    <row r="509" s="8" customFormat="1" x14ac:dyDescent="0.3"/>
    <row r="510" s="8" customFormat="1" x14ac:dyDescent="0.3"/>
    <row r="511" s="8" customFormat="1" x14ac:dyDescent="0.3"/>
    <row r="512" s="8" customFormat="1" x14ac:dyDescent="0.3"/>
    <row r="513" s="8" customFormat="1" x14ac:dyDescent="0.3"/>
    <row r="514" s="8" customFormat="1" x14ac:dyDescent="0.3"/>
    <row r="515" s="8" customFormat="1" x14ac:dyDescent="0.3"/>
    <row r="516" s="8" customFormat="1" x14ac:dyDescent="0.3"/>
    <row r="517" s="8" customFormat="1" x14ac:dyDescent="0.3"/>
    <row r="518" s="8" customFormat="1" x14ac:dyDescent="0.3"/>
    <row r="519" s="8" customFormat="1" x14ac:dyDescent="0.3"/>
    <row r="520" s="8" customFormat="1" x14ac:dyDescent="0.3"/>
    <row r="521" s="8" customFormat="1" x14ac:dyDescent="0.3"/>
    <row r="522" s="8" customFormat="1" x14ac:dyDescent="0.3"/>
    <row r="523" s="8" customFormat="1" x14ac:dyDescent="0.3"/>
    <row r="524" s="8" customFormat="1" x14ac:dyDescent="0.3"/>
    <row r="525" s="8" customFormat="1" x14ac:dyDescent="0.3"/>
    <row r="526" s="8" customFormat="1" x14ac:dyDescent="0.3"/>
    <row r="527" s="8" customFormat="1" x14ac:dyDescent="0.3"/>
    <row r="528" s="8" customFormat="1" x14ac:dyDescent="0.3"/>
    <row r="529" s="8" customFormat="1" x14ac:dyDescent="0.3"/>
    <row r="530" s="8" customFormat="1" x14ac:dyDescent="0.3"/>
    <row r="531" s="8" customFormat="1" x14ac:dyDescent="0.3"/>
    <row r="532" s="8" customFormat="1" x14ac:dyDescent="0.3"/>
    <row r="533" s="8" customFormat="1" x14ac:dyDescent="0.3"/>
    <row r="534" s="8" customFormat="1" x14ac:dyDescent="0.3"/>
    <row r="535" s="8" customFormat="1" x14ac:dyDescent="0.3"/>
    <row r="536" s="8" customFormat="1" x14ac:dyDescent="0.3"/>
    <row r="537" s="8" customFormat="1" x14ac:dyDescent="0.3"/>
    <row r="538" s="8" customFormat="1" x14ac:dyDescent="0.3"/>
    <row r="539" s="8" customFormat="1" x14ac:dyDescent="0.3"/>
    <row r="540" s="8" customFormat="1" x14ac:dyDescent="0.3"/>
    <row r="541" s="8" customFormat="1" x14ac:dyDescent="0.3"/>
    <row r="542" s="8" customFormat="1" x14ac:dyDescent="0.3"/>
    <row r="543" s="8" customFormat="1" x14ac:dyDescent="0.3"/>
    <row r="544" s="8" customFormat="1" x14ac:dyDescent="0.3"/>
    <row r="545" s="8" customFormat="1" x14ac:dyDescent="0.3"/>
    <row r="546" s="8" customFormat="1" x14ac:dyDescent="0.3"/>
    <row r="547" s="8" customFormat="1" x14ac:dyDescent="0.3"/>
    <row r="548" s="8" customFormat="1" x14ac:dyDescent="0.3"/>
    <row r="549" s="8" customFormat="1" x14ac:dyDescent="0.3"/>
    <row r="550" s="8" customFormat="1" x14ac:dyDescent="0.3"/>
    <row r="551" s="8" customFormat="1" x14ac:dyDescent="0.3"/>
    <row r="552" s="8" customFormat="1" x14ac:dyDescent="0.3"/>
    <row r="553" s="8" customFormat="1" x14ac:dyDescent="0.3"/>
    <row r="554" s="8" customFormat="1" x14ac:dyDescent="0.3"/>
    <row r="555" s="8" customFormat="1" x14ac:dyDescent="0.3"/>
    <row r="556" s="8" customFormat="1" x14ac:dyDescent="0.3"/>
    <row r="557" s="8" customFormat="1" x14ac:dyDescent="0.3"/>
    <row r="558" s="8" customFormat="1" x14ac:dyDescent="0.3"/>
    <row r="559" s="8" customFormat="1" x14ac:dyDescent="0.3"/>
    <row r="560" s="8" customFormat="1" x14ac:dyDescent="0.3"/>
    <row r="561" s="8" customFormat="1" x14ac:dyDescent="0.3"/>
    <row r="562" s="8" customFormat="1" x14ac:dyDescent="0.3"/>
    <row r="563" s="8" customFormat="1" x14ac:dyDescent="0.3"/>
    <row r="564" s="8" customFormat="1" x14ac:dyDescent="0.3"/>
    <row r="565" s="8" customFormat="1" x14ac:dyDescent="0.3"/>
    <row r="566" s="8" customFormat="1" x14ac:dyDescent="0.3"/>
    <row r="567" s="8" customFormat="1" x14ac:dyDescent="0.3"/>
    <row r="568" s="8" customFormat="1" x14ac:dyDescent="0.3"/>
    <row r="569" s="8" customFormat="1" x14ac:dyDescent="0.3"/>
    <row r="570" s="8" customFormat="1" x14ac:dyDescent="0.3"/>
    <row r="571" s="8" customFormat="1" x14ac:dyDescent="0.3"/>
    <row r="572" s="8" customFormat="1" x14ac:dyDescent="0.3"/>
    <row r="573" s="8" customFormat="1" x14ac:dyDescent="0.3"/>
    <row r="574" s="8" customFormat="1" x14ac:dyDescent="0.3"/>
    <row r="575" s="8" customFormat="1" x14ac:dyDescent="0.3"/>
    <row r="576" s="8" customFormat="1" x14ac:dyDescent="0.3"/>
    <row r="577" s="8" customFormat="1" x14ac:dyDescent="0.3"/>
    <row r="578" s="8" customFormat="1" x14ac:dyDescent="0.3"/>
    <row r="579" s="8" customFormat="1" x14ac:dyDescent="0.3"/>
    <row r="580" s="8" customFormat="1" x14ac:dyDescent="0.3"/>
    <row r="581" s="8" customFormat="1" x14ac:dyDescent="0.3"/>
    <row r="582" s="8" customFormat="1" x14ac:dyDescent="0.3"/>
    <row r="583" s="8" customFormat="1" x14ac:dyDescent="0.3"/>
    <row r="584" s="8" customFormat="1" x14ac:dyDescent="0.3"/>
    <row r="585" s="8" customFormat="1" x14ac:dyDescent="0.3"/>
    <row r="586" s="8" customFormat="1" x14ac:dyDescent="0.3"/>
    <row r="587" s="8" customFormat="1" x14ac:dyDescent="0.3"/>
    <row r="588" s="8" customFormat="1" x14ac:dyDescent="0.3"/>
    <row r="589" s="8" customFormat="1" x14ac:dyDescent="0.3"/>
    <row r="590" s="8" customFormat="1" x14ac:dyDescent="0.3"/>
    <row r="591" s="8" customFormat="1" x14ac:dyDescent="0.3"/>
    <row r="592" s="8" customFormat="1" x14ac:dyDescent="0.3"/>
    <row r="593" s="8" customFormat="1" x14ac:dyDescent="0.3"/>
    <row r="594" s="8" customFormat="1" x14ac:dyDescent="0.3"/>
    <row r="595" s="8" customFormat="1" x14ac:dyDescent="0.3"/>
    <row r="596" s="8" customFormat="1" x14ac:dyDescent="0.3"/>
    <row r="597" s="8" customFormat="1" x14ac:dyDescent="0.3"/>
    <row r="598" s="8" customFormat="1" x14ac:dyDescent="0.3"/>
    <row r="599" s="8" customFormat="1" x14ac:dyDescent="0.3"/>
    <row r="600" s="8" customFormat="1" x14ac:dyDescent="0.3"/>
    <row r="601" s="8" customFormat="1" x14ac:dyDescent="0.3"/>
    <row r="602" s="8" customFormat="1" x14ac:dyDescent="0.3"/>
    <row r="603" s="8" customFormat="1" x14ac:dyDescent="0.3"/>
    <row r="604" s="8" customFormat="1" x14ac:dyDescent="0.3"/>
    <row r="605" s="8" customFormat="1" x14ac:dyDescent="0.3"/>
    <row r="606" s="8" customFormat="1" x14ac:dyDescent="0.3"/>
    <row r="607" s="8" customFormat="1" x14ac:dyDescent="0.3"/>
    <row r="608" s="8" customFormat="1" x14ac:dyDescent="0.3"/>
    <row r="609" s="8" customFormat="1" x14ac:dyDescent="0.3"/>
    <row r="610" s="8" customFormat="1" x14ac:dyDescent="0.3"/>
    <row r="611" s="8" customFormat="1" x14ac:dyDescent="0.3"/>
    <row r="612" s="8" customFormat="1" x14ac:dyDescent="0.3"/>
    <row r="613" s="8" customFormat="1" x14ac:dyDescent="0.3"/>
    <row r="614" s="8" customFormat="1" x14ac:dyDescent="0.3"/>
    <row r="615" s="8" customFormat="1" x14ac:dyDescent="0.3"/>
    <row r="616" s="8" customFormat="1" x14ac:dyDescent="0.3"/>
    <row r="617" s="8" customFormat="1" x14ac:dyDescent="0.3"/>
    <row r="618" s="8" customFormat="1" x14ac:dyDescent="0.3"/>
    <row r="619" s="8" customFormat="1" x14ac:dyDescent="0.3"/>
    <row r="620" s="8" customFormat="1" x14ac:dyDescent="0.3"/>
    <row r="621" s="8" customFormat="1" x14ac:dyDescent="0.3"/>
    <row r="622" s="8" customFormat="1" x14ac:dyDescent="0.3"/>
    <row r="623" s="8" customFormat="1" x14ac:dyDescent="0.3"/>
    <row r="624" s="8" customFormat="1" x14ac:dyDescent="0.3"/>
    <row r="625" s="8" customFormat="1" x14ac:dyDescent="0.3"/>
    <row r="626" s="8" customFormat="1" x14ac:dyDescent="0.3"/>
    <row r="627" s="8" customFormat="1" x14ac:dyDescent="0.3"/>
    <row r="628" s="8" customFormat="1" x14ac:dyDescent="0.3"/>
    <row r="629" s="8" customFormat="1" x14ac:dyDescent="0.3"/>
    <row r="630" s="8" customFormat="1" x14ac:dyDescent="0.3"/>
    <row r="631" s="8" customFormat="1" x14ac:dyDescent="0.3"/>
    <row r="632" s="8" customFormat="1" x14ac:dyDescent="0.3"/>
    <row r="633" s="8" customFormat="1" x14ac:dyDescent="0.3"/>
    <row r="634" s="8" customFormat="1" x14ac:dyDescent="0.3"/>
    <row r="635" s="8" customFormat="1" x14ac:dyDescent="0.3"/>
    <row r="636" s="8" customFormat="1" x14ac:dyDescent="0.3"/>
    <row r="637" s="8" customFormat="1" x14ac:dyDescent="0.3"/>
    <row r="638" s="8" customFormat="1" x14ac:dyDescent="0.3"/>
    <row r="639" s="8" customFormat="1" x14ac:dyDescent="0.3"/>
    <row r="640" s="8" customFormat="1" x14ac:dyDescent="0.3"/>
    <row r="641" s="8" customFormat="1" x14ac:dyDescent="0.3"/>
    <row r="642" s="8" customFormat="1" x14ac:dyDescent="0.3"/>
    <row r="643" s="8" customFormat="1" x14ac:dyDescent="0.3"/>
    <row r="644" s="8" customFormat="1" x14ac:dyDescent="0.3"/>
    <row r="645" s="8" customFormat="1" x14ac:dyDescent="0.3"/>
    <row r="646" s="8" customFormat="1" x14ac:dyDescent="0.3"/>
    <row r="647" s="8" customFormat="1" x14ac:dyDescent="0.3"/>
    <row r="648" s="8" customFormat="1" x14ac:dyDescent="0.3"/>
    <row r="649" s="8" customFormat="1" x14ac:dyDescent="0.3"/>
    <row r="650" s="8" customFormat="1" x14ac:dyDescent="0.3"/>
    <row r="651" s="8" customFormat="1" x14ac:dyDescent="0.3"/>
    <row r="652" s="8" customFormat="1" x14ac:dyDescent="0.3"/>
    <row r="653" s="8" customFormat="1" x14ac:dyDescent="0.3"/>
    <row r="654" s="8" customFormat="1" x14ac:dyDescent="0.3"/>
    <row r="655" s="8" customFormat="1" x14ac:dyDescent="0.3"/>
    <row r="656" s="8" customFormat="1" x14ac:dyDescent="0.3"/>
    <row r="657" s="8" customFormat="1" x14ac:dyDescent="0.3"/>
    <row r="658" s="8" customFormat="1" x14ac:dyDescent="0.3"/>
    <row r="659" s="8" customFormat="1" x14ac:dyDescent="0.3"/>
    <row r="660" s="8" customFormat="1" x14ac:dyDescent="0.3"/>
    <row r="661" s="8" customFormat="1" x14ac:dyDescent="0.3"/>
    <row r="662" s="8" customFormat="1" x14ac:dyDescent="0.3"/>
    <row r="663" s="8" customFormat="1" x14ac:dyDescent="0.3"/>
    <row r="664" s="8" customFormat="1" x14ac:dyDescent="0.3"/>
    <row r="665" s="8" customFormat="1" x14ac:dyDescent="0.3"/>
    <row r="666" s="8" customFormat="1" x14ac:dyDescent="0.3"/>
    <row r="667" s="8" customFormat="1" x14ac:dyDescent="0.3"/>
    <row r="668" s="8" customFormat="1" x14ac:dyDescent="0.3"/>
    <row r="669" s="8" customFormat="1" x14ac:dyDescent="0.3"/>
    <row r="670" s="8" customFormat="1" x14ac:dyDescent="0.3"/>
    <row r="671" s="8" customFormat="1" x14ac:dyDescent="0.3"/>
    <row r="672" s="8" customFormat="1" x14ac:dyDescent="0.3"/>
    <row r="673" s="8" customFormat="1" x14ac:dyDescent="0.3"/>
    <row r="674" s="8" customFormat="1" x14ac:dyDescent="0.3"/>
    <row r="675" s="8" customFormat="1" x14ac:dyDescent="0.3"/>
    <row r="676" s="8" customFormat="1" x14ac:dyDescent="0.3"/>
    <row r="677" s="8" customFormat="1" x14ac:dyDescent="0.3"/>
    <row r="678" s="8" customFormat="1" x14ac:dyDescent="0.3"/>
    <row r="679" s="8" customFormat="1" x14ac:dyDescent="0.3"/>
    <row r="680" s="8" customFormat="1" x14ac:dyDescent="0.3"/>
    <row r="681" s="8" customFormat="1" x14ac:dyDescent="0.3"/>
    <row r="682" s="8" customFormat="1" x14ac:dyDescent="0.3"/>
    <row r="683" s="8" customFormat="1" x14ac:dyDescent="0.3"/>
    <row r="684" s="8" customFormat="1" x14ac:dyDescent="0.3"/>
    <row r="685" s="8" customFormat="1" x14ac:dyDescent="0.3"/>
    <row r="686" s="8" customFormat="1" x14ac:dyDescent="0.3"/>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paperSize="9" scale="82"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Guillermo Contreras M.</cp:lastModifiedBy>
  <cp:lastPrinted>2015-01-28T22:26:42Z</cp:lastPrinted>
  <dcterms:created xsi:type="dcterms:W3CDTF">2012-07-06T03:08:38Z</dcterms:created>
  <dcterms:modified xsi:type="dcterms:W3CDTF">2015-01-29T16:03:35Z</dcterms:modified>
</cp:coreProperties>
</file>