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IDER VOLANTE\Desktop\"/>
    </mc:Choice>
  </mc:AlternateContent>
  <bookViews>
    <workbookView xWindow="0" yWindow="0" windowWidth="10215" windowHeight="4710"/>
  </bookViews>
  <sheets>
    <sheet name="DATOS GENERALES" sheetId="1" r:id="rId1"/>
    <sheet name="DESCRIPCION INICIATIVA" sheetId="7" r:id="rId2"/>
    <sheet name="FINANCIAMIENTO PROYECTO" sheetId="8" r:id="rId3"/>
    <sheet name="Experiencia tecnica Fotovoltaic" sheetId="9" r:id="rId4"/>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E20" i="8" l="1"/>
  <c r="G25" i="8" s="1"/>
  <c r="I20" i="8"/>
  <c r="H20" i="8"/>
  <c r="G20" i="8"/>
  <c r="F20" i="8"/>
  <c r="K19" i="8"/>
  <c r="J19" i="8"/>
  <c r="D19" i="8"/>
  <c r="M19" i="8"/>
  <c r="K18" i="8"/>
  <c r="J18" i="8"/>
  <c r="D18" i="8"/>
  <c r="M18" i="8"/>
  <c r="K17" i="8"/>
  <c r="J17" i="8"/>
  <c r="D17" i="8"/>
  <c r="M17" i="8"/>
  <c r="K16" i="8"/>
  <c r="J16" i="8"/>
  <c r="D16" i="8"/>
  <c r="M16" i="8"/>
  <c r="K15" i="8"/>
  <c r="J15" i="8"/>
  <c r="D15" i="8"/>
  <c r="M15" i="8"/>
  <c r="K14" i="8"/>
  <c r="J14" i="8"/>
  <c r="D14" i="8"/>
  <c r="M14" i="8"/>
  <c r="K13" i="8"/>
  <c r="J13" i="8"/>
  <c r="D13" i="8"/>
  <c r="M13" i="8"/>
  <c r="K12" i="8"/>
  <c r="J12" i="8"/>
  <c r="D12" i="8" s="1"/>
  <c r="M12" i="8" s="1"/>
  <c r="K11" i="8"/>
  <c r="J11" i="8"/>
  <c r="D11" i="8"/>
  <c r="M11" i="8" s="1"/>
  <c r="K10" i="8"/>
  <c r="J10" i="8"/>
  <c r="D10" i="8"/>
  <c r="M10" i="8" s="1"/>
  <c r="K9" i="8"/>
  <c r="J9" i="8"/>
  <c r="D9" i="8" s="1"/>
  <c r="M9" i="8" s="1"/>
  <c r="K8" i="8"/>
  <c r="J8" i="8"/>
  <c r="D8" i="8" s="1"/>
  <c r="M8" i="8" s="1"/>
  <c r="K7" i="8"/>
  <c r="J7" i="8"/>
  <c r="D7" i="8" s="1"/>
  <c r="M7" i="8" s="1"/>
  <c r="K6" i="8"/>
  <c r="K20" i="8"/>
  <c r="J6" i="8"/>
  <c r="D4" i="7"/>
  <c r="B4" i="7"/>
  <c r="J20" i="8" l="1"/>
  <c r="F11" i="1" s="1"/>
  <c r="D6" i="8"/>
  <c r="G28" i="8"/>
  <c r="G26" i="8"/>
  <c r="F10" i="1"/>
  <c r="D20" i="8" l="1"/>
  <c r="M6" i="8"/>
  <c r="I21" i="8" l="1"/>
  <c r="G21" i="8"/>
  <c r="J21" i="8"/>
  <c r="E21" i="8"/>
  <c r="G27" i="8"/>
  <c r="M20" i="8"/>
  <c r="K21" i="8"/>
  <c r="H21" i="8"/>
  <c r="F21" i="8"/>
  <c r="F9" i="1"/>
</calcChain>
</file>

<file path=xl/sharedStrings.xml><?xml version="1.0" encoding="utf-8"?>
<sst xmlns="http://schemas.openxmlformats.org/spreadsheetml/2006/main" count="547" uniqueCount="363">
  <si>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</si>
  <si>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</si>
  <si>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</si>
  <si>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</si>
  <si>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</si>
  <si>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</si>
  <si>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</si>
  <si>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</si>
  <si>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</si>
  <si>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</si>
  <si>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</si>
  <si>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</si>
  <si>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</si>
  <si>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</si>
  <si>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</si>
  <si>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</si>
  <si>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</si>
  <si>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</si>
  <si>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</si>
  <si>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</si>
  <si>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</si>
  <si>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</si>
  <si>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</si>
  <si>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</si>
  <si>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</si>
  <si>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</si>
  <si>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</si>
  <si>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</si>
  <si>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</si>
  <si>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</si>
  <si>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</si>
  <si>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</si>
  <si>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</si>
  <si>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</si>
  <si>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</si>
  <si>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</si>
  <si>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</si>
  <si>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</si>
  <si>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</si>
  <si>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</si>
  <si>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</si>
  <si>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</si>
  <si>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</si>
  <si>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</si>
  <si>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</si>
  <si>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</si>
  <si>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</si>
  <si>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</si>
  <si>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</si>
  <si>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</si>
  <si>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</si>
  <si>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</si>
  <si>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</si>
  <si>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</si>
  <si>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</si>
  <si>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</si>
  <si>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</si>
  <si>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</si>
  <si>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</si>
  <si>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</si>
  <si>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</si>
  <si>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</si>
  <si>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</si>
  <si>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</si>
  <si>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</si>
  <si>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</si>
  <si>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</si>
  <si>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</si>
  <si>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</si>
  <si>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</si>
  <si>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</si>
  <si>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</si>
  <si>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</si>
  <si>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</si>
  <si>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</si>
  <si>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</si>
  <si>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</si>
  <si>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</si>
  <si>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</si>
  <si>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</si>
  <si>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</si>
  <si>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</si>
  <si>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</si>
  <si>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</si>
  <si>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</si>
  <si>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</si>
  <si>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</si>
  <si>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</si>
  <si>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</si>
  <si>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</si>
  <si>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</si>
  <si>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</si>
  <si>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</si>
  <si>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</si>
  <si>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</si>
  <si>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</si>
  <si>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</si>
  <si>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</si>
  <si>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</si>
  <si>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</si>
  <si>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</si>
  <si>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</si>
  <si>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</si>
  <si>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</si>
  <si>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</si>
  <si>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</si>
  <si>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</si>
  <si>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</si>
  <si>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http://www.larepublica.pe/27-10-2012/el-peru-tiene-la-1ra-central-fotovoltaica-de-sudamerica
http://www.mundoenergia.com/2014/09/23/sistema-fotovoltaico-ac-380v-bombeo-de-agua-para-riego-proyecto-en-ica-peru/</t>
  </si>
  <si>
    <t xml:space="preserve"> http://www.minem.gob.pe/archivos/legislacion-9ozj22z9ap5zz33z-DL_de_promocion_de_la_inversion_para_la_generacion_de_electricidad_con_el_uso_de_energias_renovables_1002.pdf</t>
  </si>
  <si>
    <t xml:space="preserve"> La Asociación para la Investigación y Desarrollo Integral</t>
  </si>
  <si>
    <t>AIDER</t>
  </si>
  <si>
    <t>Perú</t>
  </si>
  <si>
    <t>asociada</t>
  </si>
  <si>
    <t>01834932</t>
  </si>
  <si>
    <t>Jaime Guillermo</t>
  </si>
  <si>
    <t>Nalvarte Armas</t>
  </si>
  <si>
    <t>30 de octubre de 1986</t>
  </si>
  <si>
    <t>07336918</t>
  </si>
  <si>
    <t>Av. Jorge Basadre 180 oficina 6. Lima 27, San Isidro - Lima, Perú</t>
  </si>
  <si>
    <t>(511) 431-5835</t>
  </si>
  <si>
    <t>lima@aider.com.pe</t>
  </si>
  <si>
    <t>Sin fax</t>
  </si>
  <si>
    <t>www.aider.com.pe</t>
  </si>
  <si>
    <t>X</t>
  </si>
  <si>
    <t>SUBASTA RER PARA SUMINISTRO DE ENERGÍA AL SISTEMA ELÉCTRICO INTERCONECTADO (SEIN) para obtener tarifas preferenciales.</t>
  </si>
  <si>
    <t xml:space="preserve">Decreto legislativo N° 1002 (Ley de Promoción de la Inversión en Generación de Electricidad con el uso de Energías Renovables)
Reglamento  aprobado con Decreto Supremo N° 012-2011-EM </t>
  </si>
  <si>
    <t>Piura-Sol:empresa social de aprovechamiento de energia solar</t>
  </si>
  <si>
    <t xml:space="preserve">La comunidad campesina vive hoy en condiciones de pobreza por falta de promoción y financiamiento de un adecuado manejo y aprovechamiento de sus recursos. El valor agregado se da al generar ingresos por la venta de energia electrica para implementar a) excavación de pozos de agua e implementación de sistemas de riego que permitan habilitar áreas para producción agrícola, reforestación, regeneración natural asistida, para incrementar productividad y conservar sus bosques. b) inversion en cadenas de valor como la transformacion y venta de los derivados de la algarroba (algarrobina, harina de algarroba, etc), apicultura; c) negocios de ganado ovino y sus derivados; d) inversion social en infrastructuras de agua, desague y saneamiento, asi como educacion y salud. </t>
  </si>
  <si>
    <t xml:space="preserve">La energia solar aprovechada a traves de paneles fotovoltaicos es una tecnologia validada, competitiva y para la cual existe capacidad y casos exitosos en el Perú. En Arequipa, distrito de La Joya, se instaló la central fotovoltaica "repartición" que usa energía solar con una capacidad instalada de 20MW y 40MW en sus dos etapas y producirá electricidad para 8 mil habitantes de la región. La obra fue ejecutada por española T-Solar. En el departamento de Ica, en el fundo orgánico Samaca, Delta Volt SAC (DeltaVolt),  remplazo por completo los generadores de diésel existentes y crearon un sistema flexible y expandible utilizado en riego que permitiera proteger el medio ambiente. 
Los dos casos muestran la tecnología y servicios estan validados.
</t>
  </si>
  <si>
    <t>Decreto legislativo N° 1002 Decreto Legislativo de promocion de la inversion para la generacion de electricidad con el uso de energias renovables. Decreto Ley N° 25844 Ley de Concesiones Electricas. Ley N°26505 Ley de inversion privada en el desarrollo de las actividades economicas en las tierras del territorio nacional y de las comunidades campesinas y nativas.</t>
  </si>
  <si>
    <t>La organización simultanea de todas las partes</t>
  </si>
  <si>
    <t>Una correcta comunicación de principio a fin por parte de los delegados de cada parte involucrada (AIDER; SINOMACH,ALTHELIA, COMUNIDAD)</t>
  </si>
  <si>
    <t>Riesgos financieros</t>
  </si>
  <si>
    <t>Tener muy en cuenta las bases de las subastas, para no incurrir en faltas que podrían costar la perdida de la garantía monetaria.</t>
  </si>
  <si>
    <t>Riesgos del mercado, combustibles fósiles a bajo precio</t>
  </si>
  <si>
    <t>Un correcto mercadeo de nuestra energía renovable, para asegurar compradores, hasta en el caso los combustibles fósiles se abaraten.</t>
  </si>
  <si>
    <t>Riesgos técnicos en el mantenimiento del parque fotovoltaico</t>
  </si>
  <si>
    <t>La mejor capacitación para la gente dela comunidad donde se instalara, por parte de expertos constantemente.</t>
  </si>
  <si>
    <t>Riesgos políticos legales interna</t>
  </si>
  <si>
    <t>Seguir al pie de la letra las bases de las subastas públicas con el fin de ganar la buena pro para la implementacion del proyecto.</t>
  </si>
  <si>
    <t xml:space="preserve">Riesgos climáticos y geológicos </t>
  </si>
  <si>
    <t>Evaluación de incidencia de riesgos naturales, asi como contar con seguros respectivos.</t>
  </si>
  <si>
    <t>Riesgos logísticos (robos, mala manipulación)</t>
  </si>
  <si>
    <t>SINOMACH tiene experiencia que cubre la industria, la agricultura, el transporte, la energía, la construcción.</t>
  </si>
  <si>
    <t>China Sinogy Electric Engineering Co. Ltd</t>
  </si>
  <si>
    <t>310115744224306</t>
  </si>
  <si>
    <t>310225000301922</t>
  </si>
  <si>
    <t xml:space="preserve">30 de octubre del 2002 </t>
  </si>
  <si>
    <t>Bin</t>
  </si>
  <si>
    <t>Liu</t>
  </si>
  <si>
    <t>´330106196910260000</t>
  </si>
  <si>
    <t>E Building, 1715 North Zhongshan Rad, Shanghai, China</t>
  </si>
  <si>
    <t>Asia</t>
  </si>
  <si>
    <t xml:space="preserve">China  </t>
  </si>
  <si>
    <t>´+86-21-60837777</t>
  </si>
  <si>
    <t>Lbin@cseec.cn</t>
  </si>
  <si>
    <t>´+86-21-60736888</t>
  </si>
  <si>
    <t>http://www.cseec.cn</t>
  </si>
  <si>
    <t>More than 5years in power project on the EPC base including thermal, wind and solar power, substation, transmission etc, in China and overseas market</t>
  </si>
  <si>
    <t>NO</t>
  </si>
  <si>
    <t>Comunidad Campesina Apostol Juan Bautista de Locuto</t>
  </si>
  <si>
    <t>Comunidad de Locuto</t>
  </si>
  <si>
    <t xml:space="preserve">Partida Registral Nº 11002812  </t>
  </si>
  <si>
    <t>Jose Pablo</t>
  </si>
  <si>
    <t>Ancajima Montero</t>
  </si>
  <si>
    <t>02753518</t>
  </si>
  <si>
    <t>Anexo de Locuto s/n</t>
  </si>
  <si>
    <t>Tambogrande, Piura</t>
  </si>
  <si>
    <t>Peru</t>
  </si>
  <si>
    <t>(511) 999058894</t>
  </si>
  <si>
    <t>No</t>
  </si>
  <si>
    <t>Althelia</t>
  </si>
  <si>
    <t>X (con fines de lucro)</t>
  </si>
  <si>
    <t>Aprovechar la radiacion solar que cae en  la  comunidad campesina Apostol Juan Bautista de Locuto  para la generacion de electricidad y venta de la misma a traves de una central solar fotovoltaica de 20MWpv con el fin de financiar e implementar el plan de desarrollo rural comunitario</t>
  </si>
  <si>
    <t>Althelia Ecosphere Capital Partners UK LLP</t>
  </si>
  <si>
    <t>8762277997 (UTR)</t>
  </si>
  <si>
    <t>August 2011</t>
  </si>
  <si>
    <t xml:space="preserve">La radiación solar o heliofania en la mayoría de estaciones meteorológicas de Piura sobrepasa el 5.5 kwh/m2 incluyendo las más cercanas a la comunidad beneficiada  lo cual hace factible la utilización de esta energía solar, para volverla energía eléctrica, asímismo cuenta con terrenos planos donde se puede acceder con  facilidad e instalar los paneles con la orientación mas útil. Siendo la tecnologia y el servicio aptos a la region a nivel macro, en lo que respecta al nivel micro, la  comunidad campesina Apostol Juan Bautista de Locuto cuenta con un territorio de 11962 hectareas, contando con un gran potencial para la instalacion de paneles solares y aprovechar asi el recurso solar en terrenos sin otra capacidad de uso. Además, la comunidad cuenta con una linea de transmision de 60kv que atraviesa su territorio, generando las condiciones optimas para la conexion con el SEIN. Respecto al SEIN representa una demanda creciente de energia proveniente de energias renovables lo cual segura el mercado objetivo. En el aspecto social la comunidad cuenta con amplio territorio sin uso y manifiesta la necesidad de generar ingresos por la posesion de este activo tomando en cuenta que actualmente la radiacion solar no se valoriza e incrementa la degradacion de sus suelos intensificando el fenomeno de desertificacion. El aprovechamiento de la energia solar es la alternativa con mayor potencial para sacar de la pobreza a la comunidad a traves de un plan de inversion y desarrollo rural ambicioso, con enfoque de negocios y cadenas de valor del bosque seco 
</t>
  </si>
  <si>
    <t>Costos de creacion de empresa</t>
  </si>
  <si>
    <t>Estudios preliminares Pv Solar</t>
  </si>
  <si>
    <t>Plan de aprovechamiento del negocio solar en cadenas de valor bosque seco</t>
  </si>
  <si>
    <t>EIA, Concesion temporal,  certificados y otros permisos Provisionales MINEM</t>
  </si>
  <si>
    <t>Estudios definitivos Pv Solar</t>
  </si>
  <si>
    <t>Permisos y concesion definitiva MINEM</t>
  </si>
  <si>
    <t>Costos Legales y administrativos participacion subasta RER</t>
  </si>
  <si>
    <t xml:space="preserve">Aprovechar la radiacion solar queue cae sobre la  comunidad campesina Apostol Juan Bautista de Locuto, la cual se estima estar alrededor/por encima de los 5.5kwh/m2, para la generacion de electricidad a traves de una central solar fotovoltaica de 20MW. La radiacion solar que hoy incrementa el fenomeno de desertificacion en los bosques secos degradados y zonas deforestadas de la comunidad servira se convertira en energia solar para la venta al sistema nacional interconectado, generando ingresos que serviran para emprender un plan de desarrollo rural de escala en las 50 000ha que posee la comunidad, para restaurar sus bosques y estructurar cadenas de valor sostenibles y rentables como la algarroba y sus derivados, manejo silvo-pastoril, agroforesteria, apicultura, reforestacion y venta a futuro de madera, entre otros. El proyecto consistira en el la creacion de una empresa social en la cual inversionistas privados y la comunidad seran accionistas de manera equitativa
</t>
  </si>
  <si>
    <t xml:space="preserve">La  comunidad campesina Apostol Juan Bautista de Locuto socia de la empresa cuenta con 11962 ha de territorio, asignara una área aproximada de 60 ha para implementar el parque fotovoltaico generando ingresos por la venta de energia electrica al SEIN y la valorización del terreno destinado, los comuneros aledaños y de menores recursos recibirán en sus hogares energia a un costo a su alcance. Generación de puestos de trabajo a los pobladores para las actividades de instalación, mantenimiento y cuidado del parque fotovoltaico, previas capacitaciones.
El intermediario que seria elctronor oeste tendrian con la compra de esta energia un stock de bonos de carbono para su comercializacion. </t>
  </si>
  <si>
    <t xml:space="preserve">El modelo de negocio es una asociación por participación, en la cual la  comunidad campesina Apostol Juan Bautista de Locuto se asociará con Althelia Climate Fund (ACF) para crear la empresa "Piura-Sol", en la cual los dos seran accionistas de manera equitativa.  La comunidad contribuirá con aproximadamente 60 ha de tierras sin capacidad de uso productivo cercanas a la linea de transmisión de 60kv donde se podrá aprovechar la radiación solar para transformarla en electricidad. ACF proveerá el capital necesario para los costos de desarrollo del proyecto, desde la pre-factibilidad hasta la obtencion de la concesion definitiva, asi como el dinero necesario para participar en el proceso de subastas RER y las garantias necesarias. Una vez obtenido el Power Purchase Agreement, en lo que corresponde a la construccion y operacion, ACF proveera el "equity" necesario (30%), y apalancará la deuda (70%) a traves de su red de bancos de desarrollo como el "European Investment Bank - EIB", que es uno de sus socios inversionistas, o el Dutch Development Bank - FMO, que tambien es inversionista, y/o bancos comerciales como Credit Suisse, u otros. El hecho de que la comunidad sea accionista de "Piura-Sol", pone a disposicion la tierra y el recurso solar, haciendo mas competitivo el negocio. De igual manera, ACF, al ser un lider mundial en el comercio de reduccion de emisiones, aprovecharia el potencial de los bonos de carbono para mejorar el perfil de retornos del proyecto.  La ONG AIDER con experiencia de trabajo en desarrollo rural sostenible asegurará los beneficios socioeconomicos y ambientales del proyecto mediante la asistencia tecnica para la reinversión de los ingresos generados en el desarrollo del plan de desarrollo rural de la comunidad promoviendo cadenas de valor para poner a producir las áreas con capacidad de uso agricola y realizar un aprovechamiento y manejo de los bosques secosgenerando las condiciones habilitantes para mejorar la calidad de vida de la poblacion.
</t>
  </si>
  <si>
    <t xml:space="preserve">La demanda de energia en el Peru crece 9% al agno, aproximandamente se necesitan nuevos 500MW de capacidad instalada cada agno. El MINEM tiene el objetivo de tener 33% de energia renovable en el mix energetico para el 2021. Energias renovables como la solar tienen un potencial significativo en el Peru, con estimados de queue solo el 1% del potencial solar es utilizado actualmente. En terminos de competencia, las condiciones actuales dejan mucho espacio para actores como Piura-Sol. 4 parques fotovoltaicos estan en operacion/construccion en el pais por un total de 80MW de capacidad instalada. La demanda potencial acumulada para solar, segun el reporte de la corporacion financiera internacional (“ASSESSMENT OF THE PERUVIAN MARKET FOR SUSTAINABLE ENERGY FINANCE”) es 540MW hasta el 2020. La demanda es clara y suficiente para absorber proyectos como Piura-Sol. La ventaja competitiva es la asociacion con la comunidad y socios internacionales, y el enfoque holistico de agro-energy
</t>
  </si>
  <si>
    <t xml:space="preserve">La propuesta tiene un enfoque integral en la cual la cadena de valor son esencialmente de dos Fuentes: energetica y agro-silvo-pastoril. Con los ingresos generados con la venta de energia se invertira en las cadenas agro-silvo-pastoriles. En lo que respecta a la energia, esta sera vendida a la red nacional a traves de la empresa Piura-Sol, que tendra participacion accionaria de Althelia Ecosphere , Comunidad and China Sinogy Electric Engineering Co,. Ltd (CSEEC). Esta empresa financiera con recursos propios el desarrollo del proyecto desde los estudios preliminaries hasta la obtencion de todos los permisos y firma de compra de electricidad, aumentara el capital y estructura el financiamiento y contratacion del EPC (a cargo de CSEEC), y operara la central. Para las cadenas de valor del bosque seco se creara una empresa llamada AgriPiura, en la cual los socios invertiran una parte de sus beneficios para desarrollar la agarroba, miel, ganado, en asociacion con empresas de cada rubro
</t>
  </si>
  <si>
    <t xml:space="preserve">El Perú promueve el aprovechamiento de los Recursos Energeticos Renovables (RER) esto se encuentra plasmado en el Decreto Legislativo N° 1002 Decreto Legislativo de promocion de la inversion para la generacion de electricidad con el uso de energias renovables para mejorar la calidad de vida de la población y proteger el medio ambiente. Asimismo, se promueve la obtencion de los derechos electricos corresponodientes mediante el Decreto Ley N° 25844, Ley de Concesiones Electricas. En este sentido en el Perú se ha optado por subastas para la asignacion de primas a cada proyecto con generacion de energias renovables de cauerdo a las pautas y cuotas fijadas por el Ministerio de Energia y Minas. Para el caso de comunidades campesinas la Ley N° 26505 Ley de la inversion privada en el desarrollo de las actividades economicas en las tierras del territorio nacional y de las comunidades campesinas y nativas, promueve este tipo de asociacion e inversion propuesta. 
</t>
  </si>
  <si>
    <t xml:space="preserve">
El modelo del proyecto busca generar energia limpia con impactos en lo social, economico y financiero, beneficiando directamente a la comunidad donde se instalará el parque fotovoltaico, a los socios inversores y al Sistema Electrico Interconectado Nacional e indirectamente a la región mediante la conservacion de lo bosques secos y la generacion de cadenas productivas sostenibles con proyeccion a generar ejes de produccion regionales. La alianza propuesta Estado-Comunidad-Sector Privado-Sociedad Civil mediante un enfoque holistico y equitativo busca validares mediante la siguiente iniciativa para promover su replicacion a nivel nacional. El potencial de ser replicado eso en la region es enorme, ya que se encuentran muchas comunidades pobres campesinas en el norte del Peru con las mismas condiciones para desarrollar proyectos fotovoltaicos como Locuto, Cruz de Cagna, Castilla, Olmos.</t>
  </si>
  <si>
    <t xml:space="preserve">La sostenibilidad social y los impactos positivos se asegurara a traves la implementacion de un plan de desarrollo rural comunal elaborado participativamente por la comunida campesina. Este plan de desarrollo contemplará que el disegno e implementacion del proyecto y los ingresos generados sean reinvertidos de acuerdo a las priorizaciones establecidas en el plan comunal con criterios de equidad/igualdad de genero buscando la equidad en la participacion de las actividades y beneficios. Para ello la comunidad cuenta con el apoyo clave de AIDER quienes brindarán la asistencia en la elaboracion del plan y la implementacion de los proyectos sociales y productivos que priorize la comunidad mediante asamblea comunal.  El parque solar estará ubicado en tierras sin capacidad de uso productivo para no afectar actividades productivas o de subsistencia en curso. El proyecto mejorara la calidad de vida de los pobladores. Los riesgos sociales estan asociados a futura desigual en la participacion en los beneficios generados por el proyecto, y/o en expectativas generadas en la poblacion. La participacion de AIDER en el manejo social es fundamental. El proyecto seguira los estandares de desempegno social y medio ambiental de la corporacion financiera internacional, asi como los estandares sociales y medio ambientales de Althelia Ecosphere (ESG Standards), todo siendo monitoreo constante del cumplimiento del plan de desarrollo comunal y los estandares
</t>
  </si>
  <si>
    <t xml:space="preserve">El cambio climatico incrementa el proceso de desertificacion de la costa norte del Peru, degradando estos fragiles ecosistemas, acentuado por la deforestacion y depredacion illegal de este ecosistema . Las comunidades campesinas que habitan el bosque seco y dependen totalmente de este para sustentar sus medios de vida, se ven afectadas por esta situacion que incrementa su pobreza. Sus recursos degradados,los comuneros tienen que migrar a la ciudad de Piura a vender su mano de obra, incrementando los cinturones de pobreza y exclusion de esta ciudad.El proyecto busca aprovechar de manera positiva la radiacion solar que hoy fragiliza el ecosistema para restaurar el mismo, y poder mejorar las condiciones de la poblacion. El parque fotovoltaico, ademas de su impacto en mitigacion de CC, permitira emprender un proceso de restauracion ecologica, permitiendo con los ingresos de energia financiar la construccion de pozos, sistemas de irrigacion para fomenter la reforestacion, la agorofesteria, la regeneracion natural asistida del bosque, el mantenimiento y conservacion de bosque en pie, apicultura, industrializacion de la algarroba, mejora de ganado ovino/caprino bajo sistemas silvo-pastoriles, todo bajo un enfoque de negocios.Se permitira revivir un proyecto de reforestacion MDL registrado en Naciones Unidas de 10 000has con algarrobos y sapote, una restauracion ecologica de impacto. El riesgo del fenomeno del nigno puede ser mitigado con un seguro climatico de la inversion.
</t>
  </si>
  <si>
    <t xml:space="preserve">La sostenibilidad economica y financiera viene del aprovechamiento del medio ambiente en general. Al aprovechamiento de la radiacion solar para la generacion y venta de energia, se le suma a) la electrificacion comunal para consume domestico como tambien economico (transformacion de la algarroba, apicultura, etc) lo queue impulse el desarrollo economico local b) ingresos por generacion y comercialisacion de servicios ambientales, tanto de los generados por energia removable como por reforestacion, c) negocios de algarroba y sus derivados d) negocios de productos agricolas  e) negocios silvo-pastoriles. Los ingresos por la venta de la energia electrica permitiran la implementacion de plan de desarrollo rural lo que generara empleo y desarrollo economico, tanto en la parte de construccion y operacion de la central solar, como en los negocios productivos y generacion de microempresas familiares mediante la promocion de las cadenas de valor dentro y fuera del bosque ligados al bosque seco y la agricultura en zonas degradadas queue podran ser irrigadas. Los impactos economicos van de la mano con los otros impactos buscados. Los riesgos climaticos pueden tener un efecto economico alto, por ejemplo temperaturas extremas pueden afectar las cadenas de valor no-energeticas. Las innundaciones en caso del fenomeno del nigno pueden afectar la operacion de la central. Esto se busca mitigar a traves de un seguro climatico de agencias multilaterales y de cooperacion. 
</t>
  </si>
  <si>
    <t xml:space="preserve">El financiamiento del proyecto se hara de la siguiente manera: Althelia Ecosphere y China Sinogy Electric Engineering Co,. Ltd (CSEEC) invertiran  recursos propios para el registro de Piura-Sol, y el desarrollo del proyecto desde los estudios preliminaries hasta la obtencion de todos los permisos/concesion definitiva hasta la negociacion y firma de compra de electricidad, incluyendo todos los costos legales. La comunidad invertira poniendo 60has de su tierra como activo de la empresa por 30 agnos. Para la fase de construccion Piura-Sol aumentara de capital a traves de contribuciones de Althelia y CSEEC. Los socios estructuraran el financiamiento bancario tocando puertas de bancos de su entorno (European Investment Ban, Dutch Development Bank-FMO, ICBC, China Development Bank-CDB) y el EPC estara cargo de CSEEC. La estructura de financiamiento sera la de un tipico "project finance" para la deuda ( 30% equity puesto por Piura Sol, 70% deuda bancaria). La Operacion de la central la hara Piura-Sol. El objetivo de rentabilidad del proyecto busca a estar alineado a las condiciones del mercado local peruano de venta de electricidad fotovoltaica que gozan hoy las otras centrales, sin embargo, el hecho de que la comunidad sea socia le quita al proyecto un costo por acceso a la tierra importante. Igualmente, al tener una empresa como CSEEC con todos los conocimientos tecnicos in-house para la fase de desarrollo lo que abarata costos, igualmenteel acceso a la tecnologia que manufactura el Grupo SINOMACH, del cual es parte CSEEC, hace un acceso a equipos y tecnologia de punta a precios preferenciales, ya que el EPC contractor es socio e inversionista del proyecto. La venta de certificados de carbono por energia renovable tambien mejorara el perfil de retornos del proyecto. </t>
  </si>
  <si>
    <t>Juan Carlos</t>
  </si>
  <si>
    <t>115 Baker Street, London, W1U 6RT</t>
  </si>
  <si>
    <t>Europe</t>
  </si>
  <si>
    <t>United Kingdom</t>
  </si>
  <si>
    <t>´442072299551</t>
  </si>
  <si>
    <t>www.althelia.com</t>
  </si>
  <si>
    <t>10 years experience financing renewable energy project. The founders have created/managed the environmental markets department of BNP Paribas</t>
  </si>
  <si>
    <t>List of Main Achievements of Solar Photovoltaic Power Station Project</t>
    <phoneticPr fontId="3" type="noConversion"/>
  </si>
  <si>
    <t>S/N</t>
    <phoneticPr fontId="3" type="noConversion"/>
  </si>
  <si>
    <t>Project Name</t>
    <phoneticPr fontId="3" type="noConversion"/>
  </si>
  <si>
    <t>Construction Site</t>
    <phoneticPr fontId="3" type="noConversion"/>
  </si>
  <si>
    <t>Project Entity</t>
    <phoneticPr fontId="3" type="noConversion"/>
  </si>
  <si>
    <t>Construction Scale</t>
    <phoneticPr fontId="3" type="noConversion"/>
  </si>
  <si>
    <t>Brief Introduction</t>
    <phoneticPr fontId="3" type="noConversion"/>
  </si>
  <si>
    <t>Date of Operation</t>
    <phoneticPr fontId="3" type="noConversion"/>
  </si>
  <si>
    <t>Datang Turpan 20MWp Photovoltaic Power Station Phase I Project EPC</t>
    <phoneticPr fontId="3" type="noConversion"/>
  </si>
  <si>
    <t>Xinjiang</t>
    <phoneticPr fontId="3" type="noConversion"/>
  </si>
  <si>
    <t>Datang Xinjiang Clear Energy Company</t>
    <phoneticPr fontId="3" type="noConversion"/>
  </si>
  <si>
    <t>20MWp</t>
  </si>
  <si>
    <t>EPC</t>
  </si>
  <si>
    <t xml:space="preserve">Jinchang Disheng Jinchuan District 100MWp Photovoltaic Power Generation Project </t>
    <phoneticPr fontId="3" type="noConversion"/>
  </si>
  <si>
    <t>Gansu</t>
    <phoneticPr fontId="3" type="noConversion"/>
  </si>
  <si>
    <t>Jinchang Disheng Solar Power Generation Co., Ltd.</t>
    <phoneticPr fontId="3" type="noConversion"/>
  </si>
  <si>
    <t>100MWp</t>
  </si>
  <si>
    <t>Gansu Dunhuang 10MWp Photovoltaic Power Station Concession Project</t>
    <phoneticPr fontId="3" type="noConversion"/>
  </si>
  <si>
    <t>Dunhuang</t>
    <phoneticPr fontId="3" type="noConversion"/>
  </si>
  <si>
    <t>Huadian New Energy</t>
    <phoneticPr fontId="3" type="noConversion"/>
  </si>
  <si>
    <t>10MWp</t>
  </si>
  <si>
    <t>Feasibility study, preparation of the complete concession documents</t>
    <phoneticPr fontId="3" type="noConversion"/>
  </si>
  <si>
    <t>----</t>
  </si>
  <si>
    <t>Huadian Ningxia Wuzhong 10MWp Photovoltaic Power Station</t>
    <phoneticPr fontId="3" type="noConversion"/>
  </si>
  <si>
    <t>Ningxia</t>
    <phoneticPr fontId="3" type="noConversion"/>
  </si>
  <si>
    <t>Huadian Power International</t>
    <phoneticPr fontId="3" type="noConversion"/>
  </si>
  <si>
    <t>Feasibility study</t>
    <phoneticPr fontId="3" type="noConversion"/>
  </si>
  <si>
    <t>Gansu Jinta 10MWp Photovoltaic Power Station</t>
    <phoneticPr fontId="3" type="noConversion"/>
  </si>
  <si>
    <t>Gansu Electric Power Investment</t>
    <phoneticPr fontId="3" type="noConversion"/>
  </si>
  <si>
    <t>Construction drawing</t>
  </si>
  <si>
    <t>Dubai Parking Lot Solar Power Generation Station</t>
    <phoneticPr fontId="3" type="noConversion"/>
  </si>
  <si>
    <t>Dubai</t>
    <phoneticPr fontId="3" type="noConversion"/>
  </si>
  <si>
    <t>Suntech Energy</t>
  </si>
  <si>
    <t>8.41MWp</t>
  </si>
  <si>
    <t>Preliminary design, construction drawing</t>
  </si>
  <si>
    <t>Beijing Energy 31MW Grid-Connected Photovoltaic Power Generation Project</t>
    <phoneticPr fontId="3" type="noConversion"/>
  </si>
  <si>
    <t>Yanqing, Beijing</t>
    <phoneticPr fontId="3" type="noConversion"/>
  </si>
  <si>
    <t>Beijing Energy Investment Holding Co., Ltd.</t>
    <phoneticPr fontId="3" type="noConversion"/>
  </si>
  <si>
    <t>31MWp</t>
  </si>
  <si>
    <t>Feasibility study</t>
  </si>
  <si>
    <t>Huadian Suntech Dongtai 10MWP Grid-Connected Photovoltaic Power Generation Project</t>
    <phoneticPr fontId="3" type="noConversion"/>
  </si>
  <si>
    <t>Dongtai, Jiangsu</t>
    <phoneticPr fontId="3" type="noConversion"/>
  </si>
  <si>
    <t>Huadian Suntech</t>
    <phoneticPr fontId="3" type="noConversion"/>
  </si>
  <si>
    <t>Feasibility study, construction drawing</t>
    <phoneticPr fontId="3" type="noConversion"/>
  </si>
  <si>
    <t>Huadian Ningxia Wuzhong Taiyangshan Photovoltaic Power Station Phase I 30MWp Project</t>
    <phoneticPr fontId="3" type="noConversion"/>
  </si>
  <si>
    <t>30MWp</t>
  </si>
  <si>
    <t>Shanxi Yulin Jingbian 20MWp Grid-Connected Photovoltaic Power Generation Concession Project</t>
    <phoneticPr fontId="3" type="noConversion"/>
  </si>
  <si>
    <t>Yunlin</t>
    <phoneticPr fontId="3" type="noConversion"/>
  </si>
  <si>
    <t>Guohua Energy Investment</t>
    <phoneticPr fontId="3" type="noConversion"/>
  </si>
  <si>
    <t>Shenzhen Pingshan BYD Park 20MWp Photovoltaic Power Station Demonstration Project</t>
    <phoneticPr fontId="3" type="noConversion"/>
  </si>
  <si>
    <t>Shenzhen</t>
    <phoneticPr fontId="3" type="noConversion"/>
  </si>
  <si>
    <t>MEMC Enterprise Consulting Shanghai Co. Ltd.</t>
    <phoneticPr fontId="3" type="noConversion"/>
  </si>
  <si>
    <t>Minqin Hongshagang 50MW Grid-Connected Photovoltaic Power Generation Project</t>
    <phoneticPr fontId="3" type="noConversion"/>
  </si>
  <si>
    <t>Minqin Quantum New Energy Co., Ltd.</t>
    <phoneticPr fontId="3" type="noConversion"/>
  </si>
  <si>
    <t>50MWp</t>
  </si>
  <si>
    <t>Feasibility study report, construction drawing</t>
    <phoneticPr fontId="3" type="noConversion"/>
  </si>
  <si>
    <t>Gansu Jinchang 100MW Grid-Connected Photovoltaic Power Generation Project</t>
    <phoneticPr fontId="3" type="noConversion"/>
  </si>
  <si>
    <t>Jinchang</t>
    <phoneticPr fontId="3" type="noConversion"/>
  </si>
  <si>
    <t>SunEdison New Energy Technology (Shanghai) Co., Ltd.</t>
    <phoneticPr fontId="3" type="noConversion"/>
  </si>
  <si>
    <t>Feasibility study report</t>
  </si>
  <si>
    <t>Yiwu Tianjin International Trade City 2.05MWp Building Integration Demonstration Project</t>
    <phoneticPr fontId="3" type="noConversion"/>
  </si>
  <si>
    <t>Tianjin</t>
    <phoneticPr fontId="3" type="noConversion"/>
  </si>
  <si>
    <t>Optony Solar Energy (Hanghzou) Co., Ltd.</t>
    <phoneticPr fontId="3" type="noConversion"/>
  </si>
  <si>
    <t>2.05MWp</t>
  </si>
  <si>
    <t>Feasibility study report, application report, construction drawing</t>
    <phoneticPr fontId="3" type="noConversion"/>
  </si>
  <si>
    <t>China Triumph International Engineering Xinjiang Yuli 20MWp Photovoltaic Power Station Project</t>
    <phoneticPr fontId="3" type="noConversion"/>
  </si>
  <si>
    <t>Yuli</t>
    <phoneticPr fontId="3" type="noConversion"/>
  </si>
  <si>
    <t>China Triumph International Engineering Co.,Ltd.</t>
    <phoneticPr fontId="3" type="noConversion"/>
  </si>
  <si>
    <t>Huocheng County Tukai Desert 30MWp Photovoltaic Power Station Project</t>
    <phoneticPr fontId="3" type="noConversion"/>
  </si>
  <si>
    <t>Huocheng</t>
    <phoneticPr fontId="3" type="noConversion"/>
  </si>
  <si>
    <t>Jiangsu Yin Jia Renewable Energy</t>
    <phoneticPr fontId="3" type="noConversion"/>
  </si>
  <si>
    <t>Jiangsu Funing  Photovoltaic Power Generation Project</t>
    <phoneticPr fontId="3" type="noConversion"/>
  </si>
  <si>
    <t>Funing</t>
    <phoneticPr fontId="3" type="noConversion"/>
  </si>
  <si>
    <t>Kunshan Economic &amp; Technological Development Zone 20MW Photovoltaic Power Generation Integration Application Demonstration Project</t>
    <phoneticPr fontId="3" type="noConversion"/>
  </si>
  <si>
    <t>Kunshan</t>
    <phoneticPr fontId="3" type="noConversion"/>
  </si>
  <si>
    <t>Zonergy Company Limited</t>
    <phoneticPr fontId="3" type="noConversion"/>
  </si>
  <si>
    <t>Yanqi Lake Bei Taishang Reservoir 3.5MW Solar Power Photovoltaic Power Generation Project</t>
    <phoneticPr fontId="3" type="noConversion"/>
  </si>
  <si>
    <t>Beijing</t>
    <phoneticPr fontId="3" type="noConversion"/>
  </si>
  <si>
    <t>Beijing Xinke Sinuo Technology Co., Ltd.</t>
    <phoneticPr fontId="3" type="noConversion"/>
  </si>
  <si>
    <t>3.5MWp</t>
  </si>
  <si>
    <t>Ningxia Jiaze Power Group Hong Sibao 30MWp Grid-Connected Photovoltaic Power Generation Project</t>
    <phoneticPr fontId="3" type="noConversion"/>
  </si>
  <si>
    <t xml:space="preserve"> Ningxia Jiaze Power Group</t>
    <phoneticPr fontId="3" type="noConversion"/>
  </si>
  <si>
    <t>Xuzhou Mapo County Fish Pond Surface Photovoltaic Power Generation Project</t>
    <phoneticPr fontId="3" type="noConversion"/>
  </si>
  <si>
    <t>Xuzhou</t>
    <phoneticPr fontId="3" type="noConversion"/>
  </si>
  <si>
    <t>Xuzhou Jindian Technology Development Co., Ltd.</t>
    <phoneticPr fontId="3" type="noConversion"/>
  </si>
  <si>
    <t>Wuwei Jiuyuan Photovoltaic Components Development  Co., Ltd. Liangzhou 50MW Grid-Connected Photovoltaic Power Generation Project</t>
    <phoneticPr fontId="3" type="noConversion"/>
  </si>
  <si>
    <t>Wuwei</t>
    <phoneticPr fontId="3" type="noConversion"/>
  </si>
  <si>
    <t>Wuhan Nari Co., Ltd./State Grid Electric Power Research Institute</t>
    <phoneticPr fontId="3" type="noConversion"/>
  </si>
  <si>
    <t>Saiwei E'zhou 20MWp Agricultural &amp; Photovoltaic Technology Demonstration Park Project</t>
    <phoneticPr fontId="3" type="noConversion"/>
  </si>
  <si>
    <t>E'zhou</t>
    <phoneticPr fontId="3" type="noConversion"/>
  </si>
  <si>
    <t>E'zhou LDK Photovoltaic &amp; Agricultural Technology Co., Ltd.</t>
    <phoneticPr fontId="3" type="noConversion"/>
  </si>
  <si>
    <t>Construction drawing</t>
    <phoneticPr fontId="3" type="noConversion"/>
  </si>
  <si>
    <t>Jiangyin Shanquan Village 1.0244MWp Rooftop Photovoltaic Power Station Demonstration Project</t>
    <phoneticPr fontId="3" type="noConversion"/>
  </si>
  <si>
    <t>Jiangyin</t>
    <phoneticPr fontId="3" type="noConversion"/>
  </si>
  <si>
    <t>Jiangsu Akcome Industrial Group Co., Ltd.</t>
    <phoneticPr fontId="3" type="noConversion"/>
  </si>
  <si>
    <t>1.0244MWp</t>
  </si>
  <si>
    <t>EPC</t>
    <phoneticPr fontId="3" type="noConversion"/>
  </si>
  <si>
    <t>Qingdao Iron and Steel Plant Environment Protection Relocation Project - Dispersed Photovoltaic Power Generation Project</t>
    <phoneticPr fontId="3" type="noConversion"/>
  </si>
  <si>
    <t>Huangdao</t>
    <phoneticPr fontId="3" type="noConversion"/>
  </si>
  <si>
    <t>Qingdao Iron and Steel</t>
    <phoneticPr fontId="3" type="noConversion"/>
  </si>
  <si>
    <t>6MWp</t>
  </si>
  <si>
    <t>Preliminary scheme</t>
    <phoneticPr fontId="3" type="noConversion"/>
  </si>
  <si>
    <t>Shanxi Datong Tianzhen Photovoltaic Power Generation Project</t>
    <phoneticPr fontId="3" type="noConversion"/>
  </si>
  <si>
    <t>Shanxi</t>
    <phoneticPr fontId="3" type="noConversion"/>
  </si>
  <si>
    <t>China Dangtang Co.</t>
    <phoneticPr fontId="3" type="noConversion"/>
  </si>
  <si>
    <t>500MWp</t>
    <phoneticPr fontId="3" type="noConversion"/>
  </si>
  <si>
    <t>Beijing Guanting the Combination of Wind and Solar Power Generation Project</t>
    <phoneticPr fontId="3" type="noConversion"/>
  </si>
  <si>
    <t>1MWp</t>
    <phoneticPr fontId="3" type="noConversion"/>
  </si>
  <si>
    <t>Huadian Ningxia Ningdong 10MWp Photovoltaic Power Plant</t>
    <phoneticPr fontId="3" type="noConversion"/>
  </si>
  <si>
    <t>10MWp</t>
    <phoneticPr fontId="3" type="noConversion"/>
  </si>
  <si>
    <t>Gansu Wuwei 10MWp Photovoltaic Power Station</t>
    <phoneticPr fontId="3" type="noConversion"/>
  </si>
  <si>
    <t>GD Power Development Co.,Ltd.</t>
    <phoneticPr fontId="3" type="noConversion"/>
  </si>
  <si>
    <t>Feasibility study; Construction drawing</t>
    <phoneticPr fontId="3" type="noConversion"/>
  </si>
  <si>
    <t>Shanxi Xinrong 10MW Photovoltaic Power Plant Project</t>
    <phoneticPr fontId="3" type="noConversion"/>
  </si>
  <si>
    <t>Shanxi International Electricity Group</t>
    <phoneticPr fontId="3" type="noConversion"/>
  </si>
  <si>
    <t>Shanxi Hunyuan Solar Power Station</t>
    <phoneticPr fontId="3" type="noConversion"/>
  </si>
  <si>
    <t>300MWp</t>
    <phoneticPr fontId="3" type="noConversion"/>
  </si>
  <si>
    <t>Preliminary scheme</t>
  </si>
  <si>
    <t>Zhenjiang City, Jiangsu 5MWp Photovoltaic Power Plant Project</t>
    <phoneticPr fontId="3" type="noConversion"/>
  </si>
  <si>
    <t>Jiangsu</t>
    <phoneticPr fontId="3" type="noConversion"/>
  </si>
  <si>
    <t>China Everbright International Limited</t>
    <phoneticPr fontId="3" type="noConversion"/>
  </si>
  <si>
    <t>5MWp</t>
    <phoneticPr fontId="3" type="noConversion"/>
  </si>
  <si>
    <r>
      <t xml:space="preserve">National Phase </t>
    </r>
    <r>
      <rPr>
        <sz val="10"/>
        <color rgb="FF000000"/>
        <rFont val="宋体"/>
        <family val="3"/>
        <charset val="134"/>
      </rPr>
      <t>Ⅱ</t>
    </r>
    <r>
      <rPr>
        <sz val="10"/>
        <color rgb="FF000000"/>
        <rFont val="Times New Roman"/>
        <family val="1"/>
      </rPr>
      <t xml:space="preserve"> 5 Solar Concession Project</t>
    </r>
  </si>
  <si>
    <t>Ningxia; Xinjiang; Qinghai; Yunlin; Inner Mongolia</t>
    <phoneticPr fontId="3" type="noConversion"/>
  </si>
  <si>
    <t>20MWp; 30MWp; 20MWp; 20MWp; 20MWp</t>
    <phoneticPr fontId="3" type="noConversion"/>
  </si>
  <si>
    <t>Golmud in Qinghai Huadian a 10MWp Photovoltaic Power Plant Project</t>
    <phoneticPr fontId="3" type="noConversion"/>
  </si>
  <si>
    <t>Qinghai</t>
    <phoneticPr fontId="3" type="noConversion"/>
  </si>
  <si>
    <t>Huadian New Energy Technology Development Co.</t>
    <phoneticPr fontId="3" type="noConversion"/>
  </si>
  <si>
    <t>Shangyi 12.5MW Photovoltaic Power Plant Project</t>
    <phoneticPr fontId="3" type="noConversion"/>
  </si>
  <si>
    <t>Shangyi</t>
    <phoneticPr fontId="3" type="noConversion"/>
  </si>
  <si>
    <t>Shangyi County Chahar wind Group</t>
    <phoneticPr fontId="3" type="noConversion"/>
  </si>
  <si>
    <t>12.5MWp</t>
    <phoneticPr fontId="3" type="noConversion"/>
  </si>
  <si>
    <t>MEMC Edison grid-connected photovoltaic power plant project in Dunhuang</t>
    <phoneticPr fontId="3" type="noConversion"/>
  </si>
  <si>
    <t>9MWp</t>
    <phoneticPr fontId="3" type="noConversion"/>
  </si>
  <si>
    <t>China Power Investment Chengde 20MW PV Project</t>
    <phoneticPr fontId="3" type="noConversion"/>
  </si>
  <si>
    <t>Chengde</t>
    <phoneticPr fontId="3" type="noConversion"/>
  </si>
  <si>
    <t>China Power Investment New Energy Co., Ltd.</t>
    <phoneticPr fontId="3" type="noConversion"/>
  </si>
  <si>
    <t>20MWp</t>
    <phoneticPr fontId="3" type="noConversion"/>
  </si>
  <si>
    <t>XiMeng Zhengxiangbaiqi 20MWp PV Project</t>
    <phoneticPr fontId="3" type="noConversion"/>
  </si>
  <si>
    <t>Inner Mongolia</t>
    <phoneticPr fontId="3" type="noConversion"/>
  </si>
  <si>
    <t>Shanghai Guozhijie Investment Co.</t>
    <phoneticPr fontId="3" type="noConversion"/>
  </si>
  <si>
    <t>In progress</t>
  </si>
  <si>
    <t>Shandong Shouguang 19MWp Roof PV Project</t>
    <phoneticPr fontId="3" type="noConversion"/>
  </si>
  <si>
    <t>Shandong</t>
    <phoneticPr fontId="3" type="noConversion"/>
  </si>
  <si>
    <t>Jilin Mingda 20MWp greenhouses distributed PV Generation Projects</t>
    <phoneticPr fontId="3" type="noConversion"/>
  </si>
  <si>
    <t>Jilin</t>
    <phoneticPr fontId="3" type="noConversion"/>
  </si>
  <si>
    <t>Changling County Mingda Technology Co., Ltd.</t>
    <phoneticPr fontId="3" type="noConversion"/>
  </si>
  <si>
    <t xml:space="preserve">Juan Lucio </t>
  </si>
  <si>
    <t>Otivo Meza</t>
  </si>
  <si>
    <t>00253862</t>
  </si>
  <si>
    <t>Ingeniero forestal</t>
  </si>
  <si>
    <t>Calle Las Orquideas s/n Urb: Jose Lishner Tudela</t>
  </si>
  <si>
    <t>Tumbes</t>
  </si>
  <si>
    <t>America latina</t>
  </si>
  <si>
    <t>(511) (73) 341944</t>
  </si>
  <si>
    <t>jotivo@yahoo.es</t>
  </si>
  <si>
    <t>Coordinador de la Iniciativa</t>
  </si>
  <si>
    <t>jcgonzalez.aybar@althelia.com</t>
  </si>
  <si>
    <t>Gonzalez Aybar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</si>
</sst>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9">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u/>
      <sz val="11"/>
      <color theme="11"/>
      <name val="Calibri"/>
      <family val="2"/>
      <scheme val="minor"/>
    </font>
    <font>
      <sz val="11"/>
      <name val="Calibri"/>
      <family val="2"/>
      <scheme val="minor"/>
    </font>
    <font>
      <sz val="12"/>
      <color theme="1"/>
      <name val="Calibri"/>
      <family val="2"/>
      <scheme val="minor"/>
    </font>
    <font>
      <b/>
      <sz val="11"/>
      <color theme="1"/>
      <name val="Times New Roman"/>
      <family val="1"/>
    </font>
    <font>
      <b/>
      <sz val="10"/>
      <color rgb="FF000000"/>
      <name val="Times New Roman"/>
      <family val="1"/>
    </font>
    <font>
      <b/>
      <sz val="10"/>
      <color indexed="8"/>
      <name val="Times New Roman"/>
      <family val="1"/>
    </font>
    <font>
      <sz val="10"/>
      <color rgb="FF000000"/>
      <name val="Times New Roman"/>
      <family val="1"/>
    </font>
    <font>
      <sz val="10"/>
      <color rgb="FF000000"/>
      <name val="宋体"/>
      <family val="3"/>
      <charset val="134"/>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thin">
        <color auto="1"/>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6">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xf numFmtId="0" fontId="21" fillId="0" borderId="0" applyNumberFormat="0" applyFill="0" applyBorder="0" applyAlignment="0" applyProtection="0"/>
    <xf numFmtId="0" fontId="23" fillId="0" borderId="0"/>
  </cellStyleXfs>
  <cellXfs count="183">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7" fillId="0" borderId="34" xfId="5" applyFont="1" applyFill="1" applyBorder="1" applyAlignment="1" applyProtection="1">
      <alignment horizontal="left" vertical="center" wrapText="1"/>
      <protection locked="0"/>
    </xf>
    <xf numFmtId="0" fontId="25" fillId="0" borderId="48" xfId="0" applyFont="1" applyFill="1" applyBorder="1" applyAlignment="1">
      <alignment horizontal="justify" vertical="center" wrapText="1"/>
    </xf>
    <xf numFmtId="0" fontId="26" fillId="0" borderId="48" xfId="0" applyFont="1" applyFill="1" applyBorder="1" applyAlignment="1">
      <alignment horizontal="center" vertical="center" wrapText="1"/>
    </xf>
    <xf numFmtId="0" fontId="25" fillId="0" borderId="25" xfId="0" applyFont="1" applyFill="1" applyBorder="1" applyAlignment="1">
      <alignment horizontal="center" vertical="center" wrapText="1"/>
    </xf>
    <xf numFmtId="0" fontId="27" fillId="0" borderId="48" xfId="0" applyFont="1" applyBorder="1" applyAlignment="1">
      <alignment horizontal="justify" vertical="center" wrapText="1"/>
    </xf>
    <xf numFmtId="0" fontId="27" fillId="0" borderId="25" xfId="0" applyFont="1" applyBorder="1" applyAlignment="1">
      <alignment horizontal="justify" vertical="center" wrapText="1"/>
    </xf>
    <xf numFmtId="0" fontId="27" fillId="0" borderId="25" xfId="0" applyFont="1" applyBorder="1" applyAlignment="1">
      <alignment horizontal="center" vertical="center" wrapText="1"/>
    </xf>
    <xf numFmtId="14" fontId="27" fillId="0" borderId="49" xfId="0" applyNumberFormat="1" applyFont="1" applyBorder="1" applyAlignment="1">
      <alignment horizontal="justify" vertical="center" wrapText="1"/>
    </xf>
    <xf numFmtId="0" fontId="27" fillId="0" borderId="49" xfId="0" applyFont="1" applyBorder="1" applyAlignment="1">
      <alignment horizontal="left" vertical="center" wrapText="1"/>
    </xf>
    <xf numFmtId="0" fontId="27" fillId="0" borderId="49" xfId="0" applyFont="1" applyBorder="1" applyAlignment="1">
      <alignment horizontal="justify" vertical="center" wrapText="1"/>
    </xf>
    <xf numFmtId="0" fontId="27" fillId="0" borderId="49" xfId="0" applyFont="1" applyBorder="1" applyAlignment="1">
      <alignment horizontal="center"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22" fillId="0" borderId="5" xfId="0"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22" fillId="0" borderId="6" xfId="0" applyFont="1" applyBorder="1" applyAlignment="1" applyProtection="1">
      <alignment horizontal="left" vertical="center" wrapText="1"/>
      <protection locked="0"/>
    </xf>
    <xf numFmtId="0" fontId="22" fillId="0" borderId="7"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22" fillId="0" borderId="35" xfId="0" applyFont="1" applyBorder="1" applyAlignment="1" applyProtection="1">
      <alignment horizontal="left" vertical="center" wrapText="1"/>
      <protection locked="0"/>
    </xf>
    <xf numFmtId="0" fontId="22" fillId="0" borderId="2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24" fillId="0" borderId="47" xfId="0" applyFont="1" applyBorder="1" applyAlignment="1">
      <alignment horizontal="center" vertical="center" wrapText="1"/>
    </xf>
  </cellXfs>
  <cellStyles count="6">
    <cellStyle name="Hipervínculo" xfId="3" builtinId="8"/>
    <cellStyle name="Hipervínculo visitado" xfId="4" builtinId="9" hidden="1"/>
    <cellStyle name="Normal" xfId="0" builtinId="0"/>
    <cellStyle name="Normal 2" xfId="1"/>
    <cellStyle name="Normal 3" xfId="5"/>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bin@cseec.cn" TargetMode="External"/><Relationship Id="rId7" Type="http://schemas.openxmlformats.org/officeDocument/2006/relationships/hyperlink" Target="mailto:jotivo@yahoo.es" TargetMode="External"/><Relationship Id="rId2" Type="http://schemas.openxmlformats.org/officeDocument/2006/relationships/hyperlink" Target="http://www.aider.com.pe/" TargetMode="External"/><Relationship Id="rId1" Type="http://schemas.openxmlformats.org/officeDocument/2006/relationships/hyperlink" Target="mailto:lima@aider.com.pe" TargetMode="External"/><Relationship Id="rId6" Type="http://schemas.openxmlformats.org/officeDocument/2006/relationships/hyperlink" Target="http://www.althelia.com/" TargetMode="External"/><Relationship Id="rId5" Type="http://schemas.openxmlformats.org/officeDocument/2006/relationships/hyperlink" Target="mailto:jcgonzalez.aybar@althelia.com" TargetMode="External"/><Relationship Id="rId4" Type="http://schemas.openxmlformats.org/officeDocument/2006/relationships/hyperlink" Target="http://www.cseec.c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28"/>
  <sheetViews>
    <sheetView tabSelected="1" zoomScale="110" zoomScaleNormal="110" zoomScaleSheetLayoutView="120" zoomScalePageLayoutView="125" workbookViewId="0">
      <selection activeCell="C124" sqref="C124:E124"/>
    </sheetView>
  </sheetViews>
  <sheetFormatPr baseColWidth="10" defaultColWidth="30.7109375" defaultRowHeight="15"/>
  <cols>
    <col min="1" max="1" width="3.140625" style="8" customWidth="1"/>
    <col min="2" max="2" width="33.42578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256" width="30.7109375" style="9"/>
  </cols>
  <sheetData>
    <row r="1" spans="2:8" s="8" customFormat="1" ht="6" customHeight="1"/>
    <row r="2" spans="2:8" s="8" customFormat="1" ht="48" customHeight="1">
      <c r="B2" s="133" t="s">
        <v>52</v>
      </c>
      <c r="C2" s="133"/>
      <c r="D2" s="133"/>
      <c r="E2" s="133"/>
      <c r="F2" s="133"/>
    </row>
    <row r="3" spans="2:8" s="8" customFormat="1" ht="5.0999999999999996" customHeight="1"/>
    <row r="4" spans="2:8" s="8" customFormat="1" ht="48" customHeight="1">
      <c r="B4" s="121" t="s">
        <v>100</v>
      </c>
      <c r="C4" s="121"/>
      <c r="D4" s="121"/>
      <c r="E4" s="121"/>
      <c r="F4" s="121"/>
    </row>
    <row r="5" spans="2:8" s="8" customFormat="1" ht="5.0999999999999996" customHeight="1"/>
    <row r="6" spans="2:8" s="8" customFormat="1">
      <c r="B6" s="128" t="s">
        <v>33</v>
      </c>
      <c r="C6" s="129"/>
      <c r="D6" s="129"/>
      <c r="E6" s="129"/>
      <c r="F6" s="130"/>
    </row>
    <row r="7" spans="2:8" s="8" customFormat="1" ht="36" customHeight="1">
      <c r="B7" s="7" t="s">
        <v>56</v>
      </c>
      <c r="C7" s="123" t="s">
        <v>127</v>
      </c>
      <c r="D7" s="124"/>
      <c r="E7" s="124"/>
      <c r="F7" s="125"/>
      <c r="H7" s="13"/>
    </row>
    <row r="8" spans="2:8" s="8" customFormat="1" ht="33.950000000000003" customHeight="1">
      <c r="B8" s="126" t="s">
        <v>57</v>
      </c>
      <c r="C8" s="127"/>
      <c r="D8" s="127"/>
      <c r="E8" s="127"/>
      <c r="F8" s="21">
        <v>15</v>
      </c>
    </row>
    <row r="9" spans="2:8" s="8" customFormat="1" ht="24.95" customHeight="1">
      <c r="B9" s="126" t="s">
        <v>76</v>
      </c>
      <c r="C9" s="127"/>
      <c r="D9" s="127"/>
      <c r="E9" s="127"/>
      <c r="F9" s="85">
        <f>'FINANCIAMIENTO PROYECTO'!D20</f>
        <v>1367500</v>
      </c>
      <c r="H9" s="8" t="s">
        <v>73</v>
      </c>
    </row>
    <row r="10" spans="2:8" s="8" customFormat="1" ht="24" customHeight="1">
      <c r="B10" s="126" t="s">
        <v>77</v>
      </c>
      <c r="C10" s="127"/>
      <c r="D10" s="127"/>
      <c r="E10" s="127"/>
      <c r="F10" s="85">
        <f>'FINANCIAMIENTO PROYECTO'!E20</f>
        <v>225000</v>
      </c>
      <c r="H10" s="8" t="s">
        <v>73</v>
      </c>
    </row>
    <row r="11" spans="2:8" s="8" customFormat="1" ht="24" customHeight="1">
      <c r="B11" s="126" t="s">
        <v>78</v>
      </c>
      <c r="C11" s="127"/>
      <c r="D11" s="127"/>
      <c r="E11" s="127"/>
      <c r="F11" s="85">
        <f>'FINANCIAMIENTO PROYECTO'!J20+'FINANCIAMIENTO PROYECTO'!K20</f>
        <v>1142500</v>
      </c>
      <c r="H11" s="8" t="s">
        <v>73</v>
      </c>
    </row>
    <row r="12" spans="2:8" ht="21" customHeight="1">
      <c r="B12" s="126" t="s">
        <v>86</v>
      </c>
      <c r="C12" s="127"/>
      <c r="D12" s="127"/>
      <c r="E12" s="127"/>
      <c r="F12" s="20" t="s">
        <v>112</v>
      </c>
    </row>
    <row r="13" spans="2:8" ht="23.1" customHeight="1">
      <c r="B13" s="126" t="s">
        <v>87</v>
      </c>
      <c r="C13" s="127"/>
      <c r="D13" s="127"/>
      <c r="E13" s="127"/>
      <c r="F13" s="21" t="s">
        <v>113</v>
      </c>
    </row>
    <row r="14" spans="2:8" ht="90" customHeight="1">
      <c r="B14" s="62" t="s">
        <v>85</v>
      </c>
      <c r="C14" s="103" t="s">
        <v>174</v>
      </c>
      <c r="D14" s="103"/>
      <c r="E14" s="103"/>
      <c r="F14" s="104"/>
    </row>
    <row r="15" spans="2:8" ht="80.099999999999994" customHeight="1">
      <c r="B15" s="44" t="s">
        <v>79</v>
      </c>
      <c r="C15" s="103" t="s">
        <v>125</v>
      </c>
      <c r="D15" s="103"/>
      <c r="E15" s="103"/>
      <c r="F15" s="104"/>
    </row>
    <row r="16" spans="2:8" ht="80.099999999999994" customHeight="1">
      <c r="B16" s="12" t="s">
        <v>92</v>
      </c>
      <c r="C16" s="131" t="s">
        <v>126</v>
      </c>
      <c r="D16" s="131"/>
      <c r="E16" s="131"/>
      <c r="F16" s="132"/>
    </row>
    <row r="17" spans="2:5" s="8" customFormat="1" ht="8.1" customHeight="1"/>
    <row r="18" spans="2:5" ht="20.100000000000001" customHeight="1">
      <c r="B18" s="134" t="s">
        <v>80</v>
      </c>
      <c r="C18" s="135"/>
      <c r="D18" s="135"/>
      <c r="E18" s="136"/>
    </row>
    <row r="19" spans="2:5">
      <c r="B19" s="14" t="s">
        <v>14</v>
      </c>
      <c r="C19" s="116" t="s">
        <v>351</v>
      </c>
      <c r="D19" s="116"/>
      <c r="E19" s="117"/>
    </row>
    <row r="20" spans="2:5">
      <c r="B20" s="10" t="s">
        <v>15</v>
      </c>
      <c r="C20" s="103" t="s">
        <v>352</v>
      </c>
      <c r="D20" s="103"/>
      <c r="E20" s="104"/>
    </row>
    <row r="21" spans="2:5" ht="15.95" customHeight="1">
      <c r="B21" s="7" t="s">
        <v>21</v>
      </c>
      <c r="C21" s="122" t="s">
        <v>353</v>
      </c>
      <c r="D21" s="103"/>
      <c r="E21" s="104"/>
    </row>
    <row r="22" spans="2:5">
      <c r="B22" s="10" t="s">
        <v>16</v>
      </c>
      <c r="C22" s="103" t="s">
        <v>354</v>
      </c>
      <c r="D22" s="103"/>
      <c r="E22" s="104"/>
    </row>
    <row r="23" spans="2:5">
      <c r="B23" s="10" t="s">
        <v>17</v>
      </c>
      <c r="C23" s="103" t="s">
        <v>355</v>
      </c>
      <c r="D23" s="103"/>
      <c r="E23" s="104"/>
    </row>
    <row r="24" spans="2:5">
      <c r="B24" s="10" t="s">
        <v>3</v>
      </c>
      <c r="C24" s="103" t="s">
        <v>356</v>
      </c>
      <c r="D24" s="103"/>
      <c r="E24" s="104"/>
    </row>
    <row r="25" spans="2:5">
      <c r="B25" s="10" t="s">
        <v>18</v>
      </c>
      <c r="C25" s="103" t="s">
        <v>357</v>
      </c>
      <c r="D25" s="103"/>
      <c r="E25" s="104"/>
    </row>
    <row r="26" spans="2:5">
      <c r="B26" s="10" t="s">
        <v>4</v>
      </c>
      <c r="C26" s="103" t="s">
        <v>112</v>
      </c>
      <c r="D26" s="103"/>
      <c r="E26" s="104"/>
    </row>
    <row r="27" spans="2:5">
      <c r="B27" s="10" t="s">
        <v>19</v>
      </c>
      <c r="C27" s="103" t="s">
        <v>358</v>
      </c>
      <c r="D27" s="103"/>
      <c r="E27" s="104"/>
    </row>
    <row r="28" spans="2:5">
      <c r="B28" s="10" t="s">
        <v>20</v>
      </c>
      <c r="C28" s="102" t="s">
        <v>359</v>
      </c>
      <c r="D28" s="103"/>
      <c r="E28" s="104"/>
    </row>
    <row r="29" spans="2:5" ht="30">
      <c r="B29" s="18" t="s">
        <v>40</v>
      </c>
      <c r="C29" s="103" t="s">
        <v>360</v>
      </c>
      <c r="D29" s="103"/>
      <c r="E29" s="104"/>
    </row>
    <row r="30" spans="2:5">
      <c r="B30" s="10" t="s">
        <v>41</v>
      </c>
      <c r="C30" s="103">
        <v>15</v>
      </c>
      <c r="D30" s="103"/>
      <c r="E30" s="104"/>
    </row>
    <row r="31" spans="2:5" ht="60">
      <c r="B31" s="18" t="s">
        <v>44</v>
      </c>
      <c r="C31" s="131"/>
      <c r="D31" s="131"/>
      <c r="E31" s="132"/>
    </row>
    <row r="32" spans="2:5" s="8" customFormat="1" ht="9" customHeight="1"/>
    <row r="33" spans="2:5" s="8" customFormat="1" ht="15.95" customHeight="1">
      <c r="B33" s="134" t="s">
        <v>81</v>
      </c>
      <c r="C33" s="135"/>
      <c r="D33" s="135"/>
      <c r="E33" s="136"/>
    </row>
    <row r="34" spans="2:5" s="8" customFormat="1" ht="27" customHeight="1">
      <c r="B34" s="6" t="s">
        <v>23</v>
      </c>
      <c r="C34" s="116" t="s">
        <v>110</v>
      </c>
      <c r="D34" s="116"/>
      <c r="E34" s="117"/>
    </row>
    <row r="35" spans="2:5" s="8" customFormat="1" ht="15.95" customHeight="1">
      <c r="B35" s="7" t="s">
        <v>24</v>
      </c>
      <c r="C35" s="103" t="s">
        <v>111</v>
      </c>
      <c r="D35" s="103"/>
      <c r="E35" s="104"/>
    </row>
    <row r="36" spans="2:5" s="8" customFormat="1" ht="15.95" customHeight="1">
      <c r="B36" s="7" t="s">
        <v>22</v>
      </c>
      <c r="C36" s="103">
        <v>20197543672</v>
      </c>
      <c r="D36" s="103"/>
      <c r="E36" s="104"/>
    </row>
    <row r="37" spans="2:5" s="8" customFormat="1" ht="15.95" customHeight="1">
      <c r="B37" s="7" t="s">
        <v>0</v>
      </c>
      <c r="C37" s="122" t="s">
        <v>114</v>
      </c>
      <c r="D37" s="103"/>
      <c r="E37" s="104"/>
    </row>
    <row r="38" spans="2:5" s="8" customFormat="1" ht="15.95" customHeight="1">
      <c r="B38" s="7" t="s">
        <v>1</v>
      </c>
      <c r="C38" s="103" t="s">
        <v>117</v>
      </c>
      <c r="D38" s="103"/>
      <c r="E38" s="104"/>
    </row>
    <row r="39" spans="2:5" s="8" customFormat="1" ht="15.95" customHeight="1">
      <c r="B39" s="7" t="s">
        <v>26</v>
      </c>
      <c r="C39" s="103" t="s">
        <v>115</v>
      </c>
      <c r="D39" s="103"/>
      <c r="E39" s="104"/>
    </row>
    <row r="40" spans="2:5" s="8" customFormat="1" ht="15.95" customHeight="1">
      <c r="B40" s="7" t="s">
        <v>25</v>
      </c>
      <c r="C40" s="103" t="s">
        <v>116</v>
      </c>
      <c r="D40" s="103"/>
      <c r="E40" s="104"/>
    </row>
    <row r="41" spans="2:5" s="8" customFormat="1" ht="15.95" customHeight="1">
      <c r="B41" s="7" t="s">
        <v>21</v>
      </c>
      <c r="C41" s="122" t="s">
        <v>118</v>
      </c>
      <c r="D41" s="103"/>
      <c r="E41" s="104"/>
    </row>
    <row r="42" spans="2:5" s="8" customFormat="1" ht="15.95" customHeight="1">
      <c r="B42" s="10" t="s">
        <v>2</v>
      </c>
      <c r="C42" s="103" t="s">
        <v>119</v>
      </c>
      <c r="D42" s="103"/>
      <c r="E42" s="104"/>
    </row>
    <row r="43" spans="2:5" s="8" customFormat="1" ht="15.95" customHeight="1">
      <c r="B43" s="7" t="s">
        <v>18</v>
      </c>
      <c r="C43" s="103" t="s">
        <v>357</v>
      </c>
      <c r="D43" s="103"/>
      <c r="E43" s="104"/>
    </row>
    <row r="44" spans="2:5" s="8" customFormat="1" ht="15.95" customHeight="1">
      <c r="B44" s="7" t="s">
        <v>4</v>
      </c>
      <c r="C44" s="118" t="s">
        <v>112</v>
      </c>
      <c r="D44" s="119"/>
      <c r="E44" s="120"/>
    </row>
    <row r="45" spans="2:5" s="8" customFormat="1" ht="15.95" customHeight="1">
      <c r="B45" s="10" t="s">
        <v>5</v>
      </c>
      <c r="C45" s="103" t="s">
        <v>120</v>
      </c>
      <c r="D45" s="103"/>
      <c r="E45" s="104"/>
    </row>
    <row r="46" spans="2:5" s="8" customFormat="1" ht="15.95" customHeight="1">
      <c r="B46" s="10" t="s">
        <v>6</v>
      </c>
      <c r="C46" s="102" t="s">
        <v>121</v>
      </c>
      <c r="D46" s="103"/>
      <c r="E46" s="104"/>
    </row>
    <row r="47" spans="2:5" s="8" customFormat="1" ht="15.95" customHeight="1">
      <c r="B47" s="7" t="s">
        <v>39</v>
      </c>
      <c r="C47" s="103" t="s">
        <v>122</v>
      </c>
      <c r="D47" s="103"/>
      <c r="E47" s="104"/>
    </row>
    <row r="48" spans="2:5" s="8" customFormat="1" ht="15.95" customHeight="1">
      <c r="B48" s="7" t="s">
        <v>7</v>
      </c>
      <c r="C48" s="102" t="s">
        <v>123</v>
      </c>
      <c r="D48" s="103"/>
      <c r="E48" s="104"/>
    </row>
    <row r="49" spans="2:5" s="8" customFormat="1" ht="62.1" customHeight="1">
      <c r="B49" s="7" t="s">
        <v>43</v>
      </c>
      <c r="C49" s="99"/>
      <c r="D49" s="100"/>
      <c r="E49" s="101"/>
    </row>
    <row r="50" spans="2:5" s="8" customFormat="1" ht="18" customHeight="1">
      <c r="B50" s="7" t="s">
        <v>45</v>
      </c>
      <c r="C50" s="99">
        <v>28</v>
      </c>
      <c r="D50" s="100"/>
      <c r="E50" s="101"/>
    </row>
    <row r="51" spans="2:5" s="8" customFormat="1" ht="60.95" customHeight="1">
      <c r="B51" s="7" t="s">
        <v>99</v>
      </c>
      <c r="C51" s="118" t="s">
        <v>160</v>
      </c>
      <c r="D51" s="119"/>
      <c r="E51" s="120"/>
    </row>
    <row r="52" spans="2:5" s="8" customFormat="1" ht="15.95" customHeight="1">
      <c r="B52" s="105" t="s">
        <v>28</v>
      </c>
      <c r="C52" s="106"/>
      <c r="D52" s="106"/>
      <c r="E52" s="107"/>
    </row>
    <row r="53" spans="2:5" s="8" customFormat="1" ht="15.95" customHeight="1">
      <c r="B53" s="7" t="s">
        <v>34</v>
      </c>
      <c r="C53" s="1"/>
      <c r="D53" s="11" t="s">
        <v>27</v>
      </c>
      <c r="E53" s="2" t="s">
        <v>124</v>
      </c>
    </row>
    <row r="54" spans="2:5" s="8" customFormat="1" ht="15.95" customHeight="1">
      <c r="B54" s="105" t="s">
        <v>29</v>
      </c>
      <c r="C54" s="106"/>
      <c r="D54" s="106"/>
      <c r="E54" s="107"/>
    </row>
    <row r="55" spans="2:5" s="8" customFormat="1" ht="15.95" customHeight="1">
      <c r="B55" s="7" t="s">
        <v>8</v>
      </c>
      <c r="C55" s="3"/>
      <c r="D55" s="11" t="s">
        <v>30</v>
      </c>
      <c r="E55" s="2"/>
    </row>
    <row r="56" spans="2:5" s="8" customFormat="1" ht="15.95" customHeight="1">
      <c r="B56" s="7" t="s">
        <v>10</v>
      </c>
      <c r="C56" s="3"/>
      <c r="D56" s="11" t="s">
        <v>11</v>
      </c>
      <c r="E56" s="2" t="s">
        <v>124</v>
      </c>
    </row>
    <row r="57" spans="2:5" s="8" customFormat="1" ht="15.95" customHeight="1">
      <c r="B57" s="7" t="s">
        <v>31</v>
      </c>
      <c r="C57" s="3"/>
      <c r="D57" s="11" t="s">
        <v>59</v>
      </c>
      <c r="E57" s="2"/>
    </row>
    <row r="58" spans="2:5" s="8" customFormat="1" ht="15.95" customHeight="1">
      <c r="B58" s="7" t="s">
        <v>58</v>
      </c>
      <c r="C58" s="4"/>
      <c r="D58" s="11" t="s">
        <v>12</v>
      </c>
      <c r="E58" s="5"/>
    </row>
    <row r="59" spans="2:5" s="8" customFormat="1" ht="15.95" customHeight="1">
      <c r="B59" s="12" t="s">
        <v>13</v>
      </c>
      <c r="C59" s="108"/>
      <c r="D59" s="109"/>
      <c r="E59" s="110"/>
    </row>
    <row r="60" spans="2:5" s="8" customFormat="1" ht="9" customHeight="1"/>
    <row r="61" spans="2:5" s="8" customFormat="1" ht="15" customHeight="1">
      <c r="B61" s="134" t="s">
        <v>82</v>
      </c>
      <c r="C61" s="135"/>
      <c r="D61" s="135"/>
      <c r="E61" s="136"/>
    </row>
    <row r="62" spans="2:5" s="8" customFormat="1" ht="27" customHeight="1">
      <c r="B62" s="6" t="s">
        <v>23</v>
      </c>
      <c r="C62" s="116" t="s">
        <v>145</v>
      </c>
      <c r="D62" s="116"/>
      <c r="E62" s="117"/>
    </row>
    <row r="63" spans="2:5" s="8" customFormat="1" ht="15.95" customHeight="1">
      <c r="B63" s="7" t="s">
        <v>24</v>
      </c>
      <c r="C63" s="103"/>
      <c r="D63" s="103"/>
      <c r="E63" s="104"/>
    </row>
    <row r="64" spans="2:5" s="8" customFormat="1" ht="15.95" customHeight="1">
      <c r="B64" s="7" t="s">
        <v>22</v>
      </c>
      <c r="C64" s="122" t="s">
        <v>146</v>
      </c>
      <c r="D64" s="103"/>
      <c r="E64" s="104"/>
    </row>
    <row r="65" spans="2:5" s="8" customFormat="1" ht="15.95" customHeight="1">
      <c r="B65" s="7" t="s">
        <v>0</v>
      </c>
      <c r="C65" s="122" t="s">
        <v>147</v>
      </c>
      <c r="D65" s="103"/>
      <c r="E65" s="104"/>
    </row>
    <row r="66" spans="2:5" s="8" customFormat="1" ht="15.95" customHeight="1">
      <c r="B66" s="7" t="s">
        <v>1</v>
      </c>
      <c r="C66" s="103" t="s">
        <v>148</v>
      </c>
      <c r="D66" s="103"/>
      <c r="E66" s="104"/>
    </row>
    <row r="67" spans="2:5" s="8" customFormat="1" ht="15.95" customHeight="1">
      <c r="B67" s="7" t="s">
        <v>26</v>
      </c>
      <c r="C67" s="103" t="s">
        <v>149</v>
      </c>
      <c r="D67" s="103"/>
      <c r="E67" s="104"/>
    </row>
    <row r="68" spans="2:5" s="8" customFormat="1" ht="15.95" customHeight="1">
      <c r="B68" s="7" t="s">
        <v>25</v>
      </c>
      <c r="C68" s="103" t="s">
        <v>150</v>
      </c>
      <c r="D68" s="103"/>
      <c r="E68" s="104"/>
    </row>
    <row r="69" spans="2:5" s="8" customFormat="1" ht="15.95" customHeight="1">
      <c r="B69" s="7" t="s">
        <v>21</v>
      </c>
      <c r="C69" s="103" t="s">
        <v>151</v>
      </c>
      <c r="D69" s="103"/>
      <c r="E69" s="104"/>
    </row>
    <row r="70" spans="2:5" s="8" customFormat="1" ht="15.95" customHeight="1">
      <c r="B70" s="10" t="s">
        <v>2</v>
      </c>
      <c r="C70" s="103" t="s">
        <v>152</v>
      </c>
      <c r="D70" s="103"/>
      <c r="E70" s="104"/>
    </row>
    <row r="71" spans="2:5" s="8" customFormat="1" ht="15.95" customHeight="1">
      <c r="B71" s="7" t="s">
        <v>18</v>
      </c>
      <c r="C71" s="103" t="s">
        <v>153</v>
      </c>
      <c r="D71" s="103"/>
      <c r="E71" s="104"/>
    </row>
    <row r="72" spans="2:5" s="8" customFormat="1" ht="15.95" customHeight="1">
      <c r="B72" s="7" t="s">
        <v>4</v>
      </c>
      <c r="C72" s="103" t="s">
        <v>154</v>
      </c>
      <c r="D72" s="103"/>
      <c r="E72" s="104"/>
    </row>
    <row r="73" spans="2:5" s="8" customFormat="1" ht="15.95" customHeight="1">
      <c r="B73" s="10" t="s">
        <v>5</v>
      </c>
      <c r="C73" s="103" t="s">
        <v>155</v>
      </c>
      <c r="D73" s="103"/>
      <c r="E73" s="104"/>
    </row>
    <row r="74" spans="2:5" s="8" customFormat="1" ht="15.95" customHeight="1">
      <c r="B74" s="10" t="s">
        <v>6</v>
      </c>
      <c r="C74" s="102" t="s">
        <v>156</v>
      </c>
      <c r="D74" s="103"/>
      <c r="E74" s="104"/>
    </row>
    <row r="75" spans="2:5" s="8" customFormat="1" ht="15.95" customHeight="1">
      <c r="B75" s="7" t="s">
        <v>39</v>
      </c>
      <c r="C75" s="103" t="s">
        <v>157</v>
      </c>
      <c r="D75" s="103"/>
      <c r="E75" s="104"/>
    </row>
    <row r="76" spans="2:5" s="8" customFormat="1" ht="15.95" customHeight="1">
      <c r="B76" s="7" t="s">
        <v>7</v>
      </c>
      <c r="C76" s="102" t="s">
        <v>158</v>
      </c>
      <c r="D76" s="103"/>
      <c r="E76" s="104"/>
    </row>
    <row r="77" spans="2:5" s="8" customFormat="1" ht="62.1" customHeight="1">
      <c r="B77" s="7" t="s">
        <v>43</v>
      </c>
      <c r="C77" s="99" t="s">
        <v>159</v>
      </c>
      <c r="D77" s="100"/>
      <c r="E77" s="101"/>
    </row>
    <row r="78" spans="2:5" s="8" customFormat="1" ht="66" customHeight="1">
      <c r="B78" s="7" t="s">
        <v>99</v>
      </c>
      <c r="C78" s="118" t="s">
        <v>160</v>
      </c>
      <c r="D78" s="119"/>
      <c r="E78" s="120"/>
    </row>
    <row r="79" spans="2:5" s="8" customFormat="1" ht="15.95" customHeight="1">
      <c r="B79" s="105" t="s">
        <v>28</v>
      </c>
      <c r="C79" s="106"/>
      <c r="D79" s="106"/>
      <c r="E79" s="107"/>
    </row>
    <row r="80" spans="2:5" s="8" customFormat="1" ht="15.95" customHeight="1">
      <c r="B80" s="7" t="s">
        <v>34</v>
      </c>
      <c r="C80" s="86"/>
      <c r="D80" s="11" t="s">
        <v>27</v>
      </c>
      <c r="E80" s="87"/>
    </row>
    <row r="81" spans="2:5" s="8" customFormat="1" ht="15.95" customHeight="1">
      <c r="B81" s="105" t="s">
        <v>29</v>
      </c>
      <c r="C81" s="106"/>
      <c r="D81" s="106"/>
      <c r="E81" s="107"/>
    </row>
    <row r="82" spans="2:5" s="8" customFormat="1" ht="15.95" customHeight="1">
      <c r="B82" s="7" t="s">
        <v>8</v>
      </c>
      <c r="C82" s="3"/>
      <c r="D82" s="11" t="s">
        <v>30</v>
      </c>
      <c r="E82" s="2" t="s">
        <v>173</v>
      </c>
    </row>
    <row r="83" spans="2:5" s="8" customFormat="1" ht="15.95" customHeight="1">
      <c r="B83" s="7" t="s">
        <v>10</v>
      </c>
      <c r="C83" s="3"/>
      <c r="D83" s="11" t="s">
        <v>11</v>
      </c>
      <c r="E83" s="2"/>
    </row>
    <row r="84" spans="2:5" s="8" customFormat="1" ht="15.95" customHeight="1">
      <c r="B84" s="7" t="s">
        <v>31</v>
      </c>
      <c r="C84" s="3"/>
      <c r="D84" s="11" t="s">
        <v>32</v>
      </c>
      <c r="E84" s="2"/>
    </row>
    <row r="85" spans="2:5" s="8" customFormat="1" ht="15.95" customHeight="1">
      <c r="B85" s="7" t="s">
        <v>9</v>
      </c>
      <c r="C85" s="4"/>
      <c r="D85" s="11" t="s">
        <v>12</v>
      </c>
      <c r="E85" s="5"/>
    </row>
    <row r="86" spans="2:5" s="8" customFormat="1" ht="15.95" customHeight="1">
      <c r="B86" s="45" t="s">
        <v>59</v>
      </c>
      <c r="C86" s="46"/>
      <c r="D86" s="11" t="s">
        <v>58</v>
      </c>
      <c r="E86" s="47"/>
    </row>
    <row r="87" spans="2:5" s="8" customFormat="1" ht="15.95" customHeight="1">
      <c r="B87" s="12" t="s">
        <v>13</v>
      </c>
      <c r="C87" s="108"/>
      <c r="D87" s="109"/>
      <c r="E87" s="110"/>
    </row>
    <row r="88" spans="2:5" s="8" customFormat="1" ht="15.95" customHeight="1"/>
    <row r="89" spans="2:5" s="8" customFormat="1">
      <c r="B89" s="113" t="s">
        <v>83</v>
      </c>
      <c r="C89" s="114"/>
      <c r="D89" s="114"/>
      <c r="E89" s="115"/>
    </row>
    <row r="90" spans="2:5" s="8" customFormat="1" ht="27" customHeight="1">
      <c r="B90" s="6" t="s">
        <v>23</v>
      </c>
      <c r="C90" s="116" t="s">
        <v>175</v>
      </c>
      <c r="D90" s="116"/>
      <c r="E90" s="117"/>
    </row>
    <row r="91" spans="2:5" s="8" customFormat="1" ht="15.95" customHeight="1">
      <c r="B91" s="7" t="s">
        <v>24</v>
      </c>
      <c r="C91" s="103" t="s">
        <v>172</v>
      </c>
      <c r="D91" s="103"/>
      <c r="E91" s="104"/>
    </row>
    <row r="92" spans="2:5" s="8" customFormat="1" ht="15.95" customHeight="1">
      <c r="B92" s="7" t="s">
        <v>22</v>
      </c>
      <c r="C92" s="103" t="s">
        <v>176</v>
      </c>
      <c r="D92" s="103"/>
      <c r="E92" s="104"/>
    </row>
    <row r="93" spans="2:5" s="8" customFormat="1" ht="15.95" customHeight="1">
      <c r="B93" s="7" t="s">
        <v>0</v>
      </c>
      <c r="C93" s="103" t="s">
        <v>176</v>
      </c>
      <c r="D93" s="103"/>
      <c r="E93" s="104"/>
    </row>
    <row r="94" spans="2:5" s="8" customFormat="1" ht="15.95" customHeight="1">
      <c r="B94" s="7" t="s">
        <v>1</v>
      </c>
      <c r="C94" s="103" t="s">
        <v>177</v>
      </c>
      <c r="D94" s="103"/>
      <c r="E94" s="104"/>
    </row>
    <row r="95" spans="2:5" s="8" customFormat="1" ht="15.95" customHeight="1">
      <c r="B95" s="7" t="s">
        <v>26</v>
      </c>
      <c r="C95" s="103" t="s">
        <v>197</v>
      </c>
      <c r="D95" s="103"/>
      <c r="E95" s="104"/>
    </row>
    <row r="96" spans="2:5" s="8" customFormat="1" ht="15.95" customHeight="1">
      <c r="B96" s="7" t="s">
        <v>25</v>
      </c>
      <c r="C96" s="103" t="s">
        <v>362</v>
      </c>
      <c r="D96" s="103"/>
      <c r="E96" s="104"/>
    </row>
    <row r="97" spans="2:5" s="8" customFormat="1" ht="15.95" customHeight="1">
      <c r="B97" s="7" t="s">
        <v>21</v>
      </c>
      <c r="C97" s="103">
        <v>42457413</v>
      </c>
      <c r="D97" s="103"/>
      <c r="E97" s="104"/>
    </row>
    <row r="98" spans="2:5" s="8" customFormat="1" ht="15.95" customHeight="1">
      <c r="B98" s="10" t="s">
        <v>2</v>
      </c>
      <c r="C98" s="103" t="s">
        <v>198</v>
      </c>
      <c r="D98" s="103"/>
      <c r="E98" s="104"/>
    </row>
    <row r="99" spans="2:5" s="8" customFormat="1" ht="15.95" customHeight="1">
      <c r="B99" s="7" t="s">
        <v>18</v>
      </c>
      <c r="C99" s="103" t="s">
        <v>199</v>
      </c>
      <c r="D99" s="103"/>
      <c r="E99" s="104"/>
    </row>
    <row r="100" spans="2:5" s="8" customFormat="1" ht="15.95" customHeight="1">
      <c r="B100" s="7" t="s">
        <v>4</v>
      </c>
      <c r="C100" s="103" t="s">
        <v>200</v>
      </c>
      <c r="D100" s="103"/>
      <c r="E100" s="104"/>
    </row>
    <row r="101" spans="2:5" s="8" customFormat="1" ht="15.95" customHeight="1">
      <c r="B101" s="10" t="s">
        <v>5</v>
      </c>
      <c r="C101" s="103" t="s">
        <v>201</v>
      </c>
      <c r="D101" s="103"/>
      <c r="E101" s="104"/>
    </row>
    <row r="102" spans="2:5" s="8" customFormat="1" ht="15.95" customHeight="1">
      <c r="B102" s="10" t="s">
        <v>6</v>
      </c>
      <c r="C102" s="102" t="s">
        <v>361</v>
      </c>
      <c r="D102" s="103"/>
      <c r="E102" s="104"/>
    </row>
    <row r="103" spans="2:5" s="8" customFormat="1" ht="15.95" customHeight="1">
      <c r="B103" s="7" t="s">
        <v>39</v>
      </c>
      <c r="C103" s="103"/>
      <c r="D103" s="103"/>
      <c r="E103" s="104"/>
    </row>
    <row r="104" spans="2:5" s="8" customFormat="1" ht="15.95" customHeight="1">
      <c r="B104" s="7" t="s">
        <v>7</v>
      </c>
      <c r="C104" s="102" t="s">
        <v>202</v>
      </c>
      <c r="D104" s="103"/>
      <c r="E104" s="104"/>
    </row>
    <row r="105" spans="2:5" s="8" customFormat="1" ht="62.1" customHeight="1">
      <c r="B105" s="7" t="s">
        <v>43</v>
      </c>
      <c r="C105" s="99" t="s">
        <v>203</v>
      </c>
      <c r="D105" s="100"/>
      <c r="E105" s="101"/>
    </row>
    <row r="106" spans="2:5" s="8" customFormat="1" ht="66" customHeight="1">
      <c r="B106" s="7" t="s">
        <v>99</v>
      </c>
      <c r="C106" s="118" t="s">
        <v>171</v>
      </c>
      <c r="D106" s="119"/>
      <c r="E106" s="120"/>
    </row>
    <row r="107" spans="2:5" s="8" customFormat="1" ht="15.95" customHeight="1">
      <c r="B107" s="105" t="s">
        <v>28</v>
      </c>
      <c r="C107" s="106"/>
      <c r="D107" s="106"/>
      <c r="E107" s="107"/>
    </row>
    <row r="108" spans="2:5" s="8" customFormat="1" ht="15.95" customHeight="1">
      <c r="B108" s="7" t="s">
        <v>34</v>
      </c>
      <c r="C108" s="1" t="s">
        <v>124</v>
      </c>
      <c r="D108" s="11" t="s">
        <v>27</v>
      </c>
      <c r="E108" s="2"/>
    </row>
    <row r="109" spans="2:5" s="8" customFormat="1" ht="15.95" customHeight="1">
      <c r="B109" s="105" t="s">
        <v>29</v>
      </c>
      <c r="C109" s="106"/>
      <c r="D109" s="106"/>
      <c r="E109" s="107"/>
    </row>
    <row r="110" spans="2:5" s="8" customFormat="1" ht="15.95" customHeight="1">
      <c r="B110" s="7" t="s">
        <v>8</v>
      </c>
      <c r="C110" s="3" t="s">
        <v>124</v>
      </c>
      <c r="D110" s="11" t="s">
        <v>30</v>
      </c>
      <c r="E110" s="2"/>
    </row>
    <row r="111" spans="2:5" s="8" customFormat="1" ht="15.95" customHeight="1">
      <c r="B111" s="7" t="s">
        <v>10</v>
      </c>
      <c r="C111" s="3"/>
      <c r="D111" s="11" t="s">
        <v>11</v>
      </c>
      <c r="E111" s="2"/>
    </row>
    <row r="112" spans="2:5" s="8" customFormat="1" ht="15.95" customHeight="1">
      <c r="B112" s="7" t="s">
        <v>31</v>
      </c>
      <c r="C112" s="3"/>
      <c r="D112" s="11" t="s">
        <v>32</v>
      </c>
      <c r="E112" s="2"/>
    </row>
    <row r="113" spans="2:5" s="8" customFormat="1" ht="15.95" customHeight="1">
      <c r="B113" s="7" t="s">
        <v>9</v>
      </c>
      <c r="C113" s="4"/>
      <c r="D113" s="11" t="s">
        <v>12</v>
      </c>
      <c r="E113" s="5"/>
    </row>
    <row r="114" spans="2:5" s="8" customFormat="1" ht="15.95" customHeight="1">
      <c r="B114" s="45" t="s">
        <v>59</v>
      </c>
      <c r="C114" s="46"/>
      <c r="D114" s="11" t="s">
        <v>58</v>
      </c>
      <c r="E114" s="47"/>
    </row>
    <row r="115" spans="2:5" s="8" customFormat="1" ht="15.95" customHeight="1">
      <c r="B115" s="12" t="s">
        <v>13</v>
      </c>
      <c r="C115" s="108"/>
      <c r="D115" s="109"/>
      <c r="E115" s="110"/>
    </row>
    <row r="116" spans="2:5" s="8" customFormat="1" ht="6" customHeight="1"/>
    <row r="117" spans="2:5" s="8" customFormat="1">
      <c r="B117" s="113" t="s">
        <v>84</v>
      </c>
      <c r="C117" s="114"/>
      <c r="D117" s="114"/>
      <c r="E117" s="115"/>
    </row>
    <row r="118" spans="2:5" s="8" customFormat="1" ht="27" customHeight="1">
      <c r="B118" s="6" t="s">
        <v>23</v>
      </c>
      <c r="C118" s="116" t="s">
        <v>161</v>
      </c>
      <c r="D118" s="116"/>
      <c r="E118" s="117"/>
    </row>
    <row r="119" spans="2:5" s="8" customFormat="1" ht="15.95" customHeight="1">
      <c r="B119" s="7" t="s">
        <v>24</v>
      </c>
      <c r="C119" s="103" t="s">
        <v>162</v>
      </c>
      <c r="D119" s="103"/>
      <c r="E119" s="104"/>
    </row>
    <row r="120" spans="2:5" s="8" customFormat="1" ht="15.95" customHeight="1">
      <c r="B120" s="7" t="s">
        <v>22</v>
      </c>
      <c r="C120" s="103">
        <v>20399411476</v>
      </c>
      <c r="D120" s="103"/>
      <c r="E120" s="104"/>
    </row>
    <row r="121" spans="2:5" s="8" customFormat="1" ht="15.95" customHeight="1">
      <c r="B121" s="7" t="s">
        <v>0</v>
      </c>
      <c r="C121" s="103" t="s">
        <v>163</v>
      </c>
      <c r="D121" s="103"/>
      <c r="E121" s="104"/>
    </row>
    <row r="122" spans="2:5" s="8" customFormat="1" ht="15.95" customHeight="1">
      <c r="B122" s="7" t="s">
        <v>1</v>
      </c>
      <c r="C122" s="137">
        <v>36122</v>
      </c>
      <c r="D122" s="103"/>
      <c r="E122" s="104"/>
    </row>
    <row r="123" spans="2:5" s="8" customFormat="1" ht="15.95" customHeight="1">
      <c r="B123" s="7" t="s">
        <v>26</v>
      </c>
      <c r="C123" s="103" t="s">
        <v>164</v>
      </c>
      <c r="D123" s="103"/>
      <c r="E123" s="104"/>
    </row>
    <row r="124" spans="2:5" s="8" customFormat="1" ht="15.95" customHeight="1">
      <c r="B124" s="7" t="s">
        <v>25</v>
      </c>
      <c r="C124" s="103" t="s">
        <v>165</v>
      </c>
      <c r="D124" s="103"/>
      <c r="E124" s="104"/>
    </row>
    <row r="125" spans="2:5" s="8" customFormat="1" ht="15.95" customHeight="1">
      <c r="B125" s="7" t="s">
        <v>21</v>
      </c>
      <c r="C125" s="111" t="s">
        <v>166</v>
      </c>
      <c r="D125" s="111"/>
      <c r="E125" s="112"/>
    </row>
    <row r="126" spans="2:5" s="8" customFormat="1" ht="15.95" customHeight="1">
      <c r="B126" s="10" t="s">
        <v>2</v>
      </c>
      <c r="C126" s="103" t="s">
        <v>167</v>
      </c>
      <c r="D126" s="103"/>
      <c r="E126" s="104"/>
    </row>
    <row r="127" spans="2:5" s="8" customFormat="1" ht="15.95" customHeight="1">
      <c r="B127" s="7" t="s">
        <v>18</v>
      </c>
      <c r="C127" s="103" t="s">
        <v>168</v>
      </c>
      <c r="D127" s="103"/>
      <c r="E127" s="104"/>
    </row>
    <row r="128" spans="2:5" s="8" customFormat="1" ht="15.95" customHeight="1">
      <c r="B128" s="7" t="s">
        <v>4</v>
      </c>
      <c r="C128" s="103" t="s">
        <v>169</v>
      </c>
      <c r="D128" s="103"/>
      <c r="E128" s="104"/>
    </row>
    <row r="129" spans="2:5" s="8" customFormat="1" ht="15.95" customHeight="1">
      <c r="B129" s="10" t="s">
        <v>5</v>
      </c>
      <c r="C129" s="103" t="s">
        <v>170</v>
      </c>
      <c r="D129" s="103"/>
      <c r="E129" s="104"/>
    </row>
    <row r="130" spans="2:5" s="8" customFormat="1" ht="15.95" customHeight="1">
      <c r="B130" s="10" t="s">
        <v>6</v>
      </c>
      <c r="C130" s="103"/>
      <c r="D130" s="103"/>
      <c r="E130" s="104"/>
    </row>
    <row r="131" spans="2:5" s="8" customFormat="1" ht="15.95" customHeight="1">
      <c r="B131" s="7" t="s">
        <v>39</v>
      </c>
      <c r="C131" s="103"/>
      <c r="D131" s="103"/>
      <c r="E131" s="104"/>
    </row>
    <row r="132" spans="2:5" s="8" customFormat="1" ht="15.95" customHeight="1">
      <c r="B132" s="7" t="s">
        <v>7</v>
      </c>
      <c r="C132" s="103"/>
      <c r="D132" s="103"/>
      <c r="E132" s="104"/>
    </row>
    <row r="133" spans="2:5" s="8" customFormat="1" ht="62.1" customHeight="1">
      <c r="B133" s="7" t="s">
        <v>42</v>
      </c>
      <c r="C133" s="99"/>
      <c r="D133" s="100"/>
      <c r="E133" s="101"/>
    </row>
    <row r="134" spans="2:5" s="8" customFormat="1" ht="65.099999999999994" customHeight="1">
      <c r="B134" s="7" t="s">
        <v>99</v>
      </c>
      <c r="C134" s="99" t="s">
        <v>171</v>
      </c>
      <c r="D134" s="100"/>
      <c r="E134" s="101"/>
    </row>
    <row r="135" spans="2:5" s="8" customFormat="1" ht="15.95" customHeight="1">
      <c r="B135" s="105" t="s">
        <v>28</v>
      </c>
      <c r="C135" s="106"/>
      <c r="D135" s="106"/>
      <c r="E135" s="107"/>
    </row>
    <row r="136" spans="2:5" s="8" customFormat="1" ht="15.95" customHeight="1">
      <c r="B136" s="7" t="s">
        <v>34</v>
      </c>
      <c r="C136" s="1"/>
      <c r="D136" s="11" t="s">
        <v>27</v>
      </c>
      <c r="E136" s="2"/>
    </row>
    <row r="137" spans="2:5" s="8" customFormat="1" ht="15.95" customHeight="1">
      <c r="B137" s="105" t="s">
        <v>29</v>
      </c>
      <c r="C137" s="106"/>
      <c r="D137" s="106"/>
      <c r="E137" s="107"/>
    </row>
    <row r="138" spans="2:5" s="8" customFormat="1" ht="15.95" customHeight="1">
      <c r="B138" s="7" t="s">
        <v>8</v>
      </c>
      <c r="C138" s="3"/>
      <c r="D138" s="11" t="s">
        <v>30</v>
      </c>
      <c r="E138" s="2"/>
    </row>
    <row r="139" spans="2:5" s="8" customFormat="1" ht="15.95" customHeight="1">
      <c r="B139" s="7" t="s">
        <v>10</v>
      </c>
      <c r="C139" s="3"/>
      <c r="D139" s="11" t="s">
        <v>11</v>
      </c>
      <c r="E139" s="2"/>
    </row>
    <row r="140" spans="2:5" s="8" customFormat="1" ht="15.95" customHeight="1">
      <c r="B140" s="7" t="s">
        <v>31</v>
      </c>
      <c r="C140" s="3"/>
      <c r="D140" s="11" t="s">
        <v>32</v>
      </c>
      <c r="E140" s="2" t="s">
        <v>124</v>
      </c>
    </row>
    <row r="141" spans="2:5" s="8" customFormat="1" ht="15.95" customHeight="1">
      <c r="B141" s="7" t="s">
        <v>9</v>
      </c>
      <c r="C141" s="4"/>
      <c r="D141" s="11" t="s">
        <v>12</v>
      </c>
      <c r="E141" s="5"/>
    </row>
    <row r="142" spans="2:5" s="8" customFormat="1" ht="15.95" customHeight="1">
      <c r="B142" s="45" t="s">
        <v>59</v>
      </c>
      <c r="C142" s="46"/>
      <c r="D142" s="11" t="s">
        <v>58</v>
      </c>
      <c r="E142" s="47"/>
    </row>
    <row r="143" spans="2:5" s="8" customFormat="1" ht="15.95" customHeight="1">
      <c r="B143" s="12" t="s">
        <v>13</v>
      </c>
      <c r="C143" s="108"/>
      <c r="D143" s="109"/>
      <c r="E143" s="110"/>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74" r:id="rId3"/>
    <hyperlink ref="C76" r:id="rId4"/>
    <hyperlink ref="C102" r:id="rId5"/>
    <hyperlink ref="C104" r:id="rId6"/>
    <hyperlink ref="C28" r:id="rId7"/>
  </hyperlinks>
  <pageMargins left="0.70866141732283472" right="0.70866141732283472" top="0.74803149606299213" bottom="0.74803149606299213" header="0.31496062992125984" footer="0.31496062992125984"/>
  <pageSetup paperSize="9" scale="83" fitToHeight="0" orientation="portrait"/>
  <rowBreaks count="4" manualBreakCount="4">
    <brk id="17" min="1" max="4" man="1"/>
    <brk id="59" min="1" max="4" man="1"/>
    <brk id="87" min="1" max="4" man="1"/>
    <brk id="115" min="1" max="4"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33"/>
  <sheetViews>
    <sheetView topLeftCell="A48" zoomScale="85" zoomScaleNormal="85" zoomScaleSheetLayoutView="100" zoomScalePageLayoutView="125" workbookViewId="0">
      <selection activeCell="B54" sqref="B54"/>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256" width="9.140625" style="16"/>
  </cols>
  <sheetData>
    <row r="1" spans="2:7" s="8" customFormat="1" ht="15.95" customHeight="1"/>
    <row r="2" spans="2:7" s="8" customFormat="1" ht="45" customHeight="1">
      <c r="B2" s="19" t="s">
        <v>46</v>
      </c>
      <c r="C2" s="141" t="s">
        <v>100</v>
      </c>
      <c r="D2" s="141"/>
      <c r="E2" s="141"/>
    </row>
    <row r="3" spans="2:7" s="8" customFormat="1" ht="20.100000000000001" customHeight="1">
      <c r="B3" s="138" t="s">
        <v>60</v>
      </c>
      <c r="C3" s="139"/>
      <c r="D3" s="139" t="s">
        <v>61</v>
      </c>
      <c r="E3" s="140"/>
    </row>
    <row r="4" spans="2:7" s="8" customFormat="1" ht="18.95" customHeight="1">
      <c r="B4" s="165" t="str">
        <f>'DATOS GENERALES'!C35</f>
        <v>AIDER</v>
      </c>
      <c r="C4" s="163"/>
      <c r="D4" s="163" t="str">
        <f>'DATOS GENERALES'!C7</f>
        <v>Piura-Sol:empresa social de aprovechamiento de energia solar</v>
      </c>
      <c r="E4" s="164"/>
    </row>
    <row r="5" spans="2:7" s="8" customFormat="1" ht="15.95" customHeight="1">
      <c r="B5" s="15"/>
    </row>
    <row r="6" spans="2:7" s="8" customFormat="1">
      <c r="B6" s="148" t="s">
        <v>88</v>
      </c>
      <c r="C6" s="149"/>
      <c r="D6" s="149"/>
      <c r="E6" s="150"/>
    </row>
    <row r="7" spans="2:7" s="8" customFormat="1" ht="209.1" customHeight="1">
      <c r="B7" s="157" t="s">
        <v>186</v>
      </c>
      <c r="C7" s="158"/>
      <c r="D7" s="158"/>
      <c r="E7" s="159"/>
    </row>
    <row r="8" spans="2:7" s="8" customFormat="1" ht="12" customHeight="1"/>
    <row r="9" spans="2:7" s="8" customFormat="1">
      <c r="B9" s="148" t="s">
        <v>89</v>
      </c>
      <c r="C9" s="149"/>
      <c r="D9" s="149"/>
      <c r="E9" s="150"/>
    </row>
    <row r="10" spans="2:7" s="8" customFormat="1" ht="171" customHeight="1">
      <c r="B10" s="151" t="s">
        <v>187</v>
      </c>
      <c r="C10" s="152"/>
      <c r="D10" s="152"/>
      <c r="E10" s="153"/>
    </row>
    <row r="11" spans="2:7" s="8" customFormat="1" ht="15" customHeight="1"/>
    <row r="12" spans="2:7" s="8" customFormat="1">
      <c r="B12" s="154" t="s">
        <v>90</v>
      </c>
      <c r="C12" s="155"/>
      <c r="D12" s="155"/>
      <c r="E12" s="156"/>
    </row>
    <row r="13" spans="2:7" s="8" customFormat="1" ht="165.95" customHeight="1">
      <c r="B13" s="151" t="s">
        <v>128</v>
      </c>
      <c r="C13" s="152"/>
      <c r="D13" s="152"/>
      <c r="E13" s="153"/>
    </row>
    <row r="14" spans="2:7">
      <c r="B14" s="8"/>
      <c r="C14" s="8"/>
    </row>
    <row r="15" spans="2:7" s="8" customFormat="1" ht="36" customHeight="1">
      <c r="B15" s="154" t="s">
        <v>62</v>
      </c>
      <c r="C15" s="155"/>
      <c r="D15" s="155"/>
      <c r="E15" s="156"/>
      <c r="G15" s="48" t="s">
        <v>64</v>
      </c>
    </row>
    <row r="16" spans="2:7" s="8" customFormat="1" ht="164.1" customHeight="1">
      <c r="B16" s="151" t="s">
        <v>129</v>
      </c>
      <c r="C16" s="152"/>
      <c r="D16" s="152"/>
      <c r="E16" s="153"/>
      <c r="G16" s="49" t="s">
        <v>108</v>
      </c>
    </row>
    <row r="17" spans="1:7" s="8" customFormat="1" ht="15" customHeight="1"/>
    <row r="18" spans="1:7" s="8" customFormat="1" ht="33" customHeight="1">
      <c r="B18" s="148" t="s">
        <v>63</v>
      </c>
      <c r="C18" s="149"/>
      <c r="D18" s="149"/>
      <c r="E18" s="150"/>
    </row>
    <row r="19" spans="1:7" s="8" customFormat="1" ht="321.95" customHeight="1">
      <c r="B19" s="151" t="s">
        <v>178</v>
      </c>
      <c r="C19" s="152"/>
      <c r="D19" s="152"/>
      <c r="E19" s="153"/>
    </row>
    <row r="20" spans="1:7" s="8" customFormat="1" ht="17.100000000000001" customHeight="1"/>
    <row r="21" spans="1:7" s="8" customFormat="1">
      <c r="B21" s="154" t="s">
        <v>65</v>
      </c>
      <c r="C21" s="155"/>
      <c r="D21" s="155"/>
      <c r="E21" s="156"/>
    </row>
    <row r="22" spans="1:7" s="8" customFormat="1" ht="338.1" customHeight="1">
      <c r="B22" s="151" t="s">
        <v>188</v>
      </c>
      <c r="C22" s="152"/>
      <c r="D22" s="152"/>
      <c r="E22" s="153"/>
    </row>
    <row r="23" spans="1:7">
      <c r="B23" s="8"/>
      <c r="C23" s="8"/>
    </row>
    <row r="24" spans="1:7" s="8" customFormat="1">
      <c r="B24" s="154" t="s">
        <v>66</v>
      </c>
      <c r="C24" s="155"/>
      <c r="D24" s="155"/>
      <c r="E24" s="156"/>
    </row>
    <row r="25" spans="1:7" s="8" customFormat="1" ht="180" customHeight="1">
      <c r="A25" s="8" t="s">
        <v>37</v>
      </c>
      <c r="B25" s="160" t="s">
        <v>189</v>
      </c>
      <c r="C25" s="161"/>
      <c r="D25" s="161"/>
      <c r="E25" s="162"/>
    </row>
    <row r="26" spans="1:7" s="8" customFormat="1" ht="14.1" customHeight="1"/>
    <row r="27" spans="1:7" s="8" customFormat="1">
      <c r="B27" s="154" t="s">
        <v>67</v>
      </c>
      <c r="C27" s="155"/>
      <c r="D27" s="155"/>
      <c r="E27" s="156"/>
    </row>
    <row r="28" spans="1:7" s="8" customFormat="1" ht="183.95" customHeight="1">
      <c r="B28" s="160" t="s">
        <v>190</v>
      </c>
      <c r="C28" s="161"/>
      <c r="D28" s="161"/>
      <c r="E28" s="162"/>
    </row>
    <row r="29" spans="1:7" s="8" customFormat="1" ht="12" customHeight="1"/>
    <row r="30" spans="1:7" s="8" customFormat="1" ht="33" customHeight="1">
      <c r="B30" s="154" t="s">
        <v>91</v>
      </c>
      <c r="C30" s="155"/>
      <c r="D30" s="155"/>
      <c r="E30" s="156"/>
      <c r="G30" s="48" t="s">
        <v>104</v>
      </c>
    </row>
    <row r="31" spans="1:7" s="8" customFormat="1" ht="221.1" customHeight="1">
      <c r="B31" s="160" t="s">
        <v>191</v>
      </c>
      <c r="C31" s="161"/>
      <c r="D31" s="161"/>
      <c r="E31" s="162"/>
      <c r="G31" s="49" t="s">
        <v>130</v>
      </c>
    </row>
    <row r="32" spans="1:7" s="8" customFormat="1"/>
    <row r="33" spans="1:7" s="8" customFormat="1" ht="30">
      <c r="A33" s="8">
        <v>10</v>
      </c>
      <c r="B33" s="148" t="s">
        <v>69</v>
      </c>
      <c r="C33" s="149"/>
      <c r="D33" s="149"/>
      <c r="E33" s="150"/>
      <c r="G33" s="48" t="s">
        <v>68</v>
      </c>
    </row>
    <row r="34" spans="1:7" s="8" customFormat="1" ht="357" customHeight="1">
      <c r="B34" s="160" t="s">
        <v>192</v>
      </c>
      <c r="C34" s="161"/>
      <c r="D34" s="161"/>
      <c r="E34" s="162"/>
      <c r="G34" s="49" t="s">
        <v>109</v>
      </c>
    </row>
    <row r="35" spans="1:7" s="8" customFormat="1" ht="12" customHeight="1"/>
    <row r="36" spans="1:7" s="8" customFormat="1">
      <c r="B36" s="148" t="s">
        <v>106</v>
      </c>
      <c r="C36" s="149"/>
      <c r="D36" s="149"/>
      <c r="E36" s="150"/>
    </row>
    <row r="37" spans="1:7" s="8" customFormat="1" ht="297" customHeight="1">
      <c r="B37" s="145" t="s">
        <v>193</v>
      </c>
      <c r="C37" s="146"/>
      <c r="D37" s="146"/>
      <c r="E37" s="147"/>
    </row>
    <row r="38" spans="1:7" s="8" customFormat="1" ht="15" customHeight="1"/>
    <row r="39" spans="1:7" s="8" customFormat="1">
      <c r="B39" s="154" t="s">
        <v>107</v>
      </c>
      <c r="C39" s="155"/>
      <c r="D39" s="155"/>
      <c r="E39" s="156"/>
    </row>
    <row r="40" spans="1:7" s="8" customFormat="1" ht="296.10000000000002" customHeight="1">
      <c r="B40" s="145" t="s">
        <v>194</v>
      </c>
      <c r="C40" s="146"/>
      <c r="D40" s="146"/>
      <c r="E40" s="147"/>
    </row>
    <row r="41" spans="1:7" s="8" customFormat="1" ht="15.95" customHeight="1"/>
    <row r="42" spans="1:7" s="8" customFormat="1">
      <c r="B42" s="154" t="s">
        <v>105</v>
      </c>
      <c r="C42" s="155"/>
      <c r="D42" s="155"/>
      <c r="E42" s="156"/>
    </row>
    <row r="43" spans="1:7" s="8" customFormat="1" ht="327" customHeight="1">
      <c r="B43" s="145" t="s">
        <v>195</v>
      </c>
      <c r="C43" s="146"/>
      <c r="D43" s="146"/>
      <c r="E43" s="147"/>
    </row>
    <row r="44" spans="1:7" s="8" customFormat="1" ht="12.95" customHeight="1"/>
    <row r="45" spans="1:7" s="8" customFormat="1">
      <c r="B45" s="148" t="s">
        <v>70</v>
      </c>
      <c r="C45" s="149"/>
      <c r="D45" s="149"/>
      <c r="E45" s="150"/>
    </row>
    <row r="46" spans="1:7" s="8" customFormat="1" ht="291" customHeight="1">
      <c r="B46" s="142" t="s">
        <v>196</v>
      </c>
      <c r="C46" s="143"/>
      <c r="D46" s="143"/>
      <c r="E46" s="144"/>
    </row>
    <row r="47" spans="1:7" s="8" customFormat="1" ht="291" customHeight="1">
      <c r="B47" s="145"/>
      <c r="C47" s="146"/>
      <c r="D47" s="146"/>
      <c r="E47" s="147"/>
    </row>
    <row r="48" spans="1:7" s="8" customFormat="1" ht="12" customHeight="1"/>
    <row r="49" spans="2:5" s="8" customFormat="1">
      <c r="B49" s="148" t="s">
        <v>71</v>
      </c>
      <c r="C49" s="149"/>
      <c r="D49" s="149"/>
      <c r="E49" s="150"/>
    </row>
    <row r="50" spans="2:5" s="8" customFormat="1">
      <c r="B50" s="62" t="s">
        <v>35</v>
      </c>
      <c r="C50" s="83" t="s">
        <v>36</v>
      </c>
      <c r="D50" s="83" t="s">
        <v>72</v>
      </c>
      <c r="E50" s="84" t="s">
        <v>38</v>
      </c>
    </row>
    <row r="51" spans="2:5" s="8" customFormat="1" ht="45.95" customHeight="1">
      <c r="B51" s="63" t="s">
        <v>131</v>
      </c>
      <c r="C51" s="64">
        <v>2</v>
      </c>
      <c r="D51" s="64">
        <v>4</v>
      </c>
      <c r="E51" s="65" t="s">
        <v>132</v>
      </c>
    </row>
    <row r="52" spans="2:5" s="8" customFormat="1" ht="45.95" customHeight="1">
      <c r="B52" s="63" t="s">
        <v>133</v>
      </c>
      <c r="C52" s="64">
        <v>1</v>
      </c>
      <c r="D52" s="64">
        <v>4</v>
      </c>
      <c r="E52" s="65" t="s">
        <v>134</v>
      </c>
    </row>
    <row r="53" spans="2:5" s="8" customFormat="1" ht="45.95" customHeight="1">
      <c r="B53" s="63" t="s">
        <v>135</v>
      </c>
      <c r="C53" s="64">
        <v>1</v>
      </c>
      <c r="D53" s="64">
        <v>1</v>
      </c>
      <c r="E53" s="65" t="s">
        <v>136</v>
      </c>
    </row>
    <row r="54" spans="2:5" s="8" customFormat="1" ht="45.95" customHeight="1">
      <c r="B54" s="63" t="s">
        <v>137</v>
      </c>
      <c r="C54" s="64">
        <v>2</v>
      </c>
      <c r="D54" s="64">
        <v>2</v>
      </c>
      <c r="E54" s="65" t="s">
        <v>138</v>
      </c>
    </row>
    <row r="55" spans="2:5" s="8" customFormat="1" ht="45.95" customHeight="1">
      <c r="B55" s="63" t="s">
        <v>139</v>
      </c>
      <c r="C55" s="64">
        <v>2</v>
      </c>
      <c r="D55" s="64">
        <v>4</v>
      </c>
      <c r="E55" s="65" t="s">
        <v>140</v>
      </c>
    </row>
    <row r="56" spans="2:5" s="8" customFormat="1" ht="45.95" customHeight="1">
      <c r="B56" s="63" t="s">
        <v>141</v>
      </c>
      <c r="C56" s="64">
        <v>2</v>
      </c>
      <c r="D56" s="64">
        <v>4</v>
      </c>
      <c r="E56" s="65" t="s">
        <v>142</v>
      </c>
    </row>
    <row r="57" spans="2:5" s="8" customFormat="1" ht="45.95" customHeight="1">
      <c r="B57" s="63" t="s">
        <v>143</v>
      </c>
      <c r="C57" s="64">
        <v>1</v>
      </c>
      <c r="D57" s="64">
        <v>3</v>
      </c>
      <c r="E57" s="65" t="s">
        <v>144</v>
      </c>
    </row>
    <row r="58" spans="2:5" s="8" customFormat="1" ht="45.95" customHeight="1">
      <c r="B58" s="63"/>
      <c r="C58" s="64"/>
      <c r="D58" s="64"/>
      <c r="E58" s="65"/>
    </row>
    <row r="59" spans="2:5" s="8" customFormat="1" ht="45.95" customHeight="1">
      <c r="B59" s="63"/>
      <c r="C59" s="64"/>
      <c r="D59" s="64"/>
      <c r="E59" s="65"/>
    </row>
    <row r="60" spans="2:5" s="8" customFormat="1" ht="45.95" customHeight="1">
      <c r="B60" s="66"/>
      <c r="C60" s="67"/>
      <c r="D60" s="67"/>
      <c r="E60" s="68"/>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86"/>
  <sheetViews>
    <sheetView zoomScaleSheetLayoutView="100" workbookViewId="0">
      <selection activeCell="A10" sqref="A10"/>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256" width="11.42578125" style="16"/>
  </cols>
  <sheetData>
    <row r="1" spans="2:13" s="8" customFormat="1">
      <c r="B1" s="17" t="s">
        <v>51</v>
      </c>
      <c r="C1" s="17"/>
    </row>
    <row r="2" spans="2:13" s="8" customFormat="1" ht="98.1" customHeight="1">
      <c r="B2" s="121" t="s">
        <v>101</v>
      </c>
      <c r="C2" s="121"/>
      <c r="D2" s="121"/>
      <c r="E2" s="121"/>
      <c r="F2" s="121"/>
      <c r="G2" s="121"/>
      <c r="H2" s="121"/>
      <c r="I2" s="121"/>
      <c r="J2" s="121"/>
      <c r="K2" s="121"/>
    </row>
    <row r="3" spans="2:13" s="8" customFormat="1"/>
    <row r="4" spans="2:13" ht="60" customHeight="1">
      <c r="B4" s="168" t="s">
        <v>53</v>
      </c>
      <c r="C4" s="168" t="s">
        <v>74</v>
      </c>
      <c r="D4" s="172" t="s">
        <v>93</v>
      </c>
      <c r="E4" s="174" t="s">
        <v>94</v>
      </c>
      <c r="F4" s="176" t="s">
        <v>95</v>
      </c>
      <c r="G4" s="177"/>
      <c r="H4" s="166" t="s">
        <v>96</v>
      </c>
      <c r="I4" s="167"/>
      <c r="J4" s="178" t="s">
        <v>98</v>
      </c>
      <c r="K4" s="179"/>
      <c r="L4" s="8"/>
      <c r="M4" s="22" t="s">
        <v>47</v>
      </c>
    </row>
    <row r="5" spans="2:13" ht="30.75" thickBot="1">
      <c r="B5" s="169"/>
      <c r="C5" s="169"/>
      <c r="D5" s="173"/>
      <c r="E5" s="175"/>
      <c r="F5" s="51" t="s">
        <v>48</v>
      </c>
      <c r="G5" s="52" t="s">
        <v>49</v>
      </c>
      <c r="H5" s="52" t="s">
        <v>48</v>
      </c>
      <c r="I5" s="53" t="s">
        <v>49</v>
      </c>
      <c r="J5" s="35" t="s">
        <v>48</v>
      </c>
      <c r="K5" s="36" t="s">
        <v>49</v>
      </c>
      <c r="L5" s="8"/>
      <c r="M5" s="23"/>
    </row>
    <row r="6" spans="2:13" ht="21" customHeight="1">
      <c r="B6" s="88" t="s">
        <v>179</v>
      </c>
      <c r="C6" s="79"/>
      <c r="D6" s="29">
        <f t="shared" ref="D6:D19" si="0">E6+J6+K6</f>
        <v>5000</v>
      </c>
      <c r="E6" s="41">
        <v>0</v>
      </c>
      <c r="F6" s="33"/>
      <c r="G6" s="25"/>
      <c r="H6" s="33">
        <v>5000</v>
      </c>
      <c r="I6" s="26"/>
      <c r="J6" s="69">
        <f t="shared" ref="J6:J19" si="1">F6+H6</f>
        <v>5000</v>
      </c>
      <c r="K6" s="70">
        <f t="shared" ref="K6:K19" si="2">G6+I6</f>
        <v>0</v>
      </c>
      <c r="L6" s="8"/>
      <c r="M6" s="24" t="str">
        <f t="shared" ref="M6:M20" si="3">IF(D6=(E6+F6+G6+H6+I6),"OK","ERROR")</f>
        <v>OK</v>
      </c>
    </row>
    <row r="7" spans="2:13" ht="30">
      <c r="B7" s="88" t="s">
        <v>180</v>
      </c>
      <c r="C7" s="79"/>
      <c r="D7" s="30">
        <f t="shared" si="0"/>
        <v>75000</v>
      </c>
      <c r="E7" s="42">
        <v>25000</v>
      </c>
      <c r="F7" s="34"/>
      <c r="G7" s="27"/>
      <c r="H7" s="34">
        <v>50000</v>
      </c>
      <c r="I7" s="28"/>
      <c r="J7" s="71">
        <f t="shared" si="1"/>
        <v>50000</v>
      </c>
      <c r="K7" s="72">
        <f t="shared" si="2"/>
        <v>0</v>
      </c>
      <c r="L7" s="8"/>
      <c r="M7" s="24" t="str">
        <f t="shared" si="3"/>
        <v>OK</v>
      </c>
    </row>
    <row r="8" spans="2:13" ht="45">
      <c r="B8" s="88" t="s">
        <v>181</v>
      </c>
      <c r="C8" s="79"/>
      <c r="D8" s="30">
        <f t="shared" si="0"/>
        <v>37500</v>
      </c>
      <c r="E8" s="42">
        <v>0</v>
      </c>
      <c r="F8" s="34">
        <v>12500</v>
      </c>
      <c r="G8" s="27"/>
      <c r="H8" s="34">
        <v>25000</v>
      </c>
      <c r="I8" s="28"/>
      <c r="J8" s="71">
        <f t="shared" si="1"/>
        <v>37500</v>
      </c>
      <c r="K8" s="72">
        <f t="shared" si="2"/>
        <v>0</v>
      </c>
      <c r="L8" s="8"/>
      <c r="M8" s="24" t="str">
        <f t="shared" si="3"/>
        <v>OK</v>
      </c>
    </row>
    <row r="9" spans="2:13" ht="45">
      <c r="B9" s="88" t="s">
        <v>182</v>
      </c>
      <c r="C9" s="79"/>
      <c r="D9" s="30">
        <f t="shared" si="0"/>
        <v>600000</v>
      </c>
      <c r="E9" s="42">
        <v>200000</v>
      </c>
      <c r="F9" s="34">
        <v>25000</v>
      </c>
      <c r="G9" s="27"/>
      <c r="H9" s="34">
        <v>375000</v>
      </c>
      <c r="I9" s="28"/>
      <c r="J9" s="71">
        <f t="shared" si="1"/>
        <v>400000</v>
      </c>
      <c r="K9" s="72">
        <f t="shared" si="2"/>
        <v>0</v>
      </c>
      <c r="L9" s="8"/>
      <c r="M9" s="24" t="str">
        <f t="shared" si="3"/>
        <v>OK</v>
      </c>
    </row>
    <row r="10" spans="2:13">
      <c r="B10" s="88" t="s">
        <v>183</v>
      </c>
      <c r="C10" s="79"/>
      <c r="D10" s="30">
        <f t="shared" si="0"/>
        <v>300000</v>
      </c>
      <c r="E10" s="42">
        <v>0</v>
      </c>
      <c r="F10" s="34"/>
      <c r="G10" s="27"/>
      <c r="H10" s="34">
        <v>300000</v>
      </c>
      <c r="I10" s="28"/>
      <c r="J10" s="71">
        <f t="shared" si="1"/>
        <v>300000</v>
      </c>
      <c r="K10" s="72">
        <f t="shared" si="2"/>
        <v>0</v>
      </c>
      <c r="L10" s="8"/>
      <c r="M10" s="24" t="str">
        <f t="shared" si="3"/>
        <v>OK</v>
      </c>
    </row>
    <row r="11" spans="2:13" ht="30">
      <c r="B11" s="88" t="s">
        <v>184</v>
      </c>
      <c r="C11" s="79"/>
      <c r="D11" s="30">
        <f t="shared" si="0"/>
        <v>200000</v>
      </c>
      <c r="E11" s="42"/>
      <c r="F11" s="34"/>
      <c r="G11" s="27"/>
      <c r="H11" s="34">
        <v>200000</v>
      </c>
      <c r="I11" s="28"/>
      <c r="J11" s="71">
        <f t="shared" si="1"/>
        <v>200000</v>
      </c>
      <c r="K11" s="72">
        <f t="shared" si="2"/>
        <v>0</v>
      </c>
      <c r="L11" s="8"/>
      <c r="M11" s="24" t="str">
        <f t="shared" si="3"/>
        <v>OK</v>
      </c>
    </row>
    <row r="12" spans="2:13" ht="45">
      <c r="B12" s="88" t="s">
        <v>185</v>
      </c>
      <c r="C12" s="79"/>
      <c r="D12" s="30">
        <f t="shared" si="0"/>
        <v>150000</v>
      </c>
      <c r="E12" s="42"/>
      <c r="F12" s="34"/>
      <c r="G12" s="27"/>
      <c r="H12" s="34">
        <v>150000</v>
      </c>
      <c r="I12" s="28"/>
      <c r="J12" s="71">
        <f t="shared" si="1"/>
        <v>150000</v>
      </c>
      <c r="K12" s="72">
        <f t="shared" si="2"/>
        <v>0</v>
      </c>
      <c r="L12" s="8"/>
      <c r="M12" s="24" t="str">
        <f t="shared" si="3"/>
        <v>OK</v>
      </c>
    </row>
    <row r="13" spans="2:13">
      <c r="B13" s="80"/>
      <c r="C13" s="79"/>
      <c r="D13" s="30">
        <f t="shared" si="0"/>
        <v>0</v>
      </c>
      <c r="E13" s="42"/>
      <c r="F13" s="34"/>
      <c r="G13" s="27"/>
      <c r="H13" s="27"/>
      <c r="I13" s="28"/>
      <c r="J13" s="71">
        <f t="shared" si="1"/>
        <v>0</v>
      </c>
      <c r="K13" s="72">
        <f t="shared" si="2"/>
        <v>0</v>
      </c>
      <c r="L13" s="8"/>
      <c r="M13" s="24" t="str">
        <f t="shared" si="3"/>
        <v>OK</v>
      </c>
    </row>
    <row r="14" spans="2:13">
      <c r="B14" s="80"/>
      <c r="C14" s="79"/>
      <c r="D14" s="30">
        <f t="shared" si="0"/>
        <v>0</v>
      </c>
      <c r="E14" s="42"/>
      <c r="F14" s="34"/>
      <c r="G14" s="27"/>
      <c r="H14" s="27"/>
      <c r="I14" s="28"/>
      <c r="J14" s="71">
        <f t="shared" si="1"/>
        <v>0</v>
      </c>
      <c r="K14" s="72">
        <f t="shared" si="2"/>
        <v>0</v>
      </c>
      <c r="L14" s="8"/>
      <c r="M14" s="24" t="str">
        <f t="shared" si="3"/>
        <v>OK</v>
      </c>
    </row>
    <row r="15" spans="2:13">
      <c r="B15" s="80"/>
      <c r="C15" s="79"/>
      <c r="D15" s="30">
        <f t="shared" si="0"/>
        <v>0</v>
      </c>
      <c r="E15" s="42"/>
      <c r="F15" s="34"/>
      <c r="G15" s="27"/>
      <c r="H15" s="27"/>
      <c r="I15" s="28"/>
      <c r="J15" s="71">
        <f t="shared" si="1"/>
        <v>0</v>
      </c>
      <c r="K15" s="72">
        <f t="shared" si="2"/>
        <v>0</v>
      </c>
      <c r="L15" s="8"/>
      <c r="M15" s="24" t="str">
        <f t="shared" si="3"/>
        <v>OK</v>
      </c>
    </row>
    <row r="16" spans="2:13">
      <c r="B16" s="80"/>
      <c r="C16" s="79"/>
      <c r="D16" s="30">
        <f t="shared" si="0"/>
        <v>0</v>
      </c>
      <c r="E16" s="42"/>
      <c r="F16" s="34"/>
      <c r="G16" s="27"/>
      <c r="H16" s="27"/>
      <c r="I16" s="28"/>
      <c r="J16" s="71">
        <f t="shared" si="1"/>
        <v>0</v>
      </c>
      <c r="K16" s="72">
        <f t="shared" si="2"/>
        <v>0</v>
      </c>
      <c r="L16" s="8"/>
      <c r="M16" s="24" t="str">
        <f t="shared" si="3"/>
        <v>OK</v>
      </c>
    </row>
    <row r="17" spans="2:13">
      <c r="B17" s="80"/>
      <c r="C17" s="79"/>
      <c r="D17" s="30">
        <f t="shared" si="0"/>
        <v>0</v>
      </c>
      <c r="E17" s="42"/>
      <c r="F17" s="34"/>
      <c r="G17" s="27"/>
      <c r="H17" s="27"/>
      <c r="I17" s="28"/>
      <c r="J17" s="71">
        <f t="shared" si="1"/>
        <v>0</v>
      </c>
      <c r="K17" s="72">
        <f t="shared" si="2"/>
        <v>0</v>
      </c>
      <c r="L17" s="8"/>
      <c r="M17" s="24" t="str">
        <f t="shared" si="3"/>
        <v>OK</v>
      </c>
    </row>
    <row r="18" spans="2:13">
      <c r="B18" s="80"/>
      <c r="C18" s="79"/>
      <c r="D18" s="30">
        <f t="shared" si="0"/>
        <v>0</v>
      </c>
      <c r="E18" s="42"/>
      <c r="F18" s="34"/>
      <c r="G18" s="27"/>
      <c r="H18" s="27"/>
      <c r="I18" s="28"/>
      <c r="J18" s="71">
        <f t="shared" si="1"/>
        <v>0</v>
      </c>
      <c r="K18" s="72">
        <f t="shared" si="2"/>
        <v>0</v>
      </c>
      <c r="L18" s="8"/>
      <c r="M18" s="24" t="str">
        <f t="shared" si="3"/>
        <v>OK</v>
      </c>
    </row>
    <row r="19" spans="2:13">
      <c r="B19" s="81"/>
      <c r="C19" s="82"/>
      <c r="D19" s="31">
        <f t="shared" si="0"/>
        <v>0</v>
      </c>
      <c r="E19" s="42"/>
      <c r="F19" s="34"/>
      <c r="G19" s="27"/>
      <c r="H19" s="27"/>
      <c r="I19" s="28"/>
      <c r="J19" s="71">
        <f t="shared" si="1"/>
        <v>0</v>
      </c>
      <c r="K19" s="72">
        <f t="shared" si="2"/>
        <v>0</v>
      </c>
      <c r="L19" s="8"/>
      <c r="M19" s="24" t="str">
        <f t="shared" si="3"/>
        <v>OK</v>
      </c>
    </row>
    <row r="20" spans="2:13">
      <c r="B20" s="170" t="s">
        <v>55</v>
      </c>
      <c r="C20" s="171"/>
      <c r="D20" s="32">
        <f>SUM(D6:D19)</f>
        <v>1367500</v>
      </c>
      <c r="E20" s="54">
        <f t="shared" ref="E20:K20" si="4">ROUND(SUM(E6:E19),0)</f>
        <v>225000</v>
      </c>
      <c r="F20" s="55">
        <f t="shared" si="4"/>
        <v>37500</v>
      </c>
      <c r="G20" s="56">
        <f t="shared" si="4"/>
        <v>0</v>
      </c>
      <c r="H20" s="56">
        <f t="shared" si="4"/>
        <v>1105000</v>
      </c>
      <c r="I20" s="57">
        <f t="shared" si="4"/>
        <v>0</v>
      </c>
      <c r="J20" s="37">
        <f t="shared" si="4"/>
        <v>1142500</v>
      </c>
      <c r="K20" s="38">
        <f t="shared" si="4"/>
        <v>0</v>
      </c>
      <c r="L20" s="8"/>
      <c r="M20" s="24" t="str">
        <f t="shared" si="3"/>
        <v>OK</v>
      </c>
    </row>
    <row r="21" spans="2:13">
      <c r="B21" s="170" t="s">
        <v>50</v>
      </c>
      <c r="C21" s="171"/>
      <c r="D21" s="50">
        <v>1</v>
      </c>
      <c r="E21" s="58">
        <f t="shared" ref="E21:K21" si="5">E20/$D$20</f>
        <v>0.16453382084095064</v>
      </c>
      <c r="F21" s="59">
        <f t="shared" si="5"/>
        <v>2.7422303473491772E-2</v>
      </c>
      <c r="G21" s="60">
        <f t="shared" si="5"/>
        <v>0</v>
      </c>
      <c r="H21" s="60">
        <f t="shared" si="5"/>
        <v>0.80804387568555758</v>
      </c>
      <c r="I21" s="61">
        <f t="shared" si="5"/>
        <v>0</v>
      </c>
      <c r="J21" s="39">
        <f t="shared" si="5"/>
        <v>0.8354661791590493</v>
      </c>
      <c r="K21" s="40">
        <f t="shared" si="5"/>
        <v>0</v>
      </c>
      <c r="L21" s="8"/>
      <c r="M21" s="23"/>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81" t="s">
        <v>54</v>
      </c>
      <c r="C24" s="181"/>
      <c r="D24" s="181"/>
      <c r="E24" s="181"/>
      <c r="F24" s="181"/>
      <c r="G24" s="181"/>
      <c r="H24" s="73"/>
      <c r="I24" s="73"/>
      <c r="J24" s="73"/>
      <c r="K24" s="73"/>
      <c r="L24" s="8"/>
      <c r="M24" s="8"/>
    </row>
    <row r="25" spans="2:13" ht="15" customHeight="1">
      <c r="B25" s="180" t="s">
        <v>102</v>
      </c>
      <c r="C25" s="180"/>
      <c r="D25" s="180"/>
      <c r="E25" s="180"/>
      <c r="F25" s="180"/>
      <c r="G25" s="43" t="str">
        <f>IF(E20&gt;=100000,"OK","ERROR")</f>
        <v>OK</v>
      </c>
      <c r="H25" s="73"/>
      <c r="I25" s="73"/>
      <c r="J25" s="73"/>
      <c r="K25" s="73"/>
      <c r="L25" s="8"/>
      <c r="M25" s="8"/>
    </row>
    <row r="26" spans="2:13" ht="15" customHeight="1">
      <c r="B26" s="180" t="s">
        <v>103</v>
      </c>
      <c r="C26" s="180"/>
      <c r="D26" s="180"/>
      <c r="E26" s="180"/>
      <c r="F26" s="180"/>
      <c r="G26" s="43" t="str">
        <f>IF(E20&lt;=250000,"OK","ERROR")</f>
        <v>OK</v>
      </c>
      <c r="H26" s="73"/>
      <c r="I26" s="73"/>
      <c r="J26" s="73"/>
      <c r="K26" s="73"/>
      <c r="L26" s="8"/>
      <c r="M26" s="8"/>
    </row>
    <row r="27" spans="2:13" ht="15" customHeight="1">
      <c r="B27" s="180" t="s">
        <v>75</v>
      </c>
      <c r="C27" s="180"/>
      <c r="D27" s="180"/>
      <c r="E27" s="180"/>
      <c r="F27" s="180"/>
      <c r="G27" s="43" t="str">
        <f>IF(E20&lt;=(D20/2),"OK","ERROR")</f>
        <v>OK</v>
      </c>
      <c r="H27" s="73"/>
      <c r="I27" s="73"/>
      <c r="J27" s="73"/>
      <c r="K27" s="73"/>
      <c r="L27" s="8"/>
      <c r="M27" s="8"/>
    </row>
    <row r="28" spans="2:13" ht="15" customHeight="1">
      <c r="B28" s="180" t="s">
        <v>97</v>
      </c>
      <c r="C28" s="180"/>
      <c r="D28" s="180"/>
      <c r="E28" s="180"/>
      <c r="F28" s="180"/>
      <c r="G28" s="43" t="str">
        <f>IF(K20&lt;=(E20*0.4),"OK","ERROR")</f>
        <v>OK</v>
      </c>
      <c r="H28" s="73"/>
      <c r="I28" s="73"/>
      <c r="J28" s="73"/>
      <c r="K28" s="73"/>
      <c r="L28" s="8"/>
      <c r="M28" s="8"/>
    </row>
    <row r="29" spans="2:13" s="8" customFormat="1"/>
    <row r="30" spans="2:13" s="8" customFormat="1">
      <c r="I30" s="74"/>
    </row>
    <row r="31" spans="2:13" s="8" customFormat="1">
      <c r="G31" s="43"/>
    </row>
    <row r="32" spans="2:13" s="8" customFormat="1"/>
    <row r="33" spans="2:2" s="8" customFormat="1"/>
    <row r="34" spans="2:2" s="8" customFormat="1">
      <c r="B34" s="75"/>
    </row>
    <row r="35" spans="2:2" s="8" customFormat="1">
      <c r="B35" s="76"/>
    </row>
    <row r="36" spans="2:2" s="8" customFormat="1">
      <c r="B36" s="75"/>
    </row>
    <row r="37" spans="2:2" s="8" customFormat="1">
      <c r="B37" s="77"/>
    </row>
    <row r="38" spans="2:2" s="8" customFormat="1"/>
    <row r="39" spans="2:2" s="8" customFormat="1"/>
    <row r="40" spans="2:2" s="8" customFormat="1">
      <c r="B40" s="78"/>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G4" sqref="G4"/>
    </sheetView>
  </sheetViews>
  <sheetFormatPr baseColWidth="10" defaultRowHeight="15"/>
  <sheetData>
    <row r="1" spans="1:7" ht="15.75" thickBot="1">
      <c r="A1" s="182" t="s">
        <v>204</v>
      </c>
      <c r="B1" s="182"/>
      <c r="C1" s="182"/>
      <c r="D1" s="182"/>
      <c r="E1" s="182"/>
      <c r="F1" s="182"/>
      <c r="G1" s="182"/>
    </row>
    <row r="2" spans="1:7" ht="26.25" thickBot="1">
      <c r="A2" s="89" t="s">
        <v>205</v>
      </c>
      <c r="B2" s="90" t="s">
        <v>206</v>
      </c>
      <c r="C2" s="90" t="s">
        <v>207</v>
      </c>
      <c r="D2" s="91" t="s">
        <v>208</v>
      </c>
      <c r="E2" s="90" t="s">
        <v>209</v>
      </c>
      <c r="F2" s="91" t="s">
        <v>210</v>
      </c>
      <c r="G2" s="91" t="s">
        <v>211</v>
      </c>
    </row>
    <row r="3" spans="1:7" ht="90" thickBot="1">
      <c r="A3" s="92">
        <v>1</v>
      </c>
      <c r="B3" s="93" t="s">
        <v>212</v>
      </c>
      <c r="C3" s="93" t="s">
        <v>213</v>
      </c>
      <c r="D3" s="93" t="s">
        <v>214</v>
      </c>
      <c r="E3" s="93" t="s">
        <v>215</v>
      </c>
      <c r="F3" s="94" t="s">
        <v>216</v>
      </c>
      <c r="G3" s="95">
        <v>41628</v>
      </c>
    </row>
    <row r="4" spans="1:7" ht="115.5" thickBot="1">
      <c r="A4" s="92">
        <v>2</v>
      </c>
      <c r="B4" s="96" t="s">
        <v>217</v>
      </c>
      <c r="C4" s="97" t="s">
        <v>218</v>
      </c>
      <c r="D4" s="97" t="s">
        <v>219</v>
      </c>
      <c r="E4" s="97" t="s">
        <v>220</v>
      </c>
      <c r="F4" s="98" t="s">
        <v>216</v>
      </c>
      <c r="G4" s="95">
        <v>41637</v>
      </c>
    </row>
    <row r="5" spans="1:7" ht="102.75" thickBot="1">
      <c r="A5" s="92">
        <v>3</v>
      </c>
      <c r="B5" s="97" t="s">
        <v>221</v>
      </c>
      <c r="C5" s="97" t="s">
        <v>222</v>
      </c>
      <c r="D5" s="97" t="s">
        <v>223</v>
      </c>
      <c r="E5" s="97" t="s">
        <v>224</v>
      </c>
      <c r="F5" s="94" t="s">
        <v>225</v>
      </c>
      <c r="G5" s="97" t="s">
        <v>226</v>
      </c>
    </row>
    <row r="6" spans="1:7" ht="90" thickBot="1">
      <c r="A6" s="92">
        <v>4</v>
      </c>
      <c r="B6" s="97" t="s">
        <v>227</v>
      </c>
      <c r="C6" s="97" t="s">
        <v>228</v>
      </c>
      <c r="D6" s="97" t="s">
        <v>229</v>
      </c>
      <c r="E6" s="97" t="s">
        <v>224</v>
      </c>
      <c r="F6" s="98" t="s">
        <v>230</v>
      </c>
      <c r="G6" s="97" t="s">
        <v>226</v>
      </c>
    </row>
    <row r="7" spans="1:7" ht="64.5" thickBot="1">
      <c r="A7" s="92">
        <v>5</v>
      </c>
      <c r="B7" s="97" t="s">
        <v>231</v>
      </c>
      <c r="C7" s="97" t="s">
        <v>218</v>
      </c>
      <c r="D7" s="97" t="s">
        <v>232</v>
      </c>
      <c r="E7" s="97" t="s">
        <v>224</v>
      </c>
      <c r="F7" s="94" t="s">
        <v>233</v>
      </c>
      <c r="G7" s="95">
        <v>40725</v>
      </c>
    </row>
    <row r="8" spans="1:7" ht="64.5" thickBot="1">
      <c r="A8" s="92">
        <v>6</v>
      </c>
      <c r="B8" s="93" t="s">
        <v>234</v>
      </c>
      <c r="C8" s="93" t="s">
        <v>235</v>
      </c>
      <c r="D8" s="93" t="s">
        <v>236</v>
      </c>
      <c r="E8" s="93" t="s">
        <v>237</v>
      </c>
      <c r="F8" s="98" t="s">
        <v>238</v>
      </c>
      <c r="G8" s="97" t="s">
        <v>226</v>
      </c>
    </row>
    <row r="9" spans="1:7" ht="102.75" thickBot="1">
      <c r="A9" s="92">
        <v>7</v>
      </c>
      <c r="B9" s="93" t="s">
        <v>239</v>
      </c>
      <c r="C9" s="93" t="s">
        <v>240</v>
      </c>
      <c r="D9" s="93" t="s">
        <v>241</v>
      </c>
      <c r="E9" s="93" t="s">
        <v>242</v>
      </c>
      <c r="F9" s="94" t="s">
        <v>243</v>
      </c>
      <c r="G9" s="97" t="s">
        <v>226</v>
      </c>
    </row>
    <row r="10" spans="1:7" ht="115.5" thickBot="1">
      <c r="A10" s="92">
        <v>8</v>
      </c>
      <c r="B10" s="96" t="s">
        <v>244</v>
      </c>
      <c r="C10" s="97" t="s">
        <v>245</v>
      </c>
      <c r="D10" s="97" t="s">
        <v>246</v>
      </c>
      <c r="E10" s="97" t="s">
        <v>224</v>
      </c>
      <c r="F10" s="98" t="s">
        <v>247</v>
      </c>
      <c r="G10" s="95">
        <v>40513</v>
      </c>
    </row>
    <row r="11" spans="1:7" ht="115.5" thickBot="1">
      <c r="A11" s="92">
        <v>9</v>
      </c>
      <c r="B11" s="93" t="s">
        <v>248</v>
      </c>
      <c r="C11" s="93" t="s">
        <v>228</v>
      </c>
      <c r="D11" s="93" t="s">
        <v>229</v>
      </c>
      <c r="E11" s="93" t="s">
        <v>249</v>
      </c>
      <c r="F11" s="94" t="s">
        <v>243</v>
      </c>
      <c r="G11" s="97" t="s">
        <v>226</v>
      </c>
    </row>
    <row r="12" spans="1:7" ht="115.5" thickBot="1">
      <c r="A12" s="92">
        <v>10</v>
      </c>
      <c r="B12" s="96" t="s">
        <v>250</v>
      </c>
      <c r="C12" s="97" t="s">
        <v>251</v>
      </c>
      <c r="D12" s="97" t="s">
        <v>252</v>
      </c>
      <c r="E12" s="97" t="s">
        <v>215</v>
      </c>
      <c r="F12" s="98" t="s">
        <v>233</v>
      </c>
      <c r="G12" s="95">
        <v>41263</v>
      </c>
    </row>
    <row r="13" spans="1:7" ht="115.5" thickBot="1">
      <c r="A13" s="92">
        <v>11</v>
      </c>
      <c r="B13" s="93" t="s">
        <v>253</v>
      </c>
      <c r="C13" s="93" t="s">
        <v>254</v>
      </c>
      <c r="D13" s="93" t="s">
        <v>255</v>
      </c>
      <c r="E13" s="93" t="s">
        <v>215</v>
      </c>
      <c r="F13" s="94" t="s">
        <v>243</v>
      </c>
      <c r="G13" s="97" t="s">
        <v>226</v>
      </c>
    </row>
    <row r="14" spans="1:7" ht="102.75" thickBot="1">
      <c r="A14" s="92">
        <v>12</v>
      </c>
      <c r="B14" s="96" t="s">
        <v>256</v>
      </c>
      <c r="C14" s="97" t="s">
        <v>218</v>
      </c>
      <c r="D14" s="97" t="s">
        <v>257</v>
      </c>
      <c r="E14" s="97" t="s">
        <v>258</v>
      </c>
      <c r="F14" s="98" t="s">
        <v>259</v>
      </c>
      <c r="G14" s="95">
        <v>41304</v>
      </c>
    </row>
    <row r="15" spans="1:7" ht="102.75" thickBot="1">
      <c r="A15" s="92">
        <v>13</v>
      </c>
      <c r="B15" s="93" t="s">
        <v>260</v>
      </c>
      <c r="C15" s="93" t="s">
        <v>261</v>
      </c>
      <c r="D15" s="93" t="s">
        <v>262</v>
      </c>
      <c r="E15" s="93" t="s">
        <v>220</v>
      </c>
      <c r="F15" s="94" t="s">
        <v>263</v>
      </c>
      <c r="G15" s="97"/>
    </row>
    <row r="16" spans="1:7" ht="102.75" thickBot="1">
      <c r="A16" s="92">
        <v>14</v>
      </c>
      <c r="B16" s="96" t="s">
        <v>264</v>
      </c>
      <c r="C16" s="97" t="s">
        <v>265</v>
      </c>
      <c r="D16" s="97" t="s">
        <v>266</v>
      </c>
      <c r="E16" s="97" t="s">
        <v>267</v>
      </c>
      <c r="F16" s="98" t="s">
        <v>268</v>
      </c>
      <c r="G16" s="97"/>
    </row>
    <row r="17" spans="1:7" ht="128.25" thickBot="1">
      <c r="A17" s="92">
        <v>15</v>
      </c>
      <c r="B17" s="93" t="s">
        <v>269</v>
      </c>
      <c r="C17" s="93" t="s">
        <v>270</v>
      </c>
      <c r="D17" s="93" t="s">
        <v>271</v>
      </c>
      <c r="E17" s="93" t="s">
        <v>215</v>
      </c>
      <c r="F17" s="94" t="s">
        <v>233</v>
      </c>
      <c r="G17" s="97"/>
    </row>
    <row r="18" spans="1:7" ht="102.75" thickBot="1">
      <c r="A18" s="92">
        <v>16</v>
      </c>
      <c r="B18" s="96" t="s">
        <v>272</v>
      </c>
      <c r="C18" s="97" t="s">
        <v>273</v>
      </c>
      <c r="D18" s="97" t="s">
        <v>274</v>
      </c>
      <c r="E18" s="97" t="s">
        <v>249</v>
      </c>
      <c r="F18" s="98" t="s">
        <v>233</v>
      </c>
      <c r="G18" s="97"/>
    </row>
    <row r="19" spans="1:7" ht="77.25" thickBot="1">
      <c r="A19" s="92">
        <v>17</v>
      </c>
      <c r="B19" s="93" t="s">
        <v>275</v>
      </c>
      <c r="C19" s="93" t="s">
        <v>276</v>
      </c>
      <c r="D19" s="93" t="s">
        <v>274</v>
      </c>
      <c r="E19" s="93" t="s">
        <v>249</v>
      </c>
      <c r="F19" s="94" t="s">
        <v>233</v>
      </c>
      <c r="G19" s="97"/>
    </row>
    <row r="20" spans="1:7" ht="166.5" thickBot="1">
      <c r="A20" s="92">
        <v>18</v>
      </c>
      <c r="B20" s="96" t="s">
        <v>277</v>
      </c>
      <c r="C20" s="97" t="s">
        <v>278</v>
      </c>
      <c r="D20" s="97" t="s">
        <v>279</v>
      </c>
      <c r="E20" s="97" t="s">
        <v>215</v>
      </c>
      <c r="F20" s="98" t="s">
        <v>233</v>
      </c>
      <c r="G20" s="97"/>
    </row>
    <row r="21" spans="1:7" ht="115.5" thickBot="1">
      <c r="A21" s="92">
        <v>19</v>
      </c>
      <c r="B21" s="93" t="s">
        <v>280</v>
      </c>
      <c r="C21" s="93" t="s">
        <v>281</v>
      </c>
      <c r="D21" s="93" t="s">
        <v>282</v>
      </c>
      <c r="E21" s="93" t="s">
        <v>283</v>
      </c>
      <c r="F21" s="94" t="s">
        <v>233</v>
      </c>
      <c r="G21" s="97">
        <v>2014.11</v>
      </c>
    </row>
    <row r="22" spans="1:7" ht="115.5" thickBot="1">
      <c r="A22" s="92">
        <v>20</v>
      </c>
      <c r="B22" s="96" t="s">
        <v>284</v>
      </c>
      <c r="C22" s="97" t="s">
        <v>228</v>
      </c>
      <c r="D22" s="97" t="s">
        <v>285</v>
      </c>
      <c r="E22" s="97" t="s">
        <v>249</v>
      </c>
      <c r="F22" s="98" t="s">
        <v>233</v>
      </c>
      <c r="G22" s="97"/>
    </row>
    <row r="23" spans="1:7" ht="102.75" thickBot="1">
      <c r="A23" s="92">
        <v>21</v>
      </c>
      <c r="B23" s="93" t="s">
        <v>286</v>
      </c>
      <c r="C23" s="93" t="s">
        <v>287</v>
      </c>
      <c r="D23" s="93" t="s">
        <v>288</v>
      </c>
      <c r="E23" s="93" t="s">
        <v>215</v>
      </c>
      <c r="F23" s="94" t="s">
        <v>243</v>
      </c>
      <c r="G23" s="97"/>
    </row>
    <row r="24" spans="1:7" ht="166.5" thickBot="1">
      <c r="A24" s="92">
        <v>22</v>
      </c>
      <c r="B24" s="96" t="s">
        <v>289</v>
      </c>
      <c r="C24" s="97" t="s">
        <v>290</v>
      </c>
      <c r="D24" s="97" t="s">
        <v>291</v>
      </c>
      <c r="E24" s="97" t="s">
        <v>258</v>
      </c>
      <c r="F24" s="98" t="s">
        <v>233</v>
      </c>
      <c r="G24" s="97"/>
    </row>
    <row r="25" spans="1:7" ht="102.75" thickBot="1">
      <c r="A25" s="92">
        <v>23</v>
      </c>
      <c r="B25" s="93" t="s">
        <v>292</v>
      </c>
      <c r="C25" s="93" t="s">
        <v>293</v>
      </c>
      <c r="D25" s="93" t="s">
        <v>294</v>
      </c>
      <c r="E25" s="93" t="s">
        <v>215</v>
      </c>
      <c r="F25" s="94" t="s">
        <v>295</v>
      </c>
      <c r="G25" s="97"/>
    </row>
    <row r="26" spans="1:7" ht="128.25" thickBot="1">
      <c r="A26" s="92">
        <v>24</v>
      </c>
      <c r="B26" s="96" t="s">
        <v>296</v>
      </c>
      <c r="C26" s="97" t="s">
        <v>297</v>
      </c>
      <c r="D26" s="97" t="s">
        <v>298</v>
      </c>
      <c r="E26" s="97" t="s">
        <v>299</v>
      </c>
      <c r="F26" s="98" t="s">
        <v>300</v>
      </c>
      <c r="G26" s="97"/>
    </row>
    <row r="27" spans="1:7" ht="153.75" thickBot="1">
      <c r="A27" s="92">
        <v>25</v>
      </c>
      <c r="B27" s="93" t="s">
        <v>301</v>
      </c>
      <c r="C27" s="93" t="s">
        <v>302</v>
      </c>
      <c r="D27" s="93" t="s">
        <v>303</v>
      </c>
      <c r="E27" s="93" t="s">
        <v>304</v>
      </c>
      <c r="F27" s="94" t="s">
        <v>305</v>
      </c>
      <c r="G27" s="97"/>
    </row>
    <row r="28" spans="1:7" ht="90" thickBot="1">
      <c r="A28" s="92">
        <v>26</v>
      </c>
      <c r="B28" s="96" t="s">
        <v>306</v>
      </c>
      <c r="C28" s="97" t="s">
        <v>307</v>
      </c>
      <c r="D28" s="97" t="s">
        <v>308</v>
      </c>
      <c r="E28" s="97" t="s">
        <v>309</v>
      </c>
      <c r="F28" s="98" t="s">
        <v>305</v>
      </c>
      <c r="G28" s="97"/>
    </row>
    <row r="29" spans="1:7" ht="90" thickBot="1">
      <c r="A29" s="92">
        <v>27</v>
      </c>
      <c r="B29" s="93" t="s">
        <v>310</v>
      </c>
      <c r="C29" s="93" t="s">
        <v>281</v>
      </c>
      <c r="D29" s="93" t="s">
        <v>241</v>
      </c>
      <c r="E29" s="93" t="s">
        <v>311</v>
      </c>
      <c r="F29" s="94" t="s">
        <v>243</v>
      </c>
      <c r="G29" s="97"/>
    </row>
    <row r="30" spans="1:7" ht="77.25" thickBot="1">
      <c r="A30" s="92">
        <v>28</v>
      </c>
      <c r="B30" s="96" t="s">
        <v>312</v>
      </c>
      <c r="C30" s="97" t="s">
        <v>228</v>
      </c>
      <c r="D30" s="97" t="s">
        <v>229</v>
      </c>
      <c r="E30" s="97" t="s">
        <v>313</v>
      </c>
      <c r="F30" s="98" t="s">
        <v>243</v>
      </c>
      <c r="G30" s="97"/>
    </row>
    <row r="31" spans="1:7" ht="77.25" thickBot="1">
      <c r="A31" s="92">
        <v>29</v>
      </c>
      <c r="B31" s="93" t="s">
        <v>314</v>
      </c>
      <c r="C31" s="93" t="s">
        <v>218</v>
      </c>
      <c r="D31" s="93" t="s">
        <v>315</v>
      </c>
      <c r="E31" s="93" t="s">
        <v>313</v>
      </c>
      <c r="F31" s="94" t="s">
        <v>316</v>
      </c>
      <c r="G31" s="97"/>
    </row>
    <row r="32" spans="1:7" ht="77.25" thickBot="1">
      <c r="A32" s="92">
        <v>30</v>
      </c>
      <c r="B32" s="96" t="s">
        <v>317</v>
      </c>
      <c r="C32" s="97" t="s">
        <v>307</v>
      </c>
      <c r="D32" s="97" t="s">
        <v>318</v>
      </c>
      <c r="E32" s="97" t="s">
        <v>313</v>
      </c>
      <c r="F32" s="98" t="s">
        <v>243</v>
      </c>
      <c r="G32" s="97"/>
    </row>
    <row r="33" spans="1:7" ht="51.75" thickBot="1">
      <c r="A33" s="92">
        <v>31</v>
      </c>
      <c r="B33" s="93" t="s">
        <v>319</v>
      </c>
      <c r="C33" s="93" t="s">
        <v>307</v>
      </c>
      <c r="D33" s="93" t="s">
        <v>308</v>
      </c>
      <c r="E33" s="93" t="s">
        <v>320</v>
      </c>
      <c r="F33" s="94" t="s">
        <v>321</v>
      </c>
      <c r="G33" s="97"/>
    </row>
    <row r="34" spans="1:7" ht="77.25" thickBot="1">
      <c r="A34" s="92">
        <v>32</v>
      </c>
      <c r="B34" s="96" t="s">
        <v>322</v>
      </c>
      <c r="C34" s="97" t="s">
        <v>323</v>
      </c>
      <c r="D34" s="97" t="s">
        <v>324</v>
      </c>
      <c r="E34" s="97" t="s">
        <v>325</v>
      </c>
      <c r="F34" s="98" t="s">
        <v>243</v>
      </c>
      <c r="G34" s="97"/>
    </row>
    <row r="35" spans="1:7" ht="64.5" thickBot="1">
      <c r="A35" s="92">
        <v>33</v>
      </c>
      <c r="B35" s="93" t="s">
        <v>326</v>
      </c>
      <c r="C35" s="93" t="s">
        <v>327</v>
      </c>
      <c r="D35" s="93"/>
      <c r="E35" s="93" t="s">
        <v>328</v>
      </c>
      <c r="F35" s="94" t="s">
        <v>243</v>
      </c>
      <c r="G35" s="97"/>
    </row>
    <row r="36" spans="1:7" ht="90" thickBot="1">
      <c r="A36" s="92">
        <v>34</v>
      </c>
      <c r="B36" s="96" t="s">
        <v>329</v>
      </c>
      <c r="C36" s="97" t="s">
        <v>330</v>
      </c>
      <c r="D36" s="97" t="s">
        <v>331</v>
      </c>
      <c r="E36" s="97" t="s">
        <v>313</v>
      </c>
      <c r="F36" s="98" t="s">
        <v>295</v>
      </c>
      <c r="G36" s="97"/>
    </row>
    <row r="37" spans="1:7" ht="64.5" thickBot="1">
      <c r="A37" s="92">
        <v>35</v>
      </c>
      <c r="B37" s="93" t="s">
        <v>332</v>
      </c>
      <c r="C37" s="93" t="s">
        <v>333</v>
      </c>
      <c r="D37" s="93" t="s">
        <v>334</v>
      </c>
      <c r="E37" s="93" t="s">
        <v>335</v>
      </c>
      <c r="F37" s="94" t="s">
        <v>243</v>
      </c>
      <c r="G37" s="97"/>
    </row>
    <row r="38" spans="1:7" ht="90" thickBot="1">
      <c r="A38" s="92">
        <v>36</v>
      </c>
      <c r="B38" s="96" t="s">
        <v>336</v>
      </c>
      <c r="C38" s="97" t="s">
        <v>222</v>
      </c>
      <c r="D38" s="97" t="s">
        <v>255</v>
      </c>
      <c r="E38" s="97" t="s">
        <v>337</v>
      </c>
      <c r="F38" s="98" t="s">
        <v>243</v>
      </c>
      <c r="G38" s="97"/>
    </row>
    <row r="39" spans="1:7" ht="77.25" thickBot="1">
      <c r="A39" s="92">
        <v>37</v>
      </c>
      <c r="B39" s="93" t="s">
        <v>338</v>
      </c>
      <c r="C39" s="93" t="s">
        <v>339</v>
      </c>
      <c r="D39" s="93" t="s">
        <v>340</v>
      </c>
      <c r="E39" s="93" t="s">
        <v>341</v>
      </c>
      <c r="F39" s="94" t="s">
        <v>268</v>
      </c>
      <c r="G39" s="97"/>
    </row>
    <row r="40" spans="1:7" ht="51.75" thickBot="1">
      <c r="A40" s="92">
        <v>38</v>
      </c>
      <c r="B40" s="96" t="s">
        <v>342</v>
      </c>
      <c r="C40" s="97" t="s">
        <v>343</v>
      </c>
      <c r="D40" s="97" t="s">
        <v>344</v>
      </c>
      <c r="E40" s="97" t="s">
        <v>341</v>
      </c>
      <c r="F40" s="98" t="s">
        <v>300</v>
      </c>
      <c r="G40" s="93" t="s">
        <v>345</v>
      </c>
    </row>
    <row r="41" spans="1:7" ht="64.5" thickBot="1">
      <c r="A41" s="92">
        <v>39</v>
      </c>
      <c r="B41" s="93" t="s">
        <v>346</v>
      </c>
      <c r="C41" s="93" t="s">
        <v>347</v>
      </c>
      <c r="D41" s="93" t="s">
        <v>298</v>
      </c>
      <c r="E41" s="93" t="s">
        <v>341</v>
      </c>
      <c r="F41" s="94" t="s">
        <v>300</v>
      </c>
      <c r="G41" s="93" t="s">
        <v>345</v>
      </c>
    </row>
    <row r="42" spans="1:7" ht="90" thickBot="1">
      <c r="A42" s="92">
        <v>40</v>
      </c>
      <c r="B42" s="93" t="s">
        <v>348</v>
      </c>
      <c r="C42" s="93" t="s">
        <v>349</v>
      </c>
      <c r="D42" s="93" t="s">
        <v>350</v>
      </c>
      <c r="E42" s="93" t="s">
        <v>341</v>
      </c>
      <c r="F42" s="98" t="s">
        <v>300</v>
      </c>
      <c r="G42" s="93" t="s">
        <v>345</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DATOS GENERALES</vt:lpstr>
      <vt:lpstr>DESCRIPCION INICIATIVA</vt:lpstr>
      <vt:lpstr>FINANCIAMIENTO PROYECTO</vt:lpstr>
      <vt:lpstr>Experiencia tecnica Fotovoltaic</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AIDER VOLANTE</cp:lastModifiedBy>
  <cp:lastPrinted>2014-10-30T03:03:18Z</cp:lastPrinted>
  <dcterms:created xsi:type="dcterms:W3CDTF">2015-01-12T00:06:50Z</dcterms:created>
  <dcterms:modified xsi:type="dcterms:W3CDTF">2015-01-29T21:25:45Z</dcterms:modified>
</cp:coreProperties>
</file>