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D14" i="8" s="1"/>
  <c r="M14" i="8" s="1"/>
  <c r="J14" i="8"/>
  <c r="K13" i="8"/>
  <c r="J13" i="8"/>
  <c r="K12" i="8"/>
  <c r="J12" i="8"/>
  <c r="K11" i="8"/>
  <c r="J11" i="8"/>
  <c r="D11" i="8" s="1"/>
  <c r="M11" i="8" s="1"/>
  <c r="K10" i="8"/>
  <c r="D10" i="8" s="1"/>
  <c r="M10" i="8" s="1"/>
  <c r="J10" i="8"/>
  <c r="K9" i="8"/>
  <c r="J9" i="8"/>
  <c r="D9" i="8" s="1"/>
  <c r="M9" i="8" s="1"/>
  <c r="K8" i="8"/>
  <c r="J8" i="8"/>
  <c r="K6" i="8"/>
  <c r="J6" i="8"/>
  <c r="D6" i="8" s="1"/>
  <c r="M6" i="8" s="1"/>
  <c r="K7" i="8"/>
  <c r="J7" i="8"/>
  <c r="D8" i="8" l="1"/>
  <c r="M8" i="8" s="1"/>
  <c r="D13" i="8"/>
  <c r="M13"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<sst xmlns="http://schemas.openxmlformats.org/spreadsheetml/2006/main" count="297" uniqueCount="181">
  <si>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</si>
  <si>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</si>
  <si>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</si>
  <si>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</si>
  <si>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</si>
  <si>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</si>
  <si>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</si>
  <si>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</si>
  <si>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</si>
  <si>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</si>
  <si>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</si>
  <si>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</si>
  <si>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</si>
  <si>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</si>
  <si>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</si>
  <si>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</si>
  <si>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</si>
  <si>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</si>
  <si>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</si>
  <si>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</si>
  <si>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</si>
  <si>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</si>
  <si>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</si>
  <si>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</si>
  <si>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</si>
  <si>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</si>
  <si>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</si>
  <si>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</si>
  <si>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</si>
  <si>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</si>
  <si>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</si>
  <si>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</si>
  <si>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</si>
  <si>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</si>
  <si>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</si>
  <si>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</si>
  <si>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</si>
  <si>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</si>
  <si>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</si>
  <si>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</si>
  <si>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</si>
  <si>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</si>
  <si>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</si>
  <si>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</si>
  <si>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</si>
  <si>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</si>
  <si>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</si>
  <si>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</si>
  <si>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</si>
  <si>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</si>
  <si>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</si>
  <si>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</si>
  <si>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</si>
  <si>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</si>
  <si>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</si>
  <si>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</si>
  <si>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</si>
  <si>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</si>
  <si>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</si>
  <si>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</si>
  <si>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</si>
  <si>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</si>
  <si>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</si>
  <si>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</si>
  <si>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</si>
  <si>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</si>
  <si>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</si>
  <si>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</si>
  <si>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</si>
  <si>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</si>
  <si>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</si>
  <si>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</si>
  <si>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</si>
  <si>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</si>
  <si>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</si>
  <si>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</si>
  <si>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</si>
  <si>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</si>
  <si>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</si>
  <si>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</si>
  <si>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</si>
  <si>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</si>
  <si>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</si>
  <si>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</si>
  <si>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</si>
  <si>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</si>
  <si>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</si>
  <si>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</si>
  <si>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</si>
  <si>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</si>
  <si>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</si>
  <si>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</si>
  <si>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</si>
  <si>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</si>
  <si>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</si>
  <si>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</si>
  <si>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</si>
  <si>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</si>
  <si>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</si>
  <si>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</si>
  <si>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</si>
  <si>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</si>
  <si>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</si>
  <si>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</si>
  <si>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</si>
  <si>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</si>
  <si>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</si>
  <si>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</si>
  <si>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Perú</t>
  </si>
  <si>
    <t>asociada</t>
  </si>
  <si>
    <t>PRACTICAL ACTION</t>
  </si>
  <si>
    <t>SI</t>
  </si>
  <si>
    <t>En Latinoamérica se han instalado algunos sistemas híbridos con diferentes configuraciones y tecnologías. Las mismas que se consignan, entre otras, en las siguientes experiencias: http://perusolar.org/17-spes-taller-1/Diaz_Villar_Pablo/Diaz_Villar_Pablo.pdf; file:///C:/Users/pc-daniel/Downloads/Jornada%20MATELEC%202014%20con%20SMA%20sustitucion%20generadores%20diesel.pdf</t>
  </si>
  <si>
    <t>La planta de producción pulpa y la planta de obtención de aceite de aguaje están incluidas en Áreas de Conservación Ambiental, con la participación de 22 y 24 comunidades indígenas respectivamente, gestionados localmente y bajo el enfoque de conservación productiva lo que crea condiciones favorables para el abastecimiento de la materia prima (fruto de aguaje). Las asociaciones de productores son los responsables de la producción de pulpa y aceite de aguaje y organizan la producción y la comercialización. La operatiidad de la plantas genera oportunidades de ingreso a mujeres y hombres de las comunidades involucradas.  Las directivas de las asociaciones han generado la demanda de mejoramiento en la generación de energía.</t>
  </si>
  <si>
    <t>Los proyectos de bionegocios se encuentran enmarcados en las políticas del Ministerio del Ambiente referente a los aspectos ambientales, de comercio y competitividad, con el fin de promover la inversión privada para el desarrollo de bionegocios con inclusión de los principios y criterios del biocomercio, etiquetado verte y certificación ambiental de la producción exportable.</t>
  </si>
  <si>
    <t>El potencial de crecimiento de la iniciativa será por replicación, en tanto que la provincia tiene extensos aguajales que representan aproximadamente el 40% de su territorio y existe un creciente interés de las comunidades indígenas ( la provincia tiene alrededor de 280 comunidades y la Región Loreto aproximadamente 1000 comunidades ) en aprovechar sosteniblemente estos ecosistemas. Profonanpe , en la Fase II del Proyecto Pastaza Morona continuará promoviendo bionegocios asociados al uso sostenible de aguajales, en tanto existe una demanda insatisfecha. El aguaje es elproducto bandera de la provincia.El grado de replicabilidad  de la experiencia esta condicionada a aspectos culturales y adaptaciones al contexto manteniendo el concepto; sin embargo la tecnología es sencilla y de fácil adopción por los comuneros. PROFONANPE tiene previsto acompañar la consolidación de los emprendimientos , en tanto que el Proyecto Pastaza Morona tiene previsto continuar trabajando en la zona  para acompañar la consolidación y atención de  costos recurrentes de las iniciativas.</t>
  </si>
  <si>
    <t xml:space="preserve">Los dos proyectos de PORFONANPE se desarrollan en un entorno amazónico que aglutina a 46 comunidades que se encuentran en las cuencas de los ríos Pastaza y Morona. Para no afectar las condiciones ambientales locales y globales, se requiere mejorar la sostenibilidad (social, ambiental y económica) de ambos proyectos con la implementación de dos centrales fotovoltaicas que serán conectados a los grupos electrógenos. la sostenibilidad climática se evidenciará con la reducción de emisiones locales y globales por el consumo de combustible. El impacto del proyecto se dará con el movimiento de tierras para la instalación del soporte de los módulos fotovoltaicos, la ampliación del espacio donde se encuentra el grupo electrógeno y la generación de residuos. Al respecto, se tendrá en cuenta usar materiales de la zona para reducir el impacto visual y el cuidado en el almacenamiento y retiro de residuos del lugar hasta la disposición adecuada de los mismos.  El riesgo de contaminación del ecosistema (suelos, ríos, flora y fauna) disminuirá con el menor uso del combustible, aceites, grasas que requiere el grupo térmico. La implementación del sistema fotovoltaico implicará el uso de baterías, cuyos impactos pueden ser importantes para el ecosistema de la zona. En este sentido, se elaborará un plan de retiro y reciclaje de cada uno de los equipos de generación (fotovoltaico y grupo térmico) y para los equipos de consumo. </t>
  </si>
  <si>
    <t>Sistema fotovoltaico</t>
  </si>
  <si>
    <t>Honorarios</t>
  </si>
  <si>
    <t>Equipos</t>
  </si>
  <si>
    <t>Personal</t>
  </si>
  <si>
    <t>Viajes</t>
  </si>
  <si>
    <t>Competitividad productiva y energética del aguaje</t>
  </si>
  <si>
    <t>Mejorar la competitividad y energética de dos unidades de negocio del aguaje, empleando energías renovables y medidas de eficiencia energética para su posterior replica en la Región de Loreto</t>
  </si>
  <si>
    <t>PROFONAMPE tiene como objetivo el mejorar las condiciones de vida de las comunidades nativas de la Región de Loreto mediante el uso productivo de la energía destinado a atender el mercado regional</t>
  </si>
  <si>
    <t>10 años de experiencia en usos productivos de la energía y en proyectos híbridos</t>
  </si>
  <si>
    <t>x</t>
  </si>
  <si>
    <t>El propósito de la iniciativa es de dotar mayor competitividad a la cadena de valor del aguaje mediante a sustitución del diésel por energía solar en lo bionegocios que PORFONANPE desarrolla en territorios indígenas de alta relevancia para la conservación de la biodiversidad y la mitigación del cambio climático . Estos emprendimientos están generando una oportunidad de ingresos en los pobladores indígenas al producir productos con valor agregado y con demandas crecientes.</t>
  </si>
  <si>
    <r>
      <t>Dos asociaciones de productores indígenas que producen pulpa y aceite de aguaje (</t>
    </r>
    <r>
      <rPr>
        <i/>
        <sz val="11"/>
        <color theme="1"/>
        <rFont val="Calibri"/>
        <family val="2"/>
        <scheme val="minor"/>
      </rPr>
      <t>Mauritia fleuxosa</t>
    </r>
    <r>
      <rPr>
        <sz val="11"/>
        <color theme="1"/>
        <rFont val="Calibri"/>
        <family val="2"/>
        <scheme val="minor"/>
      </rPr>
      <t>).                                                                                                                      La  Asociación de Productores de Aguaje - ASPROMAG que produce pulpa de aguaje y cuya planta está ubicada en la Comunidad Nativa de Puerto Industrial en la Cuenca del Río Pastaza con el involucramiento de 22 comunidades indígenas , predominantemente de pobladores del Pueblo Quecua del Pastaza  y la Asociación de Productores de Aguaje de la Zona de Morona que involucra a 24 comunidades indígenas del Pueblo Awajún, del Pueblo Wampis y ribereños , ambas iniciativas están ubicadas  en la zona fronteriza de Perú - Ecuador</t>
    </r>
  </si>
  <si>
    <t xml:space="preserve">La autoestima de los pobladores indígenas se mejorará, por efecto de las oportunidades de generación de ingresos. El proyecto desencadenará un proceso de mejora de las economías familiares, por efecto del uso eficiente de la energía en la operatividad  de los emprendimientos de bionegocios, gestionados directamente por asociaciones de productores indígenas. Igualmente el proyecto  coadyuva al incremento de la infraestructura económica sostenible en estos territorios indígenas.                                                                                                                                                                                                                                                                   -Al ser las comunidades indígenas y su organicidad los protagonistas de las actividades productivas y de conservación, se constituyen en garantes de la sostenibilidad de los resultados inherentes a su cotidianidad.                                                                                                                                                                                      -La Municipalidad Provincial Datem del Marañón es la institución de soporte de la conservación ambiental. En las actividades productivas el Programa Regional Forestal del Gobierno Regional de Loreto y PRODUCE son las organizaciones de soporte.
</t>
  </si>
  <si>
    <t>Materiales de capacitación</t>
  </si>
  <si>
    <t xml:space="preserve">Las dos unidades de negocio (plantas de transformación) son accionadas con grupos térmicos a Diésel y su operatividad tiene dificultades en tanto que la disponibilidad y oferta de combustibles y lubricantes no esta en la comunidad  y se adquieren en la localidad de San Lorenzo lo que genera  impactos en el costo de producción. La incorporación de energía solar para el funcionamiento de las plantas facilitaría la operatividad , disminuyendo los costos operativos de las unidades de negocio y evitaría la emisión de dióxido de carbono en una zona de alta diversidad biológica.  </t>
  </si>
  <si>
    <t>En la comunidad de Puerto Industrial para el procesamiento del aguaje se cuenta con un sistema de generación térmica de 8 kW y con los siguientes equipos de consumo: 1 electrombomba, 01 sistema UV, despulpadora de 40 kg trifasica de 2 HP, congeladora de 500 lt, hielera de 1.5 HP, toda este equipamiento conforma una planta. Al respecto, se propone hibridar el actual sistema, para contar con un sistema híbrido térmico-fotovoltaico con una capacidad de 8 kW térmicos y 8 kW fotovoltaicos. Igualmente en la comunidad de Chapis se cuenta con un sistema de generación similar, así como los equipos de consumo. Para optimizar el aprovechamiento del recurso solar se usarán los equipos de mayor uso entre las 10 am a 2 pm y así reducir el tamaño del sistema fotovoltaico y el consumo de combustible.</t>
  </si>
  <si>
    <t>La iniciativa corresponde a la política de desarrollo del Gobierno Regional de Loreto y de la Municipalidad Datem del Marañón. Igualmente tiene el consentimiento de las comunidades indígenas.</t>
  </si>
  <si>
    <t xml:space="preserve">Yolanda </t>
  </si>
  <si>
    <t>Guzmán Guzmán</t>
  </si>
  <si>
    <t>DNI 05252537</t>
  </si>
  <si>
    <t>Magister Scientiae en Tecnología de Productos Forestales</t>
  </si>
  <si>
    <t>Calle Coronel Inclan 750, Dept. 603, Miraflores</t>
  </si>
  <si>
    <t>Lima</t>
  </si>
  <si>
    <t>51  01 989041580</t>
  </si>
  <si>
    <t>yguzman@profonanpe.org.pe</t>
  </si>
  <si>
    <t>Coordinadora de Proyecto</t>
  </si>
  <si>
    <t>Seis años</t>
  </si>
  <si>
    <t>Durante 5 años gestione el Proyecto Conservación In Situ, orientado a poner en valor la agrobiodiversidad andina amazónica . La relevancia de los resultados se expresa en su incidencia para posicionar los productos nativos como una alternativa para la generación de ingresos y la conservación de la agrobiodiversidad de poblaciones rurales.</t>
  </si>
  <si>
    <t xml:space="preserve">Fondo de Promoción de las Áreas Naturales Protegidas del Perú </t>
  </si>
  <si>
    <t>PROFONANPE</t>
  </si>
  <si>
    <t>MOISÉS ALBERTO</t>
  </si>
  <si>
    <t>PANIAGUA VILLAGRA</t>
  </si>
  <si>
    <t>Av. Javier Prado Oeste 2378, San Isidro,Lima</t>
  </si>
  <si>
    <t>51 01 218 1049</t>
  </si>
  <si>
    <t>apaniagua@profonanpe.org.pe</t>
  </si>
  <si>
    <t>www.profonanpe.org.pe</t>
  </si>
  <si>
    <t>En los últimos 10 años implementa el Programa de Actividades Económicas Sostenible - en zonas de amortiguamiento de las ANP</t>
  </si>
  <si>
    <t>21 años</t>
  </si>
  <si>
    <t>NO</t>
  </si>
  <si>
    <t>01958127</t>
  </si>
  <si>
    <t xml:space="preserve">MARISA AURELINA </t>
  </si>
  <si>
    <t>OJEDA LINARES</t>
  </si>
  <si>
    <t>09160371</t>
  </si>
  <si>
    <t>CALLE TOMÁS A. EDISON 257 SAN ISIDRO</t>
  </si>
  <si>
    <t>PERÚ</t>
  </si>
  <si>
    <t>4412950, 4413035</t>
  </si>
  <si>
    <t>marisa.ojeda@solucionespracticas.org.pe</t>
  </si>
  <si>
    <t>www.solucionespracticas.org.pe</t>
  </si>
  <si>
    <t xml:space="preserve">Debil institucionalidad de las Asociaciones de productores </t>
  </si>
  <si>
    <t>M</t>
  </si>
  <si>
    <t>Programa de fortalecimiento de capacidades empresariales y desarrollo de prácticas productivas corporativas</t>
  </si>
  <si>
    <r>
      <t xml:space="preserve">El proyecto de pulpa de aguaje presenta las siguientes características económicas: El costo del aguaje por saco de 35 kg puesto en Puerto Industrial es de S/. 15. El rendimiento de la pulpa versus el peso seco es de 5 a 1, la máxima capacidad de procesamiento de la planta es de 600 kg (equivalente a aprox. 17 sacos diarios) de materia prima y una correspondiente capacidad de congelación de 120 kg. El número de operadores en la planta para limpieza es de 5, para el procesamiento es de 3. Cada operador recibe al día S/. 25. Al día se requiere de 5 galones de petróleo para la generación de electricidad, cuyo costo es de aproximadamente S/. 13 en Puerto Industrial. El costo por kg de aguaje congelado, empaquetado es de 5.35 soles/kg aproximadamente. Con lo cual el costo total por día es de aproximadamente S/. 642. La comercialización de la pulpa se realiza en San Lorenzo, siendo el precio de la pulpa de S/. 5.00. Como subproducto se obtiene "la segundilla" que es el insumo para la producción de "kurichis" o helados. Por cada 11 sacos se obtiene 106 de pulpa y 1740 kurichis, cuyo precio es de S/. 0,5 y es vendido en la misma comunidad. Como impactos se tiene la creación de capacidades en la población, fuentes de trabajo y los ingresos económicos por estas actividades, así como fortalecimiento de la organización local. </t>
    </r>
    <r>
      <rPr>
        <sz val="11"/>
        <rFont val="Calibri"/>
        <family val="2"/>
        <scheme val="minor"/>
      </rPr>
      <t>En el caso del Proyecto de aceite los costos son similares.</t>
    </r>
  </si>
  <si>
    <t>Publicidad y difusión</t>
  </si>
  <si>
    <t>El uso productivo del aguaje consiste en la producción de pulpa y aceite en las localidades de Puerto Industrial y Chapis respectivamente, con resultados económicos prometedores para las comunidades nativas que participan en el proyecto. La situación actual podría mejorarse sustancialmente con la implementación de un sistema fotovoltaico de 8 kWp por cada unidad de negocio y la implementación de medidas de eficiencia energética, con lo cual se reducirá el consumo de combustible en la generación eléctrica. Estas mejoras estarán expresadas en la reducción de emisiones de gases de efecto invernadero (estimados en 15 tCO2/año) y de emisiones de particulado local. Asimismo, las dos asociaciones se ven beneficiadas económicamente al reducirse los costos de operación y mantenimiento del sistemas térmico; reducción del riesgo de derrame de petróleo, aceites y grasas; y reducción del ruido del grupo electrógeno. Todos los aspectos señalados contribuyen al desarrollo sostenible de las comunidades nativas involucradas ubicadas en una zona de alta diversidad biológica y que el proceso de fabricación de los productos sean más ecológicos, con lo cual se espera que pueda incrementarse más el valor de los productos elaborados con el proyecto o al menos tenga una mayor preferencia por el consumidor final.</t>
  </si>
  <si>
    <r>
      <t>Las plantas de transformación produce</t>
    </r>
    <r>
      <rPr>
        <sz val="11"/>
        <rFont val="Calibri"/>
        <family val="2"/>
        <scheme val="minor"/>
      </rPr>
      <t>n 120 kg de</t>
    </r>
    <r>
      <rPr>
        <sz val="11"/>
        <color theme="1"/>
        <rFont val="Calibri"/>
        <family val="2"/>
        <scheme val="minor"/>
      </rPr>
      <t xml:space="preserve"> pulpa de aguaje y </t>
    </r>
    <r>
      <rPr>
        <sz val="11"/>
        <rFont val="Calibri"/>
        <family val="2"/>
        <scheme val="minor"/>
      </rPr>
      <t>120 de aceite de aguaje, estos productos tienen una demanda creciente generado por  las propiedades del aguaje como insumo para la industria de cosmética y por su alto contenido de vitamina A, C y E y de fitoestrógenos que ayudan a disminuir los niveles de colesterol. Los canales de mercadeo están en construcción, actualmente se c</t>
    </r>
    <r>
      <rPr>
        <sz val="11"/>
        <color theme="1"/>
        <rFont val="Calibri"/>
        <family val="2"/>
        <scheme val="minor"/>
      </rPr>
      <t>omercializa en el mercado local para uso alimenticio y se proyecta la comercialización a través de empresas productoras de aceite.                                                                                                                                                                                                      La pulpa se distribuye congelada y esta previsto la entrega del aceite a granel. La estrategia de fijación de precios, corresponde a la oferta del aguaje, en tanto que la producción es estacional (Octubre -Abril). El suministro del aguaje es programado por la Asociación, asignando cuotas a cada una de las 22 comunidades integradas. La Asociación productora de pulpa tiene capacidad física para producir y también capacidad técnica, en tanto que sus operadores han sido capacitadosy adicionalmente cuentan con un servicio de acompañamiento técnico para garantizar la calidad. La planta de aceite está iniciando su fase operativa y se encuentra en la fase de puesta en marcha. En ambas plantas los socios principales son las comunidades indígenas.                                                                                     Las dos plantas actualmente implementadas conforman el modelo de negocio para la pulpa y aceite de aguaje, las cuales funcionan actualmente con energía fósil, hecho que no aporta a la rentabilidad de las plantas por lo que se plantea el sustitución parcial de la fuente de generación actual por energía solar. Cambio que permitirá una replica de este modelo de negocio a nivel provincial, regional y nacional (zona amazónica)</t>
    </r>
  </si>
  <si>
    <t>El sistema térmico usa combustible fósil, no renovable, a un precio de 13 S/gal colocado en las comunidades nativas debido a las distancias desde el punto de suministro hasta las comunidades nativas y la cantidad de actores que marginan en todo el proceso de distribución. Este gasto es permanente entre los meses de octubre a mayo. Asimismo, para el mantenimiento preventivo (cambio de filtros, aceite, etc.) se requiere recorrer largas distancias con riesgo de que se produzca alguna falla en el suministro de estos insumos o por mal tiempo provocando que la actividad productiva se vea afectada. Para el mantenimiento preventivo se requeriría realizar reemplazo de partes y piezas, así como afinamiento, entre otros, pero debido a la distancia normalmente se realizan estas labores, no necesariamente de la mejor forma.</t>
  </si>
  <si>
    <r>
      <t>Los dos proyectos requieren optimizar su funcionamiento reduciendo el consumo de diésel para la generación eléctrica y esté sea sustituido casi en su totalidad por sistemas fotovoltaicos que irán conectados en paralelo al grupo electrógeno. En este sentido, se requiere del financiamiento de este componente del proyecto para que sea más eficiente y amigable con el medioambiente, especialmente en la perspectiva de replica de este modelo de negocio a otros ambitos de la Región Loreto. Los dos proyectos actualmente resultan económicamente viables, la participación de las comunidades nativas en ambos proyectos resulta importante, para la provisión del aguaje. Los equipos instalados hace un año vienen funcionando sin mayores problemas, este año se ha iniciado la producción de la pulpa de aguaje y el aceite. Se estima que el proyecto puede alcanzar una rentabilidad de</t>
    </r>
    <r>
      <rPr>
        <sz val="11"/>
        <rFont val="Calibri"/>
        <family val="2"/>
        <scheme val="minor"/>
      </rPr>
      <t>l 5%</t>
    </r>
    <r>
      <rPr>
        <sz val="11"/>
        <color theme="1"/>
        <rFont val="Calibri"/>
        <family val="2"/>
        <scheme val="minor"/>
      </rPr>
      <t xml:space="preserve"> con la incorporación del proyecto fotovoltaico. Lo cual permite pagar a los operadores de los sistemas de transformación del aguaje, a las poblaciones nativas por el suministro del agua, los costos de transporte hasta su venta y provisionar recursos para el mantenimiento de los grupos electrógenos y sistemas fotovoltaicos</t>
    </r>
  </si>
  <si>
    <t>Intervención política en el proyecto</t>
  </si>
  <si>
    <t>A</t>
  </si>
  <si>
    <t>Fortalecer con capacitación a las asociaciones de productores</t>
  </si>
  <si>
    <t>Variación del precio del petróleo</t>
  </si>
  <si>
    <t>Optimización del proceso de producción</t>
  </si>
  <si>
    <t>Incremento de lluvias por el cambio climático</t>
  </si>
  <si>
    <t>Manejo eficiente de la energía acorde a la optimización del proceso productivo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</si>
</sst>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i/>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1">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14" fontId="0" fillId="2" borderId="1" xfId="0" applyNumberForma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9"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2" borderId="16"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isa.ojeda@solucionespracticas.org.pe" TargetMode="External"/><Relationship Id="rId2" Type="http://schemas.openxmlformats.org/officeDocument/2006/relationships/hyperlink" Target="mailto:apaniagua@profonanpe.org.pe" TargetMode="External"/><Relationship Id="rId1" Type="http://schemas.openxmlformats.org/officeDocument/2006/relationships/hyperlink" Target="mailto:yguzman@profonanpe.org.pe" TargetMode="External"/><Relationship Id="rId5" Type="http://schemas.openxmlformats.org/officeDocument/2006/relationships/printerSettings" Target="../printerSettings/printerSettings1.bin"/><Relationship Id="rId4" Type="http://schemas.openxmlformats.org/officeDocument/2006/relationships/hyperlink" Target="http://www.solucionespracticas.org.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60" zoomScale="70" zoomScaleNormal="70" zoomScaleSheetLayoutView="120" workbookViewId="0">
      <selection activeCell="E80" sqref="E80"/>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13" t="s">
        <v>52</v>
      </c>
      <c r="C2" s="113"/>
      <c r="D2" s="113"/>
      <c r="E2" s="113"/>
      <c r="F2" s="113"/>
    </row>
    <row r="3" spans="2:8" s="8" customFormat="1" ht="5.25" customHeight="1" x14ac:dyDescent="0.25"/>
    <row r="4" spans="2:8" s="8" customFormat="1" ht="48.75" customHeight="1" x14ac:dyDescent="0.25">
      <c r="B4" s="120" t="s">
        <v>100</v>
      </c>
      <c r="C4" s="120"/>
      <c r="D4" s="120"/>
      <c r="E4" s="120"/>
      <c r="F4" s="120"/>
    </row>
    <row r="5" spans="2:8" s="8" customFormat="1" ht="5.25" customHeight="1" thickBot="1" x14ac:dyDescent="0.3"/>
    <row r="6" spans="2:8" s="8" customFormat="1" x14ac:dyDescent="0.25">
      <c r="B6" s="124" t="s">
        <v>33</v>
      </c>
      <c r="C6" s="125"/>
      <c r="D6" s="125"/>
      <c r="E6" s="125"/>
      <c r="F6" s="126"/>
    </row>
    <row r="7" spans="2:8" s="8" customFormat="1" ht="36" customHeight="1" x14ac:dyDescent="0.25">
      <c r="B7" s="7" t="s">
        <v>56</v>
      </c>
      <c r="C7" s="121" t="s">
        <v>122</v>
      </c>
      <c r="D7" s="122"/>
      <c r="E7" s="122"/>
      <c r="F7" s="123"/>
      <c r="H7" s="13"/>
    </row>
    <row r="8" spans="2:8" s="8" customFormat="1" ht="34.5" customHeight="1" x14ac:dyDescent="0.25">
      <c r="B8" s="118" t="s">
        <v>57</v>
      </c>
      <c r="C8" s="119"/>
      <c r="D8" s="119"/>
      <c r="E8" s="119"/>
      <c r="F8" s="20">
        <v>8</v>
      </c>
    </row>
    <row r="9" spans="2:8" s="8" customFormat="1" ht="25.5" customHeight="1" x14ac:dyDescent="0.25">
      <c r="B9" s="118" t="s">
        <v>76</v>
      </c>
      <c r="C9" s="119"/>
      <c r="D9" s="119"/>
      <c r="E9" s="119"/>
      <c r="F9" s="85">
        <f>'FINANCIAMIENTO PROYECTO'!D20</f>
        <v>246000</v>
      </c>
      <c r="H9" s="8" t="s">
        <v>73</v>
      </c>
    </row>
    <row r="10" spans="2:8" s="8" customFormat="1" ht="24" customHeight="1" x14ac:dyDescent="0.25">
      <c r="B10" s="118" t="s">
        <v>77</v>
      </c>
      <c r="C10" s="119"/>
      <c r="D10" s="119"/>
      <c r="E10" s="119"/>
      <c r="F10" s="85">
        <f>'FINANCIAMIENTO PROYECTO'!E20</f>
        <v>123000</v>
      </c>
      <c r="H10" s="8" t="s">
        <v>73</v>
      </c>
    </row>
    <row r="11" spans="2:8" s="8" customFormat="1" ht="24" customHeight="1" x14ac:dyDescent="0.25">
      <c r="B11" s="118" t="s">
        <v>78</v>
      </c>
      <c r="C11" s="119"/>
      <c r="D11" s="119"/>
      <c r="E11" s="119"/>
      <c r="F11" s="85">
        <f>'FINANCIAMIENTO PROYECTO'!J20+'FINANCIAMIENTO PROYECTO'!K20</f>
        <v>123000</v>
      </c>
      <c r="H11" s="8" t="s">
        <v>73</v>
      </c>
    </row>
    <row r="12" spans="2:8" ht="21.75" customHeight="1" x14ac:dyDescent="0.25">
      <c r="B12" s="118" t="s">
        <v>86</v>
      </c>
      <c r="C12" s="119"/>
      <c r="D12" s="119"/>
      <c r="E12" s="119"/>
      <c r="F12" s="88" t="s">
        <v>108</v>
      </c>
    </row>
    <row r="13" spans="2:8" ht="23.25" customHeight="1" x14ac:dyDescent="0.25">
      <c r="B13" s="118" t="s">
        <v>87</v>
      </c>
      <c r="C13" s="119"/>
      <c r="D13" s="119"/>
      <c r="E13" s="119"/>
      <c r="F13" s="20" t="s">
        <v>109</v>
      </c>
    </row>
    <row r="14" spans="2:8" ht="90.75" customHeight="1" x14ac:dyDescent="0.25">
      <c r="B14" s="61" t="s">
        <v>85</v>
      </c>
      <c r="C14" s="95" t="s">
        <v>123</v>
      </c>
      <c r="D14" s="95"/>
      <c r="E14" s="95"/>
      <c r="F14" s="96"/>
    </row>
    <row r="15" spans="2:8" ht="80.25" customHeight="1" x14ac:dyDescent="0.25">
      <c r="B15" s="43" t="s">
        <v>79</v>
      </c>
      <c r="C15" s="95" t="s">
        <v>124</v>
      </c>
      <c r="D15" s="95"/>
      <c r="E15" s="95"/>
      <c r="F15" s="96"/>
    </row>
    <row r="16" spans="2:8" ht="80.25" customHeight="1" thickBot="1" x14ac:dyDescent="0.3">
      <c r="B16" s="12" t="s">
        <v>92</v>
      </c>
      <c r="C16" s="127" t="s">
        <v>133</v>
      </c>
      <c r="D16" s="128"/>
      <c r="E16" s="128"/>
      <c r="F16" s="129"/>
    </row>
    <row r="17" spans="2:5" s="8" customFormat="1" ht="8.25" customHeight="1" thickBot="1" x14ac:dyDescent="0.3"/>
    <row r="18" spans="2:5" ht="20.25" customHeight="1" thickBot="1" x14ac:dyDescent="0.3">
      <c r="B18" s="115" t="s">
        <v>80</v>
      </c>
      <c r="C18" s="116"/>
      <c r="D18" s="116"/>
      <c r="E18" s="117"/>
    </row>
    <row r="19" spans="2:5" x14ac:dyDescent="0.25">
      <c r="B19" s="14" t="s">
        <v>14</v>
      </c>
      <c r="C19" s="100" t="s">
        <v>134</v>
      </c>
      <c r="D19" s="100"/>
      <c r="E19" s="101"/>
    </row>
    <row r="20" spans="2:5" x14ac:dyDescent="0.25">
      <c r="B20" s="10" t="s">
        <v>15</v>
      </c>
      <c r="C20" s="95" t="s">
        <v>135</v>
      </c>
      <c r="D20" s="95"/>
      <c r="E20" s="96"/>
    </row>
    <row r="21" spans="2:5" ht="16.5" customHeight="1" x14ac:dyDescent="0.25">
      <c r="B21" s="7" t="s">
        <v>21</v>
      </c>
      <c r="C21" s="95" t="s">
        <v>136</v>
      </c>
      <c r="D21" s="95"/>
      <c r="E21" s="96"/>
    </row>
    <row r="22" spans="2:5" x14ac:dyDescent="0.25">
      <c r="B22" s="10" t="s">
        <v>16</v>
      </c>
      <c r="C22" s="95" t="s">
        <v>137</v>
      </c>
      <c r="D22" s="95"/>
      <c r="E22" s="96"/>
    </row>
    <row r="23" spans="2:5" x14ac:dyDescent="0.25">
      <c r="B23" s="10" t="s">
        <v>17</v>
      </c>
      <c r="C23" s="95" t="s">
        <v>138</v>
      </c>
      <c r="D23" s="95"/>
      <c r="E23" s="96"/>
    </row>
    <row r="24" spans="2:5" x14ac:dyDescent="0.25">
      <c r="B24" s="10" t="s">
        <v>3</v>
      </c>
      <c r="C24" s="95" t="s">
        <v>139</v>
      </c>
      <c r="D24" s="95"/>
      <c r="E24" s="96"/>
    </row>
    <row r="25" spans="2:5" x14ac:dyDescent="0.25">
      <c r="B25" s="10" t="s">
        <v>18</v>
      </c>
      <c r="C25" s="95"/>
      <c r="D25" s="95"/>
      <c r="E25" s="96"/>
    </row>
    <row r="26" spans="2:5" x14ac:dyDescent="0.25">
      <c r="B26" s="10" t="s">
        <v>4</v>
      </c>
      <c r="C26" s="95" t="s">
        <v>108</v>
      </c>
      <c r="D26" s="95"/>
      <c r="E26" s="96"/>
    </row>
    <row r="27" spans="2:5" x14ac:dyDescent="0.25">
      <c r="B27" s="10" t="s">
        <v>19</v>
      </c>
      <c r="C27" s="95" t="s">
        <v>140</v>
      </c>
      <c r="D27" s="95"/>
      <c r="E27" s="96"/>
    </row>
    <row r="28" spans="2:5" x14ac:dyDescent="0.25">
      <c r="B28" s="10" t="s">
        <v>20</v>
      </c>
      <c r="C28" s="97" t="s">
        <v>141</v>
      </c>
      <c r="D28" s="95"/>
      <c r="E28" s="96"/>
    </row>
    <row r="29" spans="2:5" ht="30" x14ac:dyDescent="0.25">
      <c r="B29" s="18" t="s">
        <v>40</v>
      </c>
      <c r="C29" s="95" t="s">
        <v>142</v>
      </c>
      <c r="D29" s="95"/>
      <c r="E29" s="96"/>
    </row>
    <row r="30" spans="2:5" x14ac:dyDescent="0.25">
      <c r="B30" s="10" t="s">
        <v>41</v>
      </c>
      <c r="C30" s="95" t="s">
        <v>143</v>
      </c>
      <c r="D30" s="95"/>
      <c r="E30" s="96"/>
    </row>
    <row r="31" spans="2:5" ht="60.75" thickBot="1" x14ac:dyDescent="0.3">
      <c r="B31" s="18" t="s">
        <v>44</v>
      </c>
      <c r="C31" s="102" t="s">
        <v>144</v>
      </c>
      <c r="D31" s="102"/>
      <c r="E31" s="103"/>
    </row>
    <row r="32" spans="2:5" s="8" customFormat="1" ht="9.75" customHeight="1" thickBot="1" x14ac:dyDescent="0.3"/>
    <row r="33" spans="2:5" s="8" customFormat="1" ht="16.5" customHeight="1" thickBot="1" x14ac:dyDescent="0.3">
      <c r="B33" s="115" t="s">
        <v>81</v>
      </c>
      <c r="C33" s="116"/>
      <c r="D33" s="116"/>
      <c r="E33" s="117"/>
    </row>
    <row r="34" spans="2:5" s="8" customFormat="1" ht="27" customHeight="1" x14ac:dyDescent="0.25">
      <c r="B34" s="6" t="s">
        <v>23</v>
      </c>
      <c r="C34" s="100" t="s">
        <v>145</v>
      </c>
      <c r="D34" s="100"/>
      <c r="E34" s="101"/>
    </row>
    <row r="35" spans="2:5" s="8" customFormat="1" ht="16.5" customHeight="1" x14ac:dyDescent="0.25">
      <c r="B35" s="7" t="s">
        <v>24</v>
      </c>
      <c r="C35" s="95" t="s">
        <v>146</v>
      </c>
      <c r="D35" s="95"/>
      <c r="E35" s="96"/>
    </row>
    <row r="36" spans="2:5" s="8" customFormat="1" ht="16.5" customHeight="1" x14ac:dyDescent="0.25">
      <c r="B36" s="7" t="s">
        <v>22</v>
      </c>
      <c r="C36" s="95">
        <v>20261430470</v>
      </c>
      <c r="D36" s="95"/>
      <c r="E36" s="96"/>
    </row>
    <row r="37" spans="2:5" s="8" customFormat="1" ht="16.5" customHeight="1" x14ac:dyDescent="0.25">
      <c r="B37" s="7" t="s">
        <v>0</v>
      </c>
      <c r="C37" s="95"/>
      <c r="D37" s="95"/>
      <c r="E37" s="96"/>
    </row>
    <row r="38" spans="2:5" s="8" customFormat="1" ht="16.5" customHeight="1" x14ac:dyDescent="0.25">
      <c r="B38" s="7" t="s">
        <v>1</v>
      </c>
      <c r="C38" s="95"/>
      <c r="D38" s="95"/>
      <c r="E38" s="96"/>
    </row>
    <row r="39" spans="2:5" s="8" customFormat="1" ht="16.5" customHeight="1" x14ac:dyDescent="0.25">
      <c r="B39" s="7" t="s">
        <v>26</v>
      </c>
      <c r="C39" s="95" t="s">
        <v>147</v>
      </c>
      <c r="D39" s="95"/>
      <c r="E39" s="96"/>
    </row>
    <row r="40" spans="2:5" s="8" customFormat="1" ht="16.5" customHeight="1" x14ac:dyDescent="0.25">
      <c r="B40" s="7" t="s">
        <v>25</v>
      </c>
      <c r="C40" s="95" t="s">
        <v>148</v>
      </c>
      <c r="D40" s="95"/>
      <c r="E40" s="96"/>
    </row>
    <row r="41" spans="2:5" s="8" customFormat="1" ht="16.5" customHeight="1" x14ac:dyDescent="0.25">
      <c r="B41" s="7" t="s">
        <v>21</v>
      </c>
      <c r="C41" s="95">
        <v>7572407</v>
      </c>
      <c r="D41" s="95"/>
      <c r="E41" s="96"/>
    </row>
    <row r="42" spans="2:5" s="8" customFormat="1" ht="16.5" customHeight="1" x14ac:dyDescent="0.25">
      <c r="B42" s="10" t="s">
        <v>2</v>
      </c>
      <c r="C42" s="95" t="s">
        <v>149</v>
      </c>
      <c r="D42" s="95"/>
      <c r="E42" s="96"/>
    </row>
    <row r="43" spans="2:5" s="8" customFormat="1" ht="16.5" customHeight="1" x14ac:dyDescent="0.25">
      <c r="B43" s="7" t="s">
        <v>18</v>
      </c>
      <c r="C43" s="95"/>
      <c r="D43" s="95"/>
      <c r="E43" s="96"/>
    </row>
    <row r="44" spans="2:5" s="8" customFormat="1" ht="16.5" customHeight="1" x14ac:dyDescent="0.25">
      <c r="B44" s="7" t="s">
        <v>4</v>
      </c>
      <c r="C44" s="95" t="s">
        <v>108</v>
      </c>
      <c r="D44" s="95"/>
      <c r="E44" s="96"/>
    </row>
    <row r="45" spans="2:5" s="8" customFormat="1" ht="16.5" customHeight="1" x14ac:dyDescent="0.25">
      <c r="B45" s="10" t="s">
        <v>5</v>
      </c>
      <c r="C45" s="95" t="s">
        <v>150</v>
      </c>
      <c r="D45" s="95"/>
      <c r="E45" s="96"/>
    </row>
    <row r="46" spans="2:5" s="8" customFormat="1" ht="16.5" customHeight="1" x14ac:dyDescent="0.25">
      <c r="B46" s="10" t="s">
        <v>6</v>
      </c>
      <c r="C46" s="97" t="s">
        <v>151</v>
      </c>
      <c r="D46" s="95"/>
      <c r="E46" s="96"/>
    </row>
    <row r="47" spans="2:5" s="8" customFormat="1" ht="16.5" customHeight="1" x14ac:dyDescent="0.25">
      <c r="B47" s="7" t="s">
        <v>39</v>
      </c>
      <c r="C47" s="95"/>
      <c r="D47" s="95"/>
      <c r="E47" s="96"/>
    </row>
    <row r="48" spans="2:5" s="8" customFormat="1" ht="16.5" customHeight="1" x14ac:dyDescent="0.25">
      <c r="B48" s="7" t="s">
        <v>7</v>
      </c>
      <c r="C48" s="95" t="s">
        <v>152</v>
      </c>
      <c r="D48" s="95"/>
      <c r="E48" s="96"/>
    </row>
    <row r="49" spans="2:5" s="8" customFormat="1" ht="62.25" customHeight="1" x14ac:dyDescent="0.25">
      <c r="B49" s="7" t="s">
        <v>43</v>
      </c>
      <c r="C49" s="130" t="s">
        <v>153</v>
      </c>
      <c r="D49" s="131"/>
      <c r="E49" s="132"/>
    </row>
    <row r="50" spans="2:5" s="8" customFormat="1" ht="18.75" customHeight="1" x14ac:dyDescent="0.25">
      <c r="B50" s="7" t="s">
        <v>45</v>
      </c>
      <c r="C50" s="130" t="s">
        <v>154</v>
      </c>
      <c r="D50" s="131"/>
      <c r="E50" s="132"/>
    </row>
    <row r="51" spans="2:5" s="8" customFormat="1" ht="61.5" customHeight="1" x14ac:dyDescent="0.25">
      <c r="B51" s="7" t="s">
        <v>99</v>
      </c>
      <c r="C51" s="92" t="s">
        <v>155</v>
      </c>
      <c r="D51" s="93"/>
      <c r="E51" s="94"/>
    </row>
    <row r="52" spans="2:5" s="8" customFormat="1" ht="16.5" customHeight="1" x14ac:dyDescent="0.25">
      <c r="B52" s="110" t="s">
        <v>28</v>
      </c>
      <c r="C52" s="111"/>
      <c r="D52" s="111"/>
      <c r="E52" s="112"/>
    </row>
    <row r="53" spans="2:5" s="8" customFormat="1" ht="16.5" customHeight="1" x14ac:dyDescent="0.25">
      <c r="B53" s="7" t="s">
        <v>34</v>
      </c>
      <c r="C53" s="1"/>
      <c r="D53" s="11" t="s">
        <v>27</v>
      </c>
      <c r="E53" s="2" t="s">
        <v>126</v>
      </c>
    </row>
    <row r="54" spans="2:5" s="8" customFormat="1" ht="16.5" customHeight="1" x14ac:dyDescent="0.25">
      <c r="B54" s="110" t="s">
        <v>29</v>
      </c>
      <c r="C54" s="111"/>
      <c r="D54" s="111"/>
      <c r="E54" s="112"/>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t="s">
        <v>126</v>
      </c>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4"/>
      <c r="D59" s="105"/>
      <c r="E59" s="106"/>
    </row>
    <row r="60" spans="2:5" s="8" customFormat="1" ht="9.75" customHeight="1" thickBot="1" x14ac:dyDescent="0.3"/>
    <row r="61" spans="2:5" s="8" customFormat="1" ht="15.75" customHeight="1" thickBot="1" x14ac:dyDescent="0.3">
      <c r="B61" s="115" t="s">
        <v>82</v>
      </c>
      <c r="C61" s="116"/>
      <c r="D61" s="116"/>
      <c r="E61" s="117"/>
    </row>
    <row r="62" spans="2:5" s="8" customFormat="1" ht="27" customHeight="1" x14ac:dyDescent="0.25">
      <c r="B62" s="6" t="s">
        <v>23</v>
      </c>
      <c r="C62" s="100" t="s">
        <v>110</v>
      </c>
      <c r="D62" s="100"/>
      <c r="E62" s="101"/>
    </row>
    <row r="63" spans="2:5" s="8" customFormat="1" ht="16.5" customHeight="1" x14ac:dyDescent="0.25">
      <c r="B63" s="7" t="s">
        <v>24</v>
      </c>
      <c r="C63" s="95"/>
      <c r="D63" s="95"/>
      <c r="E63" s="96"/>
    </row>
    <row r="64" spans="2:5" s="8" customFormat="1" ht="16.5" customHeight="1" x14ac:dyDescent="0.25">
      <c r="B64" s="7" t="s">
        <v>22</v>
      </c>
      <c r="C64" s="95">
        <v>20110974648</v>
      </c>
      <c r="D64" s="95"/>
      <c r="E64" s="96"/>
    </row>
    <row r="65" spans="2:5" s="8" customFormat="1" ht="16.5" customHeight="1" x14ac:dyDescent="0.25">
      <c r="B65" s="7" t="s">
        <v>0</v>
      </c>
      <c r="C65" s="98" t="s">
        <v>156</v>
      </c>
      <c r="D65" s="98"/>
      <c r="E65" s="99"/>
    </row>
    <row r="66" spans="2:5" s="8" customFormat="1" ht="16.5" customHeight="1" x14ac:dyDescent="0.25">
      <c r="B66" s="7" t="s">
        <v>1</v>
      </c>
      <c r="C66" s="114">
        <v>31701</v>
      </c>
      <c r="D66" s="95"/>
      <c r="E66" s="96"/>
    </row>
    <row r="67" spans="2:5" s="8" customFormat="1" ht="16.5" customHeight="1" x14ac:dyDescent="0.25">
      <c r="B67" s="7" t="s">
        <v>26</v>
      </c>
      <c r="C67" s="95" t="s">
        <v>157</v>
      </c>
      <c r="D67" s="95"/>
      <c r="E67" s="96"/>
    </row>
    <row r="68" spans="2:5" s="8" customFormat="1" ht="16.5" customHeight="1" x14ac:dyDescent="0.25">
      <c r="B68" s="7" t="s">
        <v>25</v>
      </c>
      <c r="C68" s="95" t="s">
        <v>158</v>
      </c>
      <c r="D68" s="95"/>
      <c r="E68" s="96"/>
    </row>
    <row r="69" spans="2:5" s="8" customFormat="1" ht="16.5" customHeight="1" x14ac:dyDescent="0.25">
      <c r="B69" s="7" t="s">
        <v>21</v>
      </c>
      <c r="C69" s="98" t="s">
        <v>159</v>
      </c>
      <c r="D69" s="98"/>
      <c r="E69" s="99"/>
    </row>
    <row r="70" spans="2:5" s="8" customFormat="1" ht="16.5" customHeight="1" x14ac:dyDescent="0.25">
      <c r="B70" s="10" t="s">
        <v>2</v>
      </c>
      <c r="C70" s="95" t="s">
        <v>160</v>
      </c>
      <c r="D70" s="95"/>
      <c r="E70" s="96"/>
    </row>
    <row r="71" spans="2:5" s="8" customFormat="1" ht="16.5" customHeight="1" x14ac:dyDescent="0.25">
      <c r="B71" s="7" t="s">
        <v>18</v>
      </c>
      <c r="C71" s="95"/>
      <c r="D71" s="95"/>
      <c r="E71" s="96"/>
    </row>
    <row r="72" spans="2:5" s="8" customFormat="1" ht="16.5" customHeight="1" x14ac:dyDescent="0.25">
      <c r="B72" s="7" t="s">
        <v>4</v>
      </c>
      <c r="C72" s="95" t="s">
        <v>161</v>
      </c>
      <c r="D72" s="95"/>
      <c r="E72" s="96"/>
    </row>
    <row r="73" spans="2:5" s="8" customFormat="1" ht="16.5" customHeight="1" x14ac:dyDescent="0.25">
      <c r="B73" s="10" t="s">
        <v>5</v>
      </c>
      <c r="C73" s="95" t="s">
        <v>162</v>
      </c>
      <c r="D73" s="95"/>
      <c r="E73" s="96"/>
    </row>
    <row r="74" spans="2:5" s="8" customFormat="1" ht="16.5" customHeight="1" x14ac:dyDescent="0.25">
      <c r="B74" s="10" t="s">
        <v>6</v>
      </c>
      <c r="C74" s="97" t="s">
        <v>163</v>
      </c>
      <c r="D74" s="95"/>
      <c r="E74" s="96"/>
    </row>
    <row r="75" spans="2:5" s="8" customFormat="1" ht="16.5" customHeight="1" x14ac:dyDescent="0.25">
      <c r="B75" s="7" t="s">
        <v>39</v>
      </c>
      <c r="C75" s="95"/>
      <c r="D75" s="95"/>
      <c r="E75" s="96"/>
    </row>
    <row r="76" spans="2:5" s="8" customFormat="1" ht="16.5" customHeight="1" x14ac:dyDescent="0.25">
      <c r="B76" s="7" t="s">
        <v>7</v>
      </c>
      <c r="C76" s="97" t="s">
        <v>164</v>
      </c>
      <c r="D76" s="95"/>
      <c r="E76" s="96"/>
    </row>
    <row r="77" spans="2:5" s="8" customFormat="1" ht="62.25" customHeight="1" x14ac:dyDescent="0.25">
      <c r="B77" s="7" t="s">
        <v>43</v>
      </c>
      <c r="C77" s="130" t="s">
        <v>125</v>
      </c>
      <c r="D77" s="131"/>
      <c r="E77" s="132"/>
    </row>
    <row r="78" spans="2:5" s="8" customFormat="1" ht="66" customHeight="1" x14ac:dyDescent="0.25">
      <c r="B78" s="7" t="s">
        <v>99</v>
      </c>
      <c r="C78" s="130" t="s">
        <v>111</v>
      </c>
      <c r="D78" s="131"/>
      <c r="E78" s="132"/>
    </row>
    <row r="79" spans="2:5" s="8" customFormat="1" ht="16.5" customHeight="1" x14ac:dyDescent="0.25">
      <c r="B79" s="110" t="s">
        <v>28</v>
      </c>
      <c r="C79" s="111"/>
      <c r="D79" s="111"/>
      <c r="E79" s="112"/>
    </row>
    <row r="80" spans="2:5" s="8" customFormat="1" ht="16.5" customHeight="1" x14ac:dyDescent="0.25">
      <c r="B80" s="7" t="s">
        <v>34</v>
      </c>
      <c r="C80" s="86"/>
      <c r="D80" s="11" t="s">
        <v>27</v>
      </c>
      <c r="E80" s="87"/>
    </row>
    <row r="81" spans="2:5" s="8" customFormat="1" ht="16.5" customHeight="1" x14ac:dyDescent="0.25">
      <c r="B81" s="110" t="s">
        <v>29</v>
      </c>
      <c r="C81" s="111"/>
      <c r="D81" s="111"/>
      <c r="E81" s="112"/>
    </row>
    <row r="82" spans="2:5" s="8" customFormat="1" ht="16.5" customHeight="1" x14ac:dyDescent="0.25">
      <c r="B82" s="7" t="s">
        <v>8</v>
      </c>
      <c r="C82" s="3"/>
      <c r="D82" s="11" t="s">
        <v>30</v>
      </c>
      <c r="E82" s="2"/>
    </row>
    <row r="83" spans="2:5" s="8" customFormat="1" ht="16.5" customHeight="1" x14ac:dyDescent="0.25">
      <c r="B83" s="7" t="s">
        <v>10</v>
      </c>
      <c r="C83" s="3"/>
      <c r="D83" s="11" t="s">
        <v>11</v>
      </c>
      <c r="E83" s="2" t="s">
        <v>126</v>
      </c>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4" t="s">
        <v>59</v>
      </c>
      <c r="C86" s="45"/>
      <c r="D86" s="11" t="s">
        <v>58</v>
      </c>
      <c r="E86" s="46"/>
    </row>
    <row r="87" spans="2:5" s="8" customFormat="1" ht="16.5" customHeight="1" thickBot="1" x14ac:dyDescent="0.3">
      <c r="B87" s="12" t="s">
        <v>13</v>
      </c>
      <c r="C87" s="104"/>
      <c r="D87" s="105"/>
      <c r="E87" s="106"/>
    </row>
    <row r="88" spans="2:5" s="8" customFormat="1" ht="16.5" customHeight="1" thickBot="1" x14ac:dyDescent="0.3"/>
    <row r="89" spans="2:5" s="8" customFormat="1" ht="15.75" thickBot="1" x14ac:dyDescent="0.3">
      <c r="B89" s="107" t="s">
        <v>83</v>
      </c>
      <c r="C89" s="108"/>
      <c r="D89" s="108"/>
      <c r="E89" s="109"/>
    </row>
    <row r="90" spans="2:5" s="8" customFormat="1" ht="27" customHeight="1" x14ac:dyDescent="0.25">
      <c r="B90" s="6" t="s">
        <v>23</v>
      </c>
      <c r="C90" s="100"/>
      <c r="D90" s="100"/>
      <c r="E90" s="101"/>
    </row>
    <row r="91" spans="2:5" s="8" customFormat="1" ht="16.5" customHeight="1" x14ac:dyDescent="0.25">
      <c r="B91" s="7" t="s">
        <v>24</v>
      </c>
      <c r="C91" s="95"/>
      <c r="D91" s="95"/>
      <c r="E91" s="96"/>
    </row>
    <row r="92" spans="2:5" s="8" customFormat="1" ht="16.5" customHeight="1" x14ac:dyDescent="0.25">
      <c r="B92" s="7" t="s">
        <v>22</v>
      </c>
      <c r="C92" s="95"/>
      <c r="D92" s="95"/>
      <c r="E92" s="96"/>
    </row>
    <row r="93" spans="2:5" s="8" customFormat="1" ht="16.5" customHeight="1" x14ac:dyDescent="0.25">
      <c r="B93" s="7" t="s">
        <v>0</v>
      </c>
      <c r="C93" s="95"/>
      <c r="D93" s="95"/>
      <c r="E93" s="96"/>
    </row>
    <row r="94" spans="2:5" s="8" customFormat="1" ht="16.5" customHeight="1" x14ac:dyDescent="0.25">
      <c r="B94" s="7" t="s">
        <v>1</v>
      </c>
      <c r="C94" s="95"/>
      <c r="D94" s="95"/>
      <c r="E94" s="96"/>
    </row>
    <row r="95" spans="2:5" s="8" customFormat="1" ht="16.5" customHeight="1" x14ac:dyDescent="0.25">
      <c r="B95" s="7" t="s">
        <v>26</v>
      </c>
      <c r="C95" s="95"/>
      <c r="D95" s="95"/>
      <c r="E95" s="96"/>
    </row>
    <row r="96" spans="2:5" s="8" customFormat="1" ht="16.5" customHeight="1" x14ac:dyDescent="0.25">
      <c r="B96" s="7" t="s">
        <v>25</v>
      </c>
      <c r="C96" s="95"/>
      <c r="D96" s="95"/>
      <c r="E96" s="96"/>
    </row>
    <row r="97" spans="2:5" s="8" customFormat="1" ht="16.5" customHeight="1" x14ac:dyDescent="0.25">
      <c r="B97" s="7" t="s">
        <v>21</v>
      </c>
      <c r="C97" s="95"/>
      <c r="D97" s="95"/>
      <c r="E97" s="96"/>
    </row>
    <row r="98" spans="2:5" s="8" customFormat="1" ht="16.5" customHeight="1" x14ac:dyDescent="0.25">
      <c r="B98" s="10" t="s">
        <v>2</v>
      </c>
      <c r="C98" s="95"/>
      <c r="D98" s="95"/>
      <c r="E98" s="96"/>
    </row>
    <row r="99" spans="2:5" s="8" customFormat="1" ht="16.5" customHeight="1" x14ac:dyDescent="0.25">
      <c r="B99" s="7" t="s">
        <v>18</v>
      </c>
      <c r="C99" s="95"/>
      <c r="D99" s="95"/>
      <c r="E99" s="96"/>
    </row>
    <row r="100" spans="2:5" s="8" customFormat="1" ht="16.5" customHeight="1" x14ac:dyDescent="0.25">
      <c r="B100" s="7" t="s">
        <v>4</v>
      </c>
      <c r="C100" s="95"/>
      <c r="D100" s="95"/>
      <c r="E100" s="96"/>
    </row>
    <row r="101" spans="2:5" s="8" customFormat="1" ht="16.5" customHeight="1" x14ac:dyDescent="0.25">
      <c r="B101" s="10" t="s">
        <v>5</v>
      </c>
      <c r="C101" s="95"/>
      <c r="D101" s="95"/>
      <c r="E101" s="96"/>
    </row>
    <row r="102" spans="2:5" s="8" customFormat="1" ht="16.5" customHeight="1" x14ac:dyDescent="0.25">
      <c r="B102" s="10" t="s">
        <v>6</v>
      </c>
      <c r="C102" s="95"/>
      <c r="D102" s="95"/>
      <c r="E102" s="96"/>
    </row>
    <row r="103" spans="2:5" s="8" customFormat="1" ht="16.5" customHeight="1" x14ac:dyDescent="0.25">
      <c r="B103" s="7" t="s">
        <v>39</v>
      </c>
      <c r="C103" s="95"/>
      <c r="D103" s="95"/>
      <c r="E103" s="96"/>
    </row>
    <row r="104" spans="2:5" s="8" customFormat="1" ht="16.5" customHeight="1" x14ac:dyDescent="0.25">
      <c r="B104" s="7" t="s">
        <v>7</v>
      </c>
      <c r="C104" s="95"/>
      <c r="D104" s="95"/>
      <c r="E104" s="96"/>
    </row>
    <row r="105" spans="2:5" s="8" customFormat="1" ht="62.25" customHeight="1" x14ac:dyDescent="0.25">
      <c r="B105" s="7" t="s">
        <v>43</v>
      </c>
      <c r="C105" s="130"/>
      <c r="D105" s="131"/>
      <c r="E105" s="132"/>
    </row>
    <row r="106" spans="2:5" s="8" customFormat="1" ht="66" customHeight="1" x14ac:dyDescent="0.25">
      <c r="B106" s="7" t="s">
        <v>99</v>
      </c>
      <c r="C106" s="92"/>
      <c r="D106" s="93"/>
      <c r="E106" s="94"/>
    </row>
    <row r="107" spans="2:5" s="8" customFormat="1" ht="16.5" customHeight="1" x14ac:dyDescent="0.25">
      <c r="B107" s="110" t="s">
        <v>28</v>
      </c>
      <c r="C107" s="111"/>
      <c r="D107" s="111"/>
      <c r="E107" s="112"/>
    </row>
    <row r="108" spans="2:5" s="8" customFormat="1" ht="16.5" customHeight="1" x14ac:dyDescent="0.25">
      <c r="B108" s="7" t="s">
        <v>34</v>
      </c>
      <c r="C108" s="1"/>
      <c r="D108" s="11" t="s">
        <v>27</v>
      </c>
      <c r="E108" s="2"/>
    </row>
    <row r="109" spans="2:5" s="8" customFormat="1" ht="16.5" customHeight="1" x14ac:dyDescent="0.25">
      <c r="B109" s="110" t="s">
        <v>29</v>
      </c>
      <c r="C109" s="111"/>
      <c r="D109" s="111"/>
      <c r="E109" s="112"/>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4" t="s">
        <v>59</v>
      </c>
      <c r="C114" s="45"/>
      <c r="D114" s="11" t="s">
        <v>58</v>
      </c>
      <c r="E114" s="46"/>
    </row>
    <row r="115" spans="2:5" s="8" customFormat="1" ht="16.5" customHeight="1" thickBot="1" x14ac:dyDescent="0.3">
      <c r="B115" s="12" t="s">
        <v>13</v>
      </c>
      <c r="C115" s="104"/>
      <c r="D115" s="105"/>
      <c r="E115" s="106"/>
    </row>
    <row r="116" spans="2:5" s="8" customFormat="1" ht="6" customHeight="1" thickBot="1" x14ac:dyDescent="0.3"/>
    <row r="117" spans="2:5" s="8" customFormat="1" ht="15.75" thickBot="1" x14ac:dyDescent="0.3">
      <c r="B117" s="107" t="s">
        <v>84</v>
      </c>
      <c r="C117" s="108"/>
      <c r="D117" s="108"/>
      <c r="E117" s="109"/>
    </row>
    <row r="118" spans="2:5" s="8" customFormat="1" ht="27" customHeight="1" x14ac:dyDescent="0.25">
      <c r="B118" s="6" t="s">
        <v>23</v>
      </c>
      <c r="C118" s="100"/>
      <c r="D118" s="100"/>
      <c r="E118" s="101"/>
    </row>
    <row r="119" spans="2:5" s="8" customFormat="1" ht="16.5" customHeight="1" x14ac:dyDescent="0.25">
      <c r="B119" s="7" t="s">
        <v>24</v>
      </c>
      <c r="C119" s="95"/>
      <c r="D119" s="95"/>
      <c r="E119" s="96"/>
    </row>
    <row r="120" spans="2:5" s="8" customFormat="1" ht="16.5" customHeight="1" x14ac:dyDescent="0.25">
      <c r="B120" s="7" t="s">
        <v>22</v>
      </c>
      <c r="C120" s="95"/>
      <c r="D120" s="95"/>
      <c r="E120" s="96"/>
    </row>
    <row r="121" spans="2:5" s="8" customFormat="1" ht="16.5" customHeight="1" x14ac:dyDescent="0.25">
      <c r="B121" s="7" t="s">
        <v>0</v>
      </c>
      <c r="C121" s="95"/>
      <c r="D121" s="95"/>
      <c r="E121" s="96"/>
    </row>
    <row r="122" spans="2:5" s="8" customFormat="1" ht="16.5" customHeight="1" x14ac:dyDescent="0.25">
      <c r="B122" s="7" t="s">
        <v>1</v>
      </c>
      <c r="C122" s="95"/>
      <c r="D122" s="95"/>
      <c r="E122" s="96"/>
    </row>
    <row r="123" spans="2:5" s="8" customFormat="1" ht="16.5" customHeight="1" x14ac:dyDescent="0.25">
      <c r="B123" s="7" t="s">
        <v>26</v>
      </c>
      <c r="C123" s="95"/>
      <c r="D123" s="95"/>
      <c r="E123" s="96"/>
    </row>
    <row r="124" spans="2:5" s="8" customFormat="1" ht="16.5" customHeight="1" x14ac:dyDescent="0.25">
      <c r="B124" s="7" t="s">
        <v>25</v>
      </c>
      <c r="C124" s="95"/>
      <c r="D124" s="95"/>
      <c r="E124" s="96"/>
    </row>
    <row r="125" spans="2:5" s="8" customFormat="1" ht="16.5" customHeight="1" x14ac:dyDescent="0.25">
      <c r="B125" s="7" t="s">
        <v>21</v>
      </c>
      <c r="C125" s="95"/>
      <c r="D125" s="95"/>
      <c r="E125" s="96"/>
    </row>
    <row r="126" spans="2:5" s="8" customFormat="1" ht="16.5" customHeight="1" x14ac:dyDescent="0.25">
      <c r="B126" s="10" t="s">
        <v>2</v>
      </c>
      <c r="C126" s="95"/>
      <c r="D126" s="95"/>
      <c r="E126" s="96"/>
    </row>
    <row r="127" spans="2:5" s="8" customFormat="1" ht="16.5" customHeight="1" x14ac:dyDescent="0.25">
      <c r="B127" s="7" t="s">
        <v>18</v>
      </c>
      <c r="C127" s="95"/>
      <c r="D127" s="95"/>
      <c r="E127" s="96"/>
    </row>
    <row r="128" spans="2:5" s="8" customFormat="1" ht="16.5" customHeight="1" x14ac:dyDescent="0.25">
      <c r="B128" s="7" t="s">
        <v>4</v>
      </c>
      <c r="C128" s="95"/>
      <c r="D128" s="95"/>
      <c r="E128" s="96"/>
    </row>
    <row r="129" spans="2:5" s="8" customFormat="1" ht="16.5" customHeight="1" x14ac:dyDescent="0.25">
      <c r="B129" s="10" t="s">
        <v>5</v>
      </c>
      <c r="C129" s="95"/>
      <c r="D129" s="95"/>
      <c r="E129" s="96"/>
    </row>
    <row r="130" spans="2:5" s="8" customFormat="1" ht="16.5" customHeight="1" x14ac:dyDescent="0.25">
      <c r="B130" s="10" t="s">
        <v>6</v>
      </c>
      <c r="C130" s="95"/>
      <c r="D130" s="95"/>
      <c r="E130" s="96"/>
    </row>
    <row r="131" spans="2:5" s="8" customFormat="1" ht="16.5" customHeight="1" x14ac:dyDescent="0.25">
      <c r="B131" s="7" t="s">
        <v>39</v>
      </c>
      <c r="C131" s="95"/>
      <c r="D131" s="95"/>
      <c r="E131" s="96"/>
    </row>
    <row r="132" spans="2:5" s="8" customFormat="1" ht="16.5" customHeight="1" x14ac:dyDescent="0.25">
      <c r="B132" s="7" t="s">
        <v>7</v>
      </c>
      <c r="C132" s="95"/>
      <c r="D132" s="95"/>
      <c r="E132" s="96"/>
    </row>
    <row r="133" spans="2:5" s="8" customFormat="1" ht="62.25" customHeight="1" x14ac:dyDescent="0.25">
      <c r="B133" s="7" t="s">
        <v>42</v>
      </c>
      <c r="C133" s="130"/>
      <c r="D133" s="131"/>
      <c r="E133" s="132"/>
    </row>
    <row r="134" spans="2:5" s="8" customFormat="1" ht="65.25" customHeight="1" x14ac:dyDescent="0.25">
      <c r="B134" s="7" t="s">
        <v>99</v>
      </c>
      <c r="C134" s="92"/>
      <c r="D134" s="93"/>
      <c r="E134" s="94"/>
    </row>
    <row r="135" spans="2:5" s="8" customFormat="1" ht="16.5" customHeight="1" x14ac:dyDescent="0.25">
      <c r="B135" s="110" t="s">
        <v>28</v>
      </c>
      <c r="C135" s="111"/>
      <c r="D135" s="111"/>
      <c r="E135" s="112"/>
    </row>
    <row r="136" spans="2:5" s="8" customFormat="1" ht="16.5" customHeight="1" x14ac:dyDescent="0.25">
      <c r="B136" s="7" t="s">
        <v>34</v>
      </c>
      <c r="C136" s="1"/>
      <c r="D136" s="11" t="s">
        <v>27</v>
      </c>
      <c r="E136" s="2"/>
    </row>
    <row r="137" spans="2:5" s="8" customFormat="1" ht="16.5" customHeight="1" x14ac:dyDescent="0.25">
      <c r="B137" s="110" t="s">
        <v>29</v>
      </c>
      <c r="C137" s="111"/>
      <c r="D137" s="111"/>
      <c r="E137" s="112"/>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4" t="s">
        <v>59</v>
      </c>
      <c r="C142" s="45"/>
      <c r="D142" s="11" t="s">
        <v>58</v>
      </c>
      <c r="E142" s="46"/>
    </row>
    <row r="143" spans="2:5" s="8" customFormat="1" ht="16.5" customHeight="1" thickBot="1" x14ac:dyDescent="0.3">
      <c r="B143" s="12" t="s">
        <v>13</v>
      </c>
      <c r="C143" s="104"/>
      <c r="D143" s="105"/>
      <c r="E143" s="106"/>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74" r:id="rId3"/>
    <hyperlink ref="C76" r:id="rId4"/>
  </hyperlinks>
  <pageMargins left="0.70866141732283472" right="0.70866141732283472" top="0.74803149606299213" bottom="0.74803149606299213" header="0.31496062992125984" footer="0.31496062992125984"/>
  <pageSetup paperSize="9" scale="83" fitToHeight="0" orientation="portrait" r:id="rId5"/>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48" zoomScale="80" zoomScaleNormal="80" zoomScaleSheetLayoutView="100" workbookViewId="0">
      <selection activeCell="B55" sqref="B55"/>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51" t="s">
        <v>100</v>
      </c>
      <c r="D2" s="151"/>
      <c r="E2" s="151"/>
    </row>
    <row r="3" spans="2:7" s="8" customFormat="1" ht="20.25" customHeight="1" x14ac:dyDescent="0.25">
      <c r="B3" s="148" t="s">
        <v>60</v>
      </c>
      <c r="C3" s="149"/>
      <c r="D3" s="149" t="s">
        <v>61</v>
      </c>
      <c r="E3" s="150"/>
    </row>
    <row r="4" spans="2:7" s="8" customFormat="1" ht="19.5" customHeight="1" thickBot="1" x14ac:dyDescent="0.3">
      <c r="B4" s="147" t="str">
        <f>'DATOS GENERALES'!C35</f>
        <v>PROFONANPE</v>
      </c>
      <c r="C4" s="145"/>
      <c r="D4" s="145" t="str">
        <f>'DATOS GENERALES'!C7</f>
        <v>Competitividad productiva y energética del aguaje</v>
      </c>
      <c r="E4" s="146"/>
    </row>
    <row r="5" spans="2:7" s="8" customFormat="1" ht="16.5" customHeight="1" thickBot="1" x14ac:dyDescent="0.3">
      <c r="B5" s="15"/>
    </row>
    <row r="6" spans="2:7" s="8" customFormat="1" ht="15" customHeight="1" x14ac:dyDescent="0.25">
      <c r="B6" s="133" t="s">
        <v>88</v>
      </c>
      <c r="C6" s="134"/>
      <c r="D6" s="134"/>
      <c r="E6" s="135"/>
    </row>
    <row r="7" spans="2:7" s="8" customFormat="1" ht="209.25" customHeight="1" thickBot="1" x14ac:dyDescent="0.3">
      <c r="B7" s="139" t="s">
        <v>127</v>
      </c>
      <c r="C7" s="140"/>
      <c r="D7" s="140"/>
      <c r="E7" s="141"/>
    </row>
    <row r="8" spans="2:7" s="8" customFormat="1" ht="12" customHeight="1" thickBot="1" x14ac:dyDescent="0.3"/>
    <row r="9" spans="2:7" s="8" customFormat="1" x14ac:dyDescent="0.25">
      <c r="B9" s="133" t="s">
        <v>89</v>
      </c>
      <c r="C9" s="134"/>
      <c r="D9" s="134"/>
      <c r="E9" s="135"/>
    </row>
    <row r="10" spans="2:7" s="8" customFormat="1" ht="171" customHeight="1" thickBot="1" x14ac:dyDescent="0.3">
      <c r="B10" s="142" t="s">
        <v>128</v>
      </c>
      <c r="C10" s="143"/>
      <c r="D10" s="143"/>
      <c r="E10" s="144"/>
    </row>
    <row r="11" spans="2:7" s="8" customFormat="1" ht="15.75" customHeight="1" thickBot="1" x14ac:dyDescent="0.3"/>
    <row r="12" spans="2:7" s="8" customFormat="1" x14ac:dyDescent="0.25">
      <c r="B12" s="136" t="s">
        <v>90</v>
      </c>
      <c r="C12" s="137"/>
      <c r="D12" s="137"/>
      <c r="E12" s="138"/>
    </row>
    <row r="13" spans="2:7" s="8" customFormat="1" ht="166.5" customHeight="1" thickBot="1" x14ac:dyDescent="0.3">
      <c r="B13" s="142" t="s">
        <v>131</v>
      </c>
      <c r="C13" s="143"/>
      <c r="D13" s="143"/>
      <c r="E13" s="144"/>
    </row>
    <row r="14" spans="2:7" ht="15" customHeight="1" thickBot="1" x14ac:dyDescent="0.3">
      <c r="B14" s="8"/>
      <c r="C14" s="8"/>
    </row>
    <row r="15" spans="2:7" s="8" customFormat="1" ht="36" customHeight="1" x14ac:dyDescent="0.25">
      <c r="B15" s="136" t="s">
        <v>62</v>
      </c>
      <c r="C15" s="137"/>
      <c r="D15" s="137"/>
      <c r="E15" s="138"/>
      <c r="G15" s="47" t="s">
        <v>64</v>
      </c>
    </row>
    <row r="16" spans="2:7" s="8" customFormat="1" ht="164.25" customHeight="1" thickBot="1" x14ac:dyDescent="0.3">
      <c r="B16" s="142" t="s">
        <v>132</v>
      </c>
      <c r="C16" s="143"/>
      <c r="D16" s="143"/>
      <c r="E16" s="144"/>
      <c r="G16" s="48" t="s">
        <v>112</v>
      </c>
    </row>
    <row r="17" spans="1:7" s="8" customFormat="1" ht="15.75" customHeight="1" thickBot="1" x14ac:dyDescent="0.3"/>
    <row r="18" spans="1:7" s="8" customFormat="1" ht="33" customHeight="1" x14ac:dyDescent="0.25">
      <c r="B18" s="133" t="s">
        <v>63</v>
      </c>
      <c r="C18" s="134"/>
      <c r="D18" s="134"/>
      <c r="E18" s="135"/>
    </row>
    <row r="19" spans="1:7" s="8" customFormat="1" ht="322.5" customHeight="1" thickBot="1" x14ac:dyDescent="0.3">
      <c r="B19" s="142" t="s">
        <v>170</v>
      </c>
      <c r="C19" s="143"/>
      <c r="D19" s="143"/>
      <c r="E19" s="144"/>
    </row>
    <row r="20" spans="1:7" s="8" customFormat="1" ht="17.25" customHeight="1" thickBot="1" x14ac:dyDescent="0.3"/>
    <row r="21" spans="1:7" s="8" customFormat="1" ht="15" customHeight="1" x14ac:dyDescent="0.25">
      <c r="B21" s="136" t="s">
        <v>65</v>
      </c>
      <c r="C21" s="137"/>
      <c r="D21" s="137"/>
      <c r="E21" s="138"/>
    </row>
    <row r="22" spans="1:7" s="8" customFormat="1" ht="338.25" customHeight="1" thickBot="1" x14ac:dyDescent="0.3">
      <c r="B22" s="142" t="s">
        <v>171</v>
      </c>
      <c r="C22" s="143"/>
      <c r="D22" s="143"/>
      <c r="E22" s="144"/>
    </row>
    <row r="23" spans="1:7" ht="15" customHeight="1" thickBot="1" x14ac:dyDescent="0.3">
      <c r="B23" s="8"/>
      <c r="C23" s="8"/>
    </row>
    <row r="24" spans="1:7" s="8" customFormat="1" ht="15" customHeight="1" x14ac:dyDescent="0.25">
      <c r="B24" s="136" t="s">
        <v>66</v>
      </c>
      <c r="C24" s="137"/>
      <c r="D24" s="137"/>
      <c r="E24" s="138"/>
    </row>
    <row r="25" spans="1:7" s="8" customFormat="1" ht="180" customHeight="1" thickBot="1" x14ac:dyDescent="0.3">
      <c r="A25" s="8" t="s">
        <v>37</v>
      </c>
      <c r="B25" s="139" t="s">
        <v>172</v>
      </c>
      <c r="C25" s="140"/>
      <c r="D25" s="140"/>
      <c r="E25" s="141"/>
    </row>
    <row r="26" spans="1:7" s="8" customFormat="1" ht="14.25" customHeight="1" thickBot="1" x14ac:dyDescent="0.3"/>
    <row r="27" spans="1:7" s="8" customFormat="1" ht="15" customHeight="1" x14ac:dyDescent="0.25">
      <c r="B27" s="136" t="s">
        <v>67</v>
      </c>
      <c r="C27" s="137"/>
      <c r="D27" s="137"/>
      <c r="E27" s="138"/>
    </row>
    <row r="28" spans="1:7" s="8" customFormat="1" ht="184.5" customHeight="1" thickBot="1" x14ac:dyDescent="0.3">
      <c r="B28" s="139" t="s">
        <v>113</v>
      </c>
      <c r="C28" s="140"/>
      <c r="D28" s="140"/>
      <c r="E28" s="141"/>
    </row>
    <row r="29" spans="1:7" s="8" customFormat="1" ht="12" customHeight="1" thickBot="1" x14ac:dyDescent="0.3"/>
    <row r="30" spans="1:7" s="8" customFormat="1" ht="33" customHeight="1" x14ac:dyDescent="0.25">
      <c r="B30" s="136" t="s">
        <v>91</v>
      </c>
      <c r="C30" s="137"/>
      <c r="D30" s="137"/>
      <c r="E30" s="138"/>
      <c r="G30" s="47" t="s">
        <v>104</v>
      </c>
    </row>
    <row r="31" spans="1:7" s="8" customFormat="1" ht="221.25" customHeight="1" thickBot="1" x14ac:dyDescent="0.3">
      <c r="B31" s="139" t="s">
        <v>114</v>
      </c>
      <c r="C31" s="140"/>
      <c r="D31" s="140"/>
      <c r="E31" s="141"/>
      <c r="G31" s="48"/>
    </row>
    <row r="32" spans="1:7" s="8" customFormat="1" ht="15" customHeight="1" thickBot="1" x14ac:dyDescent="0.3"/>
    <row r="33" spans="1:7" s="8" customFormat="1" ht="30" x14ac:dyDescent="0.25">
      <c r="A33" s="8">
        <v>10</v>
      </c>
      <c r="B33" s="133" t="s">
        <v>69</v>
      </c>
      <c r="C33" s="134"/>
      <c r="D33" s="134"/>
      <c r="E33" s="135"/>
      <c r="G33" s="47" t="s">
        <v>68</v>
      </c>
    </row>
    <row r="34" spans="1:7" s="8" customFormat="1" ht="357" customHeight="1" thickBot="1" x14ac:dyDescent="0.3">
      <c r="B34" s="142" t="s">
        <v>115</v>
      </c>
      <c r="C34" s="143"/>
      <c r="D34" s="143"/>
      <c r="E34" s="144"/>
      <c r="G34" s="48"/>
    </row>
    <row r="35" spans="1:7" s="8" customFormat="1" ht="12.75" customHeight="1" thickBot="1" x14ac:dyDescent="0.3"/>
    <row r="36" spans="1:7" s="8" customFormat="1" x14ac:dyDescent="0.25">
      <c r="B36" s="133" t="s">
        <v>106</v>
      </c>
      <c r="C36" s="134"/>
      <c r="D36" s="134"/>
      <c r="E36" s="135"/>
    </row>
    <row r="37" spans="1:7" s="8" customFormat="1" ht="297" customHeight="1" thickBot="1" x14ac:dyDescent="0.3">
      <c r="B37" s="142" t="s">
        <v>129</v>
      </c>
      <c r="C37" s="143"/>
      <c r="D37" s="143"/>
      <c r="E37" s="144"/>
    </row>
    <row r="38" spans="1:7" s="8" customFormat="1" ht="15.75" customHeight="1" thickBot="1" x14ac:dyDescent="0.3"/>
    <row r="39" spans="1:7" s="8" customFormat="1" x14ac:dyDescent="0.25">
      <c r="B39" s="136" t="s">
        <v>107</v>
      </c>
      <c r="C39" s="137"/>
      <c r="D39" s="137"/>
      <c r="E39" s="138"/>
    </row>
    <row r="40" spans="1:7" s="8" customFormat="1" ht="296.25" customHeight="1" thickBot="1" x14ac:dyDescent="0.3">
      <c r="B40" s="142" t="s">
        <v>116</v>
      </c>
      <c r="C40" s="143"/>
      <c r="D40" s="143"/>
      <c r="E40" s="144"/>
    </row>
    <row r="41" spans="1:7" s="8" customFormat="1" ht="16.5" customHeight="1" thickBot="1" x14ac:dyDescent="0.3"/>
    <row r="42" spans="1:7" s="8" customFormat="1" x14ac:dyDescent="0.25">
      <c r="B42" s="136" t="s">
        <v>105</v>
      </c>
      <c r="C42" s="137"/>
      <c r="D42" s="137"/>
      <c r="E42" s="138"/>
    </row>
    <row r="43" spans="1:7" s="8" customFormat="1" ht="327.75" customHeight="1" thickBot="1" x14ac:dyDescent="0.3">
      <c r="B43" s="142" t="s">
        <v>168</v>
      </c>
      <c r="C43" s="143"/>
      <c r="D43" s="143"/>
      <c r="E43" s="144"/>
    </row>
    <row r="44" spans="1:7" s="8" customFormat="1" ht="13.5" customHeight="1" thickBot="1" x14ac:dyDescent="0.3"/>
    <row r="45" spans="1:7" s="8" customFormat="1" ht="15" customHeight="1" x14ac:dyDescent="0.25">
      <c r="B45" s="133" t="s">
        <v>70</v>
      </c>
      <c r="C45" s="134"/>
      <c r="D45" s="134"/>
      <c r="E45" s="135"/>
    </row>
    <row r="46" spans="1:7" s="8" customFormat="1" ht="291.75" customHeight="1" x14ac:dyDescent="0.25">
      <c r="B46" s="152" t="s">
        <v>173</v>
      </c>
      <c r="C46" s="153"/>
      <c r="D46" s="153"/>
      <c r="E46" s="154"/>
    </row>
    <row r="47" spans="1:7" s="8" customFormat="1" ht="291.75" customHeight="1" thickBot="1" x14ac:dyDescent="0.3">
      <c r="B47" s="142"/>
      <c r="C47" s="143"/>
      <c r="D47" s="143"/>
      <c r="E47" s="144"/>
    </row>
    <row r="48" spans="1:7" s="8" customFormat="1" ht="12" customHeight="1" thickBot="1" x14ac:dyDescent="0.3"/>
    <row r="49" spans="2:5" s="8" customFormat="1" x14ac:dyDescent="0.25">
      <c r="B49" s="133" t="s">
        <v>71</v>
      </c>
      <c r="C49" s="134"/>
      <c r="D49" s="134"/>
      <c r="E49" s="135"/>
    </row>
    <row r="50" spans="2:5" s="8" customFormat="1" x14ac:dyDescent="0.25">
      <c r="B50" s="61" t="s">
        <v>35</v>
      </c>
      <c r="C50" s="83" t="s">
        <v>36</v>
      </c>
      <c r="D50" s="83" t="s">
        <v>72</v>
      </c>
      <c r="E50" s="84" t="s">
        <v>38</v>
      </c>
    </row>
    <row r="51" spans="2:5" s="8" customFormat="1" ht="46.5" customHeight="1" x14ac:dyDescent="0.25">
      <c r="B51" s="89" t="s">
        <v>165</v>
      </c>
      <c r="C51" s="90" t="s">
        <v>166</v>
      </c>
      <c r="D51" s="90" t="s">
        <v>166</v>
      </c>
      <c r="E51" s="91" t="s">
        <v>167</v>
      </c>
    </row>
    <row r="52" spans="2:5" s="8" customFormat="1" ht="46.5" customHeight="1" x14ac:dyDescent="0.25">
      <c r="B52" s="62" t="s">
        <v>174</v>
      </c>
      <c r="C52" s="63" t="s">
        <v>166</v>
      </c>
      <c r="D52" s="63" t="s">
        <v>175</v>
      </c>
      <c r="E52" s="64" t="s">
        <v>176</v>
      </c>
    </row>
    <row r="53" spans="2:5" s="8" customFormat="1" ht="46.5" customHeight="1" x14ac:dyDescent="0.25">
      <c r="B53" s="62" t="s">
        <v>177</v>
      </c>
      <c r="C53" s="63" t="s">
        <v>166</v>
      </c>
      <c r="D53" s="63" t="s">
        <v>166</v>
      </c>
      <c r="E53" s="64" t="s">
        <v>178</v>
      </c>
    </row>
    <row r="54" spans="2:5" s="8" customFormat="1" ht="46.5" customHeight="1" x14ac:dyDescent="0.25">
      <c r="B54" s="62" t="s">
        <v>179</v>
      </c>
      <c r="C54" s="63" t="s">
        <v>166</v>
      </c>
      <c r="D54" s="63" t="s">
        <v>175</v>
      </c>
      <c r="E54" s="64" t="s">
        <v>180</v>
      </c>
    </row>
    <row r="55" spans="2:5" s="8" customFormat="1" ht="46.5" customHeight="1" x14ac:dyDescent="0.25">
      <c r="B55" s="62"/>
      <c r="C55" s="63"/>
      <c r="D55" s="63"/>
      <c r="E55" s="64"/>
    </row>
    <row r="56" spans="2:5" s="8" customFormat="1" ht="46.5" customHeight="1" x14ac:dyDescent="0.25">
      <c r="B56" s="62"/>
      <c r="C56" s="63"/>
      <c r="D56" s="63"/>
      <c r="E56" s="64"/>
    </row>
    <row r="57" spans="2:5" s="8" customFormat="1" ht="46.5" customHeight="1" x14ac:dyDescent="0.25">
      <c r="B57" s="62"/>
      <c r="C57" s="63"/>
      <c r="D57" s="63"/>
      <c r="E57" s="64"/>
    </row>
    <row r="58" spans="2:5" s="8" customFormat="1" ht="46.5" customHeight="1" x14ac:dyDescent="0.25">
      <c r="B58" s="62"/>
      <c r="C58" s="63"/>
      <c r="D58" s="63"/>
      <c r="E58" s="64"/>
    </row>
    <row r="59" spans="2:5" s="8" customFormat="1" ht="46.5" customHeight="1" x14ac:dyDescent="0.25">
      <c r="B59" s="62"/>
      <c r="C59" s="63"/>
      <c r="D59" s="63"/>
      <c r="E59" s="64"/>
    </row>
    <row r="60" spans="2:5" s="8" customFormat="1" ht="46.5" customHeight="1" thickBot="1" x14ac:dyDescent="0.3">
      <c r="B60" s="65"/>
      <c r="C60" s="66"/>
      <c r="D60" s="66"/>
      <c r="E60" s="67"/>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5" zoomScaleNormal="100" zoomScaleSheetLayoutView="100" workbookViewId="0">
      <pane ySplit="6120" topLeftCell="A18"/>
      <selection activeCell="C10" sqref="C10"/>
      <selection pane="bottomLeft" activeCell="B18" sqref="B18"/>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20" t="s">
        <v>101</v>
      </c>
      <c r="C2" s="120"/>
      <c r="D2" s="120"/>
      <c r="E2" s="120"/>
      <c r="F2" s="120"/>
      <c r="G2" s="120"/>
      <c r="H2" s="120"/>
      <c r="I2" s="120"/>
      <c r="J2" s="120"/>
      <c r="K2" s="120"/>
    </row>
    <row r="3" spans="2:13" s="8" customFormat="1" ht="15.75" thickBot="1" x14ac:dyDescent="0.3"/>
    <row r="4" spans="2:13" ht="60" customHeight="1" x14ac:dyDescent="0.25">
      <c r="B4" s="159" t="s">
        <v>53</v>
      </c>
      <c r="C4" s="159" t="s">
        <v>74</v>
      </c>
      <c r="D4" s="163" t="s">
        <v>93</v>
      </c>
      <c r="E4" s="165" t="s">
        <v>94</v>
      </c>
      <c r="F4" s="167" t="s">
        <v>95</v>
      </c>
      <c r="G4" s="168"/>
      <c r="H4" s="157" t="s">
        <v>96</v>
      </c>
      <c r="I4" s="158"/>
      <c r="J4" s="169" t="s">
        <v>98</v>
      </c>
      <c r="K4" s="170"/>
      <c r="L4" s="8"/>
      <c r="M4" s="21" t="s">
        <v>47</v>
      </c>
    </row>
    <row r="5" spans="2:13" ht="30.75" thickBot="1" x14ac:dyDescent="0.3">
      <c r="B5" s="160"/>
      <c r="C5" s="160"/>
      <c r="D5" s="164"/>
      <c r="E5" s="166"/>
      <c r="F5" s="50" t="s">
        <v>48</v>
      </c>
      <c r="G5" s="51" t="s">
        <v>49</v>
      </c>
      <c r="H5" s="51" t="s">
        <v>48</v>
      </c>
      <c r="I5" s="52" t="s">
        <v>49</v>
      </c>
      <c r="J5" s="34" t="s">
        <v>48</v>
      </c>
      <c r="K5" s="35" t="s">
        <v>49</v>
      </c>
      <c r="L5" s="8"/>
      <c r="M5" s="22"/>
    </row>
    <row r="6" spans="2:13" ht="21" customHeight="1" x14ac:dyDescent="0.25">
      <c r="B6" s="78" t="s">
        <v>117</v>
      </c>
      <c r="C6" s="78" t="s">
        <v>119</v>
      </c>
      <c r="D6" s="28">
        <f t="shared" ref="D6" si="0">E6+J6+K6</f>
        <v>144000</v>
      </c>
      <c r="E6" s="40">
        <v>87000</v>
      </c>
      <c r="F6" s="32">
        <v>39000</v>
      </c>
      <c r="G6" s="24">
        <v>18000</v>
      </c>
      <c r="H6" s="24"/>
      <c r="I6" s="25"/>
      <c r="J6" s="68">
        <f t="shared" ref="J6" si="1">F6+H6</f>
        <v>39000</v>
      </c>
      <c r="K6" s="69">
        <f t="shared" ref="K6" si="2">G6+I6</f>
        <v>18000</v>
      </c>
      <c r="L6" s="8"/>
      <c r="M6" s="23" t="str">
        <f>IF(D6=(E6+F6+G6+H6+I6),"OK","ERROR")</f>
        <v>OK</v>
      </c>
    </row>
    <row r="7" spans="2:13" x14ac:dyDescent="0.25">
      <c r="B7" s="79" t="s">
        <v>118</v>
      </c>
      <c r="C7" s="78" t="s">
        <v>120</v>
      </c>
      <c r="D7" s="29">
        <f>E7+J7+K7</f>
        <v>60000</v>
      </c>
      <c r="E7" s="41">
        <v>25000</v>
      </c>
      <c r="F7" s="33">
        <v>15000</v>
      </c>
      <c r="G7" s="26">
        <v>20000</v>
      </c>
      <c r="H7" s="26"/>
      <c r="I7" s="27"/>
      <c r="J7" s="70">
        <f>F7+H7</f>
        <v>15000</v>
      </c>
      <c r="K7" s="71">
        <f>G7+I7</f>
        <v>20000</v>
      </c>
      <c r="L7" s="8"/>
      <c r="M7" s="23" t="str">
        <f>IF(D7=(E7+F7+G7+H7+I7),"OK","ERROR")</f>
        <v>OK</v>
      </c>
    </row>
    <row r="8" spans="2:13" x14ac:dyDescent="0.25">
      <c r="B8" s="80" t="s">
        <v>121</v>
      </c>
      <c r="C8" s="78" t="s">
        <v>121</v>
      </c>
      <c r="D8" s="29">
        <f t="shared" ref="D8:D19" si="3">E8+J8+K8</f>
        <v>40000</v>
      </c>
      <c r="E8" s="41">
        <v>10000</v>
      </c>
      <c r="F8" s="33">
        <v>20000</v>
      </c>
      <c r="G8" s="26">
        <v>10000</v>
      </c>
      <c r="H8" s="26"/>
      <c r="I8" s="27"/>
      <c r="J8" s="70">
        <f t="shared" ref="J8:J19" si="4">F8+H8</f>
        <v>20000</v>
      </c>
      <c r="K8" s="71">
        <f t="shared" ref="K8:K19" si="5">G8+I8</f>
        <v>10000</v>
      </c>
      <c r="L8" s="8"/>
      <c r="M8" s="23" t="str">
        <f t="shared" ref="M8:M20" si="6">IF(D8=(E8+F8+G8+H8+I8),"OK","ERROR")</f>
        <v>OK</v>
      </c>
    </row>
    <row r="9" spans="2:13" x14ac:dyDescent="0.25">
      <c r="B9" s="79" t="s">
        <v>130</v>
      </c>
      <c r="C9" s="78" t="s">
        <v>169</v>
      </c>
      <c r="D9" s="29">
        <f t="shared" si="3"/>
        <v>2000</v>
      </c>
      <c r="E9" s="41">
        <v>1000</v>
      </c>
      <c r="F9" s="33">
        <v>1000</v>
      </c>
      <c r="G9" s="26">
        <v>0</v>
      </c>
      <c r="H9" s="26"/>
      <c r="I9" s="27"/>
      <c r="J9" s="70">
        <f t="shared" si="4"/>
        <v>1000</v>
      </c>
      <c r="K9" s="71">
        <f t="shared" si="5"/>
        <v>0</v>
      </c>
      <c r="L9" s="8"/>
      <c r="M9" s="23" t="str">
        <f t="shared" si="6"/>
        <v>OK</v>
      </c>
    </row>
    <row r="10" spans="2:13" x14ac:dyDescent="0.25">
      <c r="B10" s="79"/>
      <c r="C10" s="78"/>
      <c r="D10" s="29">
        <f t="shared" si="3"/>
        <v>0</v>
      </c>
      <c r="E10" s="41"/>
      <c r="F10" s="33"/>
      <c r="G10" s="26"/>
      <c r="H10" s="26"/>
      <c r="I10" s="27"/>
      <c r="J10" s="70">
        <f t="shared" si="4"/>
        <v>0</v>
      </c>
      <c r="K10" s="71">
        <f t="shared" si="5"/>
        <v>0</v>
      </c>
      <c r="L10" s="8"/>
      <c r="M10" s="23" t="str">
        <f t="shared" si="6"/>
        <v>OK</v>
      </c>
    </row>
    <row r="11" spans="2:13" x14ac:dyDescent="0.25">
      <c r="B11" s="79"/>
      <c r="C11" s="78"/>
      <c r="D11" s="29">
        <f t="shared" si="3"/>
        <v>0</v>
      </c>
      <c r="E11" s="41"/>
      <c r="F11" s="33"/>
      <c r="G11" s="26"/>
      <c r="H11" s="26"/>
      <c r="I11" s="27"/>
      <c r="J11" s="70">
        <f t="shared" si="4"/>
        <v>0</v>
      </c>
      <c r="K11" s="71">
        <f t="shared" si="5"/>
        <v>0</v>
      </c>
      <c r="L11" s="8"/>
      <c r="M11" s="23" t="str">
        <f t="shared" si="6"/>
        <v>OK</v>
      </c>
    </row>
    <row r="12" spans="2:13" x14ac:dyDescent="0.25">
      <c r="B12" s="79"/>
      <c r="C12" s="78"/>
      <c r="D12" s="29">
        <f t="shared" si="3"/>
        <v>0</v>
      </c>
      <c r="E12" s="41"/>
      <c r="F12" s="33"/>
      <c r="G12" s="26"/>
      <c r="H12" s="26"/>
      <c r="I12" s="27"/>
      <c r="J12" s="70">
        <f t="shared" si="4"/>
        <v>0</v>
      </c>
      <c r="K12" s="71">
        <f t="shared" si="5"/>
        <v>0</v>
      </c>
      <c r="L12" s="8"/>
      <c r="M12" s="23" t="str">
        <f t="shared" si="6"/>
        <v>OK</v>
      </c>
    </row>
    <row r="13" spans="2:13" x14ac:dyDescent="0.25">
      <c r="B13" s="79"/>
      <c r="C13" s="78"/>
      <c r="D13" s="29">
        <f t="shared" si="3"/>
        <v>0</v>
      </c>
      <c r="E13" s="41"/>
      <c r="F13" s="33"/>
      <c r="G13" s="26"/>
      <c r="H13" s="26"/>
      <c r="I13" s="27"/>
      <c r="J13" s="70">
        <f t="shared" si="4"/>
        <v>0</v>
      </c>
      <c r="K13" s="71">
        <f t="shared" si="5"/>
        <v>0</v>
      </c>
      <c r="L13" s="8"/>
      <c r="M13" s="23" t="str">
        <f t="shared" si="6"/>
        <v>OK</v>
      </c>
    </row>
    <row r="14" spans="2:13" x14ac:dyDescent="0.25">
      <c r="B14" s="79"/>
      <c r="C14" s="78"/>
      <c r="D14" s="29">
        <f t="shared" si="3"/>
        <v>0</v>
      </c>
      <c r="E14" s="41"/>
      <c r="F14" s="33"/>
      <c r="G14" s="26"/>
      <c r="H14" s="26"/>
      <c r="I14" s="27"/>
      <c r="J14" s="70">
        <f t="shared" si="4"/>
        <v>0</v>
      </c>
      <c r="K14" s="71">
        <f t="shared" si="5"/>
        <v>0</v>
      </c>
      <c r="L14" s="8"/>
      <c r="M14" s="23" t="str">
        <f t="shared" si="6"/>
        <v>OK</v>
      </c>
    </row>
    <row r="15" spans="2:13" x14ac:dyDescent="0.25">
      <c r="B15" s="79"/>
      <c r="C15" s="78"/>
      <c r="D15" s="29">
        <f t="shared" si="3"/>
        <v>0</v>
      </c>
      <c r="E15" s="41"/>
      <c r="F15" s="33"/>
      <c r="G15" s="26"/>
      <c r="H15" s="26"/>
      <c r="I15" s="27"/>
      <c r="J15" s="70">
        <f t="shared" si="4"/>
        <v>0</v>
      </c>
      <c r="K15" s="71">
        <f t="shared" si="5"/>
        <v>0</v>
      </c>
      <c r="L15" s="8"/>
      <c r="M15" s="23" t="str">
        <f t="shared" si="6"/>
        <v>OK</v>
      </c>
    </row>
    <row r="16" spans="2:13" x14ac:dyDescent="0.25">
      <c r="B16" s="79"/>
      <c r="C16" s="78"/>
      <c r="D16" s="29">
        <f t="shared" si="3"/>
        <v>0</v>
      </c>
      <c r="E16" s="41"/>
      <c r="F16" s="33"/>
      <c r="G16" s="26"/>
      <c r="H16" s="26"/>
      <c r="I16" s="27"/>
      <c r="J16" s="70">
        <f t="shared" si="4"/>
        <v>0</v>
      </c>
      <c r="K16" s="71">
        <f t="shared" si="5"/>
        <v>0</v>
      </c>
      <c r="L16" s="8"/>
      <c r="M16" s="23" t="str">
        <f t="shared" si="6"/>
        <v>OK</v>
      </c>
    </row>
    <row r="17" spans="2:13" x14ac:dyDescent="0.25">
      <c r="B17" s="79"/>
      <c r="C17" s="78"/>
      <c r="D17" s="29">
        <f t="shared" si="3"/>
        <v>0</v>
      </c>
      <c r="E17" s="41"/>
      <c r="F17" s="33"/>
      <c r="G17" s="26"/>
      <c r="H17" s="26"/>
      <c r="I17" s="27"/>
      <c r="J17" s="70">
        <f t="shared" si="4"/>
        <v>0</v>
      </c>
      <c r="K17" s="71">
        <f t="shared" si="5"/>
        <v>0</v>
      </c>
      <c r="L17" s="8"/>
      <c r="M17" s="23" t="str">
        <f t="shared" si="6"/>
        <v>OK</v>
      </c>
    </row>
    <row r="18" spans="2:13" x14ac:dyDescent="0.25">
      <c r="B18" s="79"/>
      <c r="C18" s="78"/>
      <c r="D18" s="29">
        <f t="shared" si="3"/>
        <v>0</v>
      </c>
      <c r="E18" s="41"/>
      <c r="F18" s="33"/>
      <c r="G18" s="26"/>
      <c r="H18" s="26"/>
      <c r="I18" s="27"/>
      <c r="J18" s="70">
        <f t="shared" si="4"/>
        <v>0</v>
      </c>
      <c r="K18" s="71">
        <f t="shared" si="5"/>
        <v>0</v>
      </c>
      <c r="L18" s="8"/>
      <c r="M18" s="23" t="str">
        <f t="shared" si="6"/>
        <v>OK</v>
      </c>
    </row>
    <row r="19" spans="2:13" ht="15.75" thickBot="1" x14ac:dyDescent="0.3">
      <c r="B19" s="81"/>
      <c r="C19" s="82"/>
      <c r="D19" s="30">
        <f t="shared" si="3"/>
        <v>0</v>
      </c>
      <c r="E19" s="41"/>
      <c r="F19" s="33"/>
      <c r="G19" s="26"/>
      <c r="H19" s="26"/>
      <c r="I19" s="27"/>
      <c r="J19" s="70">
        <f t="shared" si="4"/>
        <v>0</v>
      </c>
      <c r="K19" s="71">
        <f t="shared" si="5"/>
        <v>0</v>
      </c>
      <c r="L19" s="8"/>
      <c r="M19" s="23" t="str">
        <f t="shared" si="6"/>
        <v>OK</v>
      </c>
    </row>
    <row r="20" spans="2:13" ht="15.75" thickBot="1" x14ac:dyDescent="0.3">
      <c r="B20" s="161" t="s">
        <v>55</v>
      </c>
      <c r="C20" s="162"/>
      <c r="D20" s="31">
        <f>SUM(D6:D19)</f>
        <v>246000</v>
      </c>
      <c r="E20" s="53">
        <f>ROUND(SUM(E6:E19),0)</f>
        <v>123000</v>
      </c>
      <c r="F20" s="54">
        <f t="shared" ref="F20:K20" si="7">ROUND(SUM(F6:F19),0)</f>
        <v>75000</v>
      </c>
      <c r="G20" s="55">
        <f t="shared" si="7"/>
        <v>48000</v>
      </c>
      <c r="H20" s="55">
        <f t="shared" si="7"/>
        <v>0</v>
      </c>
      <c r="I20" s="56">
        <f t="shared" si="7"/>
        <v>0</v>
      </c>
      <c r="J20" s="36">
        <f t="shared" si="7"/>
        <v>75000</v>
      </c>
      <c r="K20" s="37">
        <f t="shared" si="7"/>
        <v>48000</v>
      </c>
      <c r="L20" s="8"/>
      <c r="M20" s="23" t="str">
        <f t="shared" si="6"/>
        <v>OK</v>
      </c>
    </row>
    <row r="21" spans="2:13" ht="15.75" thickBot="1" x14ac:dyDescent="0.3">
      <c r="B21" s="161" t="s">
        <v>50</v>
      </c>
      <c r="C21" s="162"/>
      <c r="D21" s="49">
        <v>1</v>
      </c>
      <c r="E21" s="57">
        <f>E20/$D$20</f>
        <v>0.5</v>
      </c>
      <c r="F21" s="58">
        <f t="shared" ref="F21:K21" si="8">F20/$D$20</f>
        <v>0.3048780487804878</v>
      </c>
      <c r="G21" s="59">
        <f t="shared" si="8"/>
        <v>0.1951219512195122</v>
      </c>
      <c r="H21" s="59">
        <f t="shared" ref="H21:I21" si="9">H20/$D$20</f>
        <v>0</v>
      </c>
      <c r="I21" s="60">
        <f t="shared" si="9"/>
        <v>0</v>
      </c>
      <c r="J21" s="38">
        <f t="shared" si="8"/>
        <v>0.3048780487804878</v>
      </c>
      <c r="K21" s="39">
        <f t="shared" si="8"/>
        <v>0.1951219512195122</v>
      </c>
      <c r="L21" s="8"/>
      <c r="M21" s="22"/>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6" t="s">
        <v>54</v>
      </c>
      <c r="C24" s="156"/>
      <c r="D24" s="156"/>
      <c r="E24" s="156"/>
      <c r="F24" s="156"/>
      <c r="G24" s="156"/>
      <c r="H24" s="72"/>
      <c r="I24" s="72"/>
      <c r="J24" s="72"/>
      <c r="K24" s="72"/>
      <c r="L24" s="8"/>
      <c r="M24" s="8"/>
    </row>
    <row r="25" spans="2:13" ht="15.75" customHeight="1" x14ac:dyDescent="0.25">
      <c r="B25" s="155" t="s">
        <v>102</v>
      </c>
      <c r="C25" s="155"/>
      <c r="D25" s="155"/>
      <c r="E25" s="155"/>
      <c r="F25" s="155"/>
      <c r="G25" s="42" t="str">
        <f>IF(E20&gt;=100000,"OK","ERROR")</f>
        <v>OK</v>
      </c>
      <c r="H25" s="72"/>
      <c r="I25" s="72"/>
      <c r="J25" s="72"/>
      <c r="K25" s="72"/>
      <c r="L25" s="8"/>
      <c r="M25" s="8"/>
    </row>
    <row r="26" spans="2:13" ht="15.75" customHeight="1" x14ac:dyDescent="0.25">
      <c r="B26" s="155" t="s">
        <v>103</v>
      </c>
      <c r="C26" s="155"/>
      <c r="D26" s="155"/>
      <c r="E26" s="155"/>
      <c r="F26" s="155"/>
      <c r="G26" s="42" t="str">
        <f>IF(E20&lt;=250000,"OK","ERROR")</f>
        <v>OK</v>
      </c>
      <c r="H26" s="72"/>
      <c r="I26" s="72"/>
      <c r="J26" s="72"/>
      <c r="K26" s="72"/>
      <c r="L26" s="8"/>
      <c r="M26" s="8"/>
    </row>
    <row r="27" spans="2:13" ht="15.75" customHeight="1" x14ac:dyDescent="0.25">
      <c r="B27" s="155" t="s">
        <v>75</v>
      </c>
      <c r="C27" s="155"/>
      <c r="D27" s="155"/>
      <c r="E27" s="155"/>
      <c r="F27" s="155"/>
      <c r="G27" s="42" t="str">
        <f>IF(E20&lt;=(D20/2),"OK","ERROR")</f>
        <v>OK</v>
      </c>
      <c r="H27" s="72"/>
      <c r="I27" s="72"/>
      <c r="J27" s="72"/>
      <c r="K27" s="72"/>
      <c r="L27" s="8"/>
      <c r="M27" s="8"/>
    </row>
    <row r="28" spans="2:13" ht="15.75" customHeight="1" x14ac:dyDescent="0.25">
      <c r="B28" s="155" t="s">
        <v>97</v>
      </c>
      <c r="C28" s="155"/>
      <c r="D28" s="155"/>
      <c r="E28" s="155"/>
      <c r="F28" s="155"/>
      <c r="G28" s="42" t="str">
        <f>IF(K20&lt;=(E20*0.4),"OK","ERROR")</f>
        <v>OK</v>
      </c>
      <c r="H28" s="72"/>
      <c r="I28" s="72"/>
      <c r="J28" s="72"/>
      <c r="K28" s="72"/>
      <c r="L28" s="8"/>
      <c r="M28" s="8"/>
    </row>
    <row r="29" spans="2:13" s="8" customFormat="1" x14ac:dyDescent="0.25"/>
    <row r="30" spans="2:13" s="8" customFormat="1" x14ac:dyDescent="0.25">
      <c r="I30" s="73"/>
    </row>
    <row r="31" spans="2:13" s="8" customFormat="1" x14ac:dyDescent="0.25">
      <c r="G31" s="42"/>
    </row>
    <row r="32" spans="2:13" s="8" customFormat="1" x14ac:dyDescent="0.25"/>
    <row r="33" spans="2:2" s="8" customFormat="1" x14ac:dyDescent="0.25"/>
    <row r="34" spans="2:2" s="8" customFormat="1" x14ac:dyDescent="0.25">
      <c r="B34" s="74"/>
    </row>
    <row r="35" spans="2:2" s="8" customFormat="1" x14ac:dyDescent="0.25">
      <c r="B35" s="75"/>
    </row>
    <row r="36" spans="2:2" s="8" customFormat="1" x14ac:dyDescent="0.25">
      <c r="B36" s="74"/>
    </row>
    <row r="37" spans="2:2" s="8" customFormat="1" x14ac:dyDescent="0.25">
      <c r="B37" s="76"/>
    </row>
    <row r="38" spans="2:2" s="8" customFormat="1" x14ac:dyDescent="0.25"/>
    <row r="39" spans="2:2" s="8" customFormat="1" x14ac:dyDescent="0.25"/>
    <row r="40" spans="2:2" s="8" customFormat="1" x14ac:dyDescent="0.25">
      <c r="B40" s="77"/>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pc-daniel</cp:lastModifiedBy>
  <cp:lastPrinted>2014-10-30T03:03:18Z</cp:lastPrinted>
  <dcterms:created xsi:type="dcterms:W3CDTF">2012-07-06T03:08:38Z</dcterms:created>
  <dcterms:modified xsi:type="dcterms:W3CDTF">2015-01-29T17:37:37Z</dcterms:modified>
</cp:coreProperties>
</file>