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ul\Google Drive\PowerMundo\Becas e Inversiones\Becas Potenciales\IICA\3ra Convocatoria AEA\Perfil de proyecto\Final\"/>
    </mc:Choice>
  </mc:AlternateContent>
  <bookViews>
    <workbookView xWindow="0" yWindow="0" windowWidth="20490" windowHeight="7755"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concurrentCalc="0"/>
</workbook>
</file>

<file path=xl/calcChain.xml><?xml version="1.0" encoding="utf-8"?>
<calcChain xmlns="http://schemas.openxmlformats.org/spreadsheetml/2006/main">
  <c r="K6" i="8" l="1"/>
  <c r="K7" i="8"/>
  <c r="K8" i="8"/>
  <c r="K9" i="8"/>
  <c r="K10" i="8"/>
  <c r="K11" i="8"/>
  <c r="K12" i="8"/>
  <c r="K13" i="8"/>
  <c r="K14" i="8"/>
  <c r="K15" i="8"/>
  <c r="K16" i="8"/>
  <c r="K17" i="8"/>
  <c r="K18" i="8"/>
  <c r="K19" i="8"/>
  <c r="K20" i="8"/>
  <c r="E20" i="8"/>
  <c r="G28" i="8"/>
  <c r="J6" i="8"/>
  <c r="D6" i="8"/>
  <c r="J7" i="8"/>
  <c r="D7" i="8"/>
  <c r="J8" i="8"/>
  <c r="D8" i="8"/>
  <c r="J9" i="8"/>
  <c r="D9" i="8"/>
  <c r="J10" i="8"/>
  <c r="D10" i="8"/>
  <c r="J11" i="8"/>
  <c r="D11" i="8"/>
  <c r="J12" i="8"/>
  <c r="D12" i="8"/>
  <c r="J13" i="8"/>
  <c r="D13" i="8"/>
  <c r="J14" i="8"/>
  <c r="D14" i="8"/>
  <c r="J15" i="8"/>
  <c r="D15" i="8"/>
  <c r="J16" i="8"/>
  <c r="D16" i="8"/>
  <c r="J17" i="8"/>
  <c r="D17" i="8"/>
  <c r="J18" i="8"/>
  <c r="D18" i="8"/>
  <c r="J19" i="8"/>
  <c r="D19" i="8"/>
  <c r="D20" i="8"/>
  <c r="F9" i="1"/>
  <c r="J20" i="8"/>
  <c r="F11" i="1"/>
  <c r="I20" i="8"/>
  <c r="H20" i="8"/>
  <c r="G20" i="8"/>
  <c r="F20" i="8"/>
  <c r="G26" i="8"/>
  <c r="M15" i="8"/>
  <c r="M19" i="8"/>
  <c r="M18" i="8"/>
  <c r="M17" i="8"/>
  <c r="M14" i="8"/>
  <c r="M13" i="8"/>
  <c r="M11" i="8"/>
  <c r="M10" i="8"/>
  <c r="M8" i="8"/>
  <c r="M6" i="8"/>
  <c r="M9" i="8"/>
  <c r="M12" i="8"/>
  <c r="F10" i="1"/>
  <c r="M16" i="8"/>
  <c r="M7" i="8"/>
  <c r="G25" i="8"/>
  <c r="F21" i="8"/>
  <c r="K21" i="8"/>
  <c r="M20" i="8"/>
  <c r="J21" i="8"/>
  <c r="G27" i="8"/>
  <c r="E21" i="8"/>
  <c r="I21" i="8"/>
  <c r="G21" i="8"/>
  <c r="H21" i="8"/>
  <c r="B4" i="7"/>
  <c r="D4" i="7"/>
</calcChain>
</file>

<file path=xl/sharedStrings.xml><?xml version="1.0" encoding="utf-8"?>
<sst xmlns="http://schemas.openxmlformats.org/spreadsheetml/2006/main" count="301" uniqueCount="186">
  <si>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</si>
  <si>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</si>
  <si>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</si>
  <si>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</si>
  <si>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</si>
  <si>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</si>
  <si>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</si>
  <si>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</si>
  <si>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</si>
  <si>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</si>
  <si>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</si>
  <si>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</si>
  <si>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</si>
  <si>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</si>
  <si>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</si>
  <si>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</si>
  <si>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</si>
  <si>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</si>
  <si>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</si>
  <si>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</si>
  <si>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</si>
  <si>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</si>
  <si>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</si>
  <si>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</si>
  <si>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</si>
  <si>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</si>
  <si>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</si>
  <si>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</si>
  <si>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</si>
  <si>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</si>
  <si>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</si>
  <si>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</si>
  <si>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</si>
  <si>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</si>
  <si>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</si>
  <si>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</si>
  <si>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</si>
  <si>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</si>
  <si>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</si>
  <si>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</si>
  <si>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</si>
  <si>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</si>
  <si>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</si>
  <si>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</si>
  <si>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</si>
  <si>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</si>
  <si>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</si>
  <si>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</si>
  <si>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</si>
  <si>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</si>
  <si>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</si>
  <si>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</si>
  <si>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</si>
  <si>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</si>
  <si>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</si>
  <si>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</si>
  <si>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</si>
  <si>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</si>
  <si>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</si>
  <si>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</si>
  <si>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</si>
  <si>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</si>
  <si>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</si>
  <si>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</si>
  <si>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</si>
  <si>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</si>
  <si>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</si>
  <si>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</si>
  <si>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</si>
  <si>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</si>
  <si>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</si>
  <si>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</si>
  <si>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</si>
  <si>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</si>
  <si>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</si>
  <si>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</si>
  <si>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</si>
  <si>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</si>
  <si>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</si>
  <si>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</si>
  <si>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</si>
  <si>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</si>
  <si>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</si>
  <si>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</si>
  <si>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</si>
  <si>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</si>
  <si>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</si>
  <si>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</si>
  <si>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</si>
  <si>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</si>
  <si>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</si>
  <si>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</si>
  <si>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</si>
  <si>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</si>
  <si>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</si>
  <si>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</si>
  <si>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</si>
  <si>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</si>
  <si>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</si>
  <si>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</si>
  <si>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</si>
  <si>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</si>
  <si>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</si>
  <si>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</si>
  <si>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</si>
  <si>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</si>
  <si>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</si>
  <si>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</si>
  <si>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Mejorando Vidas con Energía Solar e Innovación Prepago</t>
  </si>
  <si>
    <t>Perú</t>
  </si>
  <si>
    <t>Asociada</t>
  </si>
  <si>
    <t>Se comercializará productos de energía solar dirigidos a poblaciones rurales de escasos recursos. Trabajará en ampliar la red de distribución, mejorar la eficiencia de actividades, crear una campaña de marketing agresiva y promover una lámpara innovadora con un sistema de energía solar prepago.</t>
  </si>
  <si>
    <t>Se enfocará en las regiones de San Martín, Cajamarca, Amazonas, Loreto y Ucayali. Después, se expandirá las actividades a todo Perú y se replicará el modelo en otros países de Latinoamérica.</t>
  </si>
  <si>
    <t>La iniciativa está acorde con las normas del Perú y las bases de elegibilidad de esta convocatoria. Los impactos y aprendizajes que esta iniciativa genera estarán a disposición del público.</t>
  </si>
  <si>
    <t>Vásquez Ríos</t>
  </si>
  <si>
    <t>Moyobamba</t>
  </si>
  <si>
    <t>San Martin</t>
  </si>
  <si>
    <t xml:space="preserve">51942402280 / RPM: #0762022 </t>
  </si>
  <si>
    <t>vasquezlenin@hotmail.com</t>
  </si>
  <si>
    <t>Gerente Titular</t>
  </si>
  <si>
    <t>Consultora y Constructora DELTA E.I.R.L.</t>
  </si>
  <si>
    <t>DELTA</t>
  </si>
  <si>
    <t>Partida registral N°: 11015574</t>
  </si>
  <si>
    <t>07622142</t>
  </si>
  <si>
    <t>51942402280 / RPM: #0762022</t>
  </si>
  <si>
    <t>No</t>
  </si>
  <si>
    <t>x</t>
  </si>
  <si>
    <t>PowerMundo en el Perú SAC</t>
  </si>
  <si>
    <t>PowerMundo</t>
  </si>
  <si>
    <t>8 de enero de 2013</t>
  </si>
  <si>
    <t>Paul</t>
  </si>
  <si>
    <t>Winkel</t>
  </si>
  <si>
    <t>Av. Fernando Terán 582 Primer Piso, Chorrillos, Lima - 9</t>
  </si>
  <si>
    <t>000924809</t>
  </si>
  <si>
    <t>Lima</t>
  </si>
  <si>
    <t>(01)249 6746</t>
  </si>
  <si>
    <t xml:space="preserve"> info@powermundo.com</t>
  </si>
  <si>
    <t xml:space="preserve">www.powermundo.pe </t>
  </si>
  <si>
    <t>Tiene 2 años trabajando en proyectos de la comercialización de productos de energía renovable y la creación de una red de distribución rural.</t>
  </si>
  <si>
    <t xml:space="preserve">DELTA trabajará con PowerMundo para ampliar la red de distribución y promover el uso de energía renovable, específicamente la energía solar. DELTA, partiendo de su experiencia en la electrificación rural, colaborará con PowerMundo quien importa los productos y tiene una red extensa en la región de San Martín. Se requiere fondos adicionales para llegar a una escala mayor en la zona y replicar la experiencia en las regiones alrededor. Las acciones más críticas para la ampliación de la red son rellenar el stock de productos fotovoltaicos, contratar a personal, capacitar a distribuidores, crear y producir materiales de marketing y colaborar con los distribuidores y organizaciones de base para proveer financiamiento apropiado a los distribuidores y los clientes finales. Una de las tácticas de financiamiento es incluir en la gama de productos una lámpara innovadora con tecnología bluetooth que tiene un mecanismo financiador para comprar la energía solar en un sistema prepago. </t>
  </si>
  <si>
    <t xml:space="preserve">Se llegará a 27,100 beneficiarios:
-25,500 usuarios de lámparas y sistemas caseras de iluminación solar (5,000 productos por 5.1 personas por hogar)
-1,530 usuarios de lámparas solares de sistema prepago (300 productos por 5.1 personas por hogar)
-70 distribuidores
Los usuarios son personas que viven en comunidades rurales y periurbanas que se caracterizan por la carencia de servicios básicos. El ingreso promedio en la zona rural es S/. 377 y una familia gasta promedio S/. 50 por mes en sus gastos de energía (petróleo, velas, pilas y la carga de celulares).
Mientras que DELTA y PowerMundo buscan trabajar con hombres y mujeres como distribuidores, los usuarios finales que más se benefician son mujeres y niños quienes usan las lámparas para cocinar, hacer tareas de la casa y estudiar.
</t>
  </si>
  <si>
    <t xml:space="preserve">Alrededor de 4 millones de peruanos no tienen electricidad y gastan cerca de 15% de sus ingresos en velas, petróleo y pilas para iluminación, los cuales son costosos y hacen daño a la salud y al medio ambiente. Muchas personas no conocen los productos de energía solar; o no pueden acceder a los productos por sus precios. Los productos de PowerMundo son accesibles y el aumento en la demanda demuestra el valor que tienen los distribuidores y los usuarios finales para estas lámparas. Según Greenlight Planet, el fabricante de varios productos de PowerMundo, las lámparas solares permiten un incremento de 75% de tiempo de estudio para niños, un aumento de 25% en los ingresos familiares debido a las horas extras de trabajo y 94% de los usuarios se sienten más seguros y sanos. </t>
  </si>
  <si>
    <t>PowerMundo ha probado lámparas solares de varios proveedores y siempre busca trabajar con sistemas de la más alta calidad. Por su experiencia en campo, DELTA ha comprobado esta calidad y los beneficios para los clientes finales. La GIZ/EnDev ha aprobado y promovido varios modelos de lámparas de PowerMundo. Con la Universidad Nacional de Ingeniería, la GIZ/EnDev ha realizado un estudio del producto estrella de PowerMundo, la lámpara Sun King Pro fabricado por Greenlight Planet, para evaluar la capacidad y condiciones de la lámpara después de 8 meses de uso en campo. Se ha observado que no hay ninguna reducción ni del flujo luminoso ni de la eficacia luminosa después de 8 meses. No había ninguna deficiencia en las lámparas, como rajaduras, interruptores o conectores defectuosos.</t>
  </si>
  <si>
    <t xml:space="preserve">Proyecto GIZ/EnDev. “Informe Tecnico: Evaluacion de 10 lamparas “Sunking Pro” (Despues de 8 meses de uso en el campo).” Universidad Nacional de Ingenieria. 2013. http://www.endevperu.org/#!documentos/c1up2 </t>
  </si>
  <si>
    <t xml:space="preserve">PowerMundo siempre trabaja con los productos de la más alta calidad que tienen una larga vida (5+ años) y una garantía de 1-2 años. En su trabajo de promocionar y vender las lámparas solares, se ha visto que los rangos de precios son apropiados y accesibles tanto para los distribuidores como los usuarios finales. Para las familias que no tienen la disponibilidad de comprar una lámpara solar al contado, la lámpara innovadora con el sistema prepago provee una solución para que la energía solar sea al alcance de todos. PowerMundo trabaja con equipos “plug and play” que vienen con todos los accesorios necesarios para el buen uso de la lámpara; hay accesorios adicionales como radios o conectores que PowerMundo ha averiguado que están disponibles en los mercados locales. 
Por medio de su trabajo de distribución en campo y la demanda creciente, DELTA ha confirmado que la gente (mujeres y hombres, jóvenes y adultos) acepta y le gustan las lámparas solares para el uso dentro y fuera de sus casas. Aunque son productos diferentes de las fuentes tradicionales de energía, la gente ve inmediatamente el beneficio de las lámparas y están dispuestas a aprender cómo usarlas y mantenerlas, facilitadas por manuales y sistemas de medición didácticas incorporados en el producto. Las lámparas de PowerMundo son resistentes a los elementos y el uso duro de campo, y funcionan en todas las diversas geografías y climas del Perú, de los Andes a las Amazonas. Para la logística de llegar a pueblos alejados, DELTA y PowerMundo trabajarán con una red de distribuidores y el sistema de transporte existente.
</t>
  </si>
  <si>
    <t xml:space="preserve">DELTA y PowerMundo usan un modelo de mercadeo en red para la distribución de los productos a las zonas rurales. PowerMundo, como importadora, trabaja desde sus oficinas en Lima y Tarapoto para despachar productos a más de 40 distribuidores, incluyendo agentes de venta, electricistas, bodegas, ferreterías, etc. Esta red de distribución aprovecha de redes establecidas, como las cooperativas agropecuarias, asociaciones religiosas y organizaciones de mujeres, para llegar al mercado. Para despertar la demanda latente en este mercado, DELTA trabaja con PowerMundo para ofrecer capacitación y materiales de marketing a los distribuidores, colaborando con ellos para lanzar campañas agresivas de promoción por los medios locales y por exposiciones en comunidades y ferias. 
En cada paso de distribución los socios aseguran un precio justo, donde el usuario final ahorra dinero y los distribuidores generan una utilidad para sostener y ampliar sus operaciones. PowerMundo ofrece la opción de crédito con estos distribuidores, generando historia crediticia garantizada por letras a cambio. Ahora, PowerMundo está extendiendo este crédito al usuario final con sistemas solares habilitadas con tecnología prepago que garantiza el pago en cuotas, permitiendo financiamiento para todos.
En su cadena de suministro, los aliados trabajan estrechamente con los fabricantes para mantener su inventario, quienes también ofrecen crédito para llegar a mayores economías de escala. Estas economías de escala y alianzas permiten el suministro de los productos en las cantidades y tiempos requeridos, a mejores precios que productos similares en el mercado. Los distribuidores y organizaciones base son los socios principales en este esfuerzo, y  firman acuerdos simples sobre el servicio al cliente y los términos comerciales. Estos socios velan por el desarrollo equitativo con la energía renovable, y DELTA se encarga de los estudios y evaluaciones que miden los impactos de este esfuerzo en el desarrollo social. 
</t>
  </si>
  <si>
    <t>Marx Lenin</t>
  </si>
  <si>
    <t>Bach. Administrador</t>
  </si>
  <si>
    <t>Jr. Patrón Santiago (C-2 MAGICO BOSQUE)</t>
  </si>
  <si>
    <t>Constitución y operatividad de la empresa C&amp;C DELTA, liderando proyectos de electrificación.</t>
  </si>
  <si>
    <t>Jr. Patrón Santiago (C-2 MAGICO BOSQUE) - Moyobamba</t>
  </si>
  <si>
    <t>DELTA tiene experiencia en electrificación rural y en apertura de puntos de venta de sistemas solares en  Cajamarca, San Martín, Amazonas y Loreto.</t>
  </si>
  <si>
    <t xml:space="preserve">Los productos de PowerMundo son de alta calidad y son fáciles de usar e instalar. Hay algunos otros proveedores de lámparas solares portátiles; sin embargo, muchos de estos productos no tienen las mismas cualidades para ser duraderos en las zonas rurales. Además de la garantía que tienen los productos de PowerMundo, su ventaja comparativa es que PowerMundo crea una red de distribución rural que otras empresas no tienen. Con esto, C&amp;CDELTA y PowerMundo pueden llegar hasta el “último kilómetro”.
Además, Nninguna organización que ofrece productos de energía solar en el Perú está utilizando un sistema prepago, aunque tiene el potencial para revolucionar la electrificación rural por su facilidad de hacer accesible los productos.
PowerMundo tiene una red de distribución que siempre honra la garantía de sus productos y también tiene distribuidores capacitados, así se genera confianza con los beneficiarios y hace que nuestros productos sean los preferidos en el mercado.
</t>
  </si>
  <si>
    <t xml:space="preserve">DELTA y PowerMundo siempre están en comunicación con los distribuidores y usuarios para desarrollar nuevas iniciativas para tener un mayor impacto. En este caso, PowerMundo ha trabajado  muy cercanamente con sus distribuidores en el diseño de planes de marketing y la implementación del piloto del sistema prepago; según sus recomendaciones, PowerMundo introducirá el mismo sistema de prepago en sistemas más grandes. 
PowerMundo  gobierna su cadena de valor a través de su política de precios y distribución y con programas de apoyo y capacitación, colaborando con distribuidores para que su marca llega hasta el usuario final de manera fiable. Este esfuerzo implica la capacitación de miembros de la comunidad, donde se considera la inclusión equitativa económica y de género como parte integral del modelo sostenible. Con estos programas, se ha visto la importancia de esta inclusión de mujeres y negocios locales, quienes tienen mayor influencia en el mercado.
</t>
  </si>
  <si>
    <t xml:space="preserve">La iniciativa está alineado a los objetivos trazados en el plan estratégico de desarrollo nacional Perú 21:
-Eje estratégico 1: Derechos fundamentales y dignidad de las personas, muestra preocupación por el medio ambiente y preferencia por productos que combatan problemas en el cambio climático como el efecto invernadero. Así mismo genera ahorros cambiando los usos tradicionales de iluminación por sistemas solares eficientes, aportando de esta manera a la disminución de la pobreza en la zona rural que en el 2008 fue de 59,8%.
-Eje estratégico 2: oportunidades y acceso a los servicios, teniendo como plan al 2017 la cobertura eléctrica rural será del 70%, que permite desarrollar la implementación y uso de energía limpia y renovable y actualizar los sistemas eléctricos rurales. Del mismo modo, se apoya a la comprensión de textos por medio de la lectura combatiendo el analfabetismo en zonas rurales que en el 2009 representó un 21,7% de la población.
</t>
  </si>
  <si>
    <t>Centro Nacional de Planeamiento Estratégico - CEPLAN. Plan Estratégico de Desarrollo Nacional Perú 2021. Eje de desarrollo estratégico 01 y 02. Perú. 2011.</t>
  </si>
  <si>
    <t xml:space="preserve">1 Calculación propia usando datos de MINEM y INEI.
2 Calculado por tamaño de hogar encontrado en: “INEI. Informe Técnico: La pobreza en el Perú en el año 2007.”
http://censos.inei.gob.pe/documentosPublicos/Informe_Tecnico_PobreZa2007.pdf
3 Informe conjunto de la OEA, la ALADI y la CEPAL. “Energía: una visión sobre los retos y oportunidades en américa latina y el caribe.” Instituto de Estudios Geoestratégicos y Asuntos Políticos. 23 de enero de 2014.
</t>
  </si>
  <si>
    <t>Durante el proyecto de AEA, DELTA y PowerMundo escalarán el modelo de negocio en el norte de Perú, enfocando en las regiones de San Martín, Cajamarca, Amazonas, Loreto y Ucayali por sus índices altos de personas que no cuentan con acceso a la red eléctrica. Se trabajará con el equipo de promotores en campo para abrir los mercados y capacitar a por los menos 50 distribuidores en las 5 regiones prioritarias, donde se estima que hay 1.1 millones de personas que viven sin electricidad(1). Replicando este modelo de negocio con estos nuevos aliados se estima que durante los 15 meses del proyecto, se venderá más de 5,300 productos, así llegando a más de 27,100 beneficiarios(2). En los próximos 5 años, se proyecta que este número llegará a más que 200,000 productos, aprovechando de sistemas informáticos de gestión y financiamiento presentes en los nuevos productos prepago. A través de comunicación inalámbrica entre los usuarios con sus sistemas, los distribuidores, y PowerMundo, se podrá otorgar el pago de sistemas en cuotas, monitoreando la logística y finanzas de manera sencilla para rápida replicación. Para ir desplegando estas tecnologías, DELTA capacitará a los distribuidores y lanzará una campaña agresiva de marketing donde se participará en la comunidad con materiales llamativos aprovechando de redes establecidos. Después del proyecto, se espera replicar el modelo en otras zonas de Perú y también en otros países de Latinoamérica. En todo Perú, hay más de 4 millones de personas sin electricidad y en Latinoamérica hay más de 30 millones(3). La marca de calidad de PowerMundo permite la internacionalización, tal como se viene haciendo colaborando con aliados en Centroamérica y negociando con aliados potenciales en la región andina y Brasil. Con coordinadores nacionales y regionales, el modelo se puede replicar siempre con la colaboración de organizaciones de base y distribuidores locales para poder adaptar los productos y materiales de marketing al mercado local.</t>
  </si>
  <si>
    <t xml:space="preserve">Las lámparas solares de PowerMundo responden a las necesidades de diferentes grupos como mujeres, hombres, niños y niñas. Cada miembro de la familia en una casa sin electricidad necesita mejores fuentes de iluminación para sus actividades. Las lámparas de PowerMundo son de fácil uso así cualquier persona, independientemente de su nivel de educación, puede aprender a usarlas. DELTA, PowerMundo y los fabricantes de las lámparas solares buscan trabajar con los grupos de escasos recursos, así que los productos están dirigidos específicamente a estas poblaciones en cuanto al diseño duradero y los precios relativamente bajos. Las lámparas proveen la manera en que las familias de bajos recursos, quienes principalmente viven en zonas rurales, pueden mejorar su calidad de vida. Una familia ahorrará aproximadamente S/. 1800 en gastos de energía en 5 años y adicionalmente tendrá 3.9 horas adicionales de luz mejorada cada día para trabajar, estudiar y cumplir con las tareas de la casa. Cuando se reemplace las velas y mecheros de petróleo con la energía solar, los usuarios tendrán mejor calidad de aire al interior de la casa y ambientes más seguros; también reducirán emisiones de CO2 así mejorando el medio ambiente y el entorno de las comunidades. Por último, los paneles y lámparas solares proveen energía para cargar celulares y radios así proveyendo acceso regular a las noticias e información tanto como facilitando a la comunicación para objeticos personales y profesionales. </t>
  </si>
  <si>
    <t>DELTA y PowerMundo trabajan con sistemas solares generando un impacto en la reducción de emisiones de CO2 al cambiar las fuentes tradicionales de iluminación (velas, mecheros con petróleo, linternas con pilas, etc.) por un sistema solar. La energía solar es mejor para el medio ambiente de las comunidades beneficiarias y disminuye la generación de residuos sólidos como pilas, los cuales son altamente contaminantes al suelo y el agua y generan impactos negativos en los cultivos y, fuentes de agua para consumo humano. Esta iniciativa reducirá este impacto en el corto, mediano y largo plazo, generando un ambiente más saludable.
PowerMundo provee sistemas de fácil transportación y fácil uso que pueden manejarse en eventos naturales como sismos, temblores, inundaciones, etc., así mismo son productos que tienen una vida útil mayor a 5 años, por lo que no generan residuos sólidos constantes. Se ofrece capacitación a los distribuidores para el reemplazo de piezas como baterías para prolongar el beneficio de los productos y reciclar las piezas que cumplan su vida útil, sin contaminar el ambiente.</t>
  </si>
  <si>
    <t xml:space="preserve">El modelo contribuye al desarrollo económico local de la manera en que los distribuidores tienen la oportunidad de hacer crecer sus empresas pequeñas/ microempresas. Para los distribuidores, la venta de las lámparas solares es un empleo digno porque provee una margen de ganancia justo que está distribuido por todo la cadena. Cada distribuidor, sea un agente de venta, electricista, bodega, ferretería u otro, trabaja junto con DELTA y PowerMundo según sus ambiciones de crecimiento. Es una motivación poder hacer un negocio sostenible que genera ganancias y a la misma vez ayuda a millones de personas.
Estos distribuidores amplían el alcance geográfico de la distribución para llegar a clientes que se encuentran en situación de pobreza o pobreza extrema. El uso de las lámparas solares genera ahorros y ingresos adicionales para los clientes finales. Una familia ahorrará aproximadamente S/. 1800 en gastos de energía en 5 años y adicionalmente tendrá 3.9 horas adicionales de luz mejorada cada día para trabajar y así poder ganar más dinero. </t>
  </si>
  <si>
    <t xml:space="preserve">La rentabilidad y sostenibilidad económica de nuestro trabajo es de suma importancia para DELTA y PowerMundo. Buscamos en cada paso asegurar la buena atención al usuario final, sabiendo que el desarrollo social y económico obtenido a través de la energía solar resulta directamente en las ganancias necesarias para que llegamos a mayor escala con mayor impacto. Este proyecto fomentará este crecimiento en el desarrollo del mercado y generación de ingresos.
Ingresos: En corto plazo, el promedio de ganancia por producto vendido es de aproximadamente $40 sin IGV. Esto implica que, vendiendo la meta de 5,300 productos, el proyecto generará una ganancia aproximada de $212,000.  En mediano plazo, este monto debe incrementar con la adición de productos de mayor tamaño y habilitados con el sistema pre-pago. Mirando hacia el largo plazo, este sistema permitirá replicación en otros países y el financiamiento de accesorios y herramientas de uso productivo energéticos, lo cual permitirá mayor ventas y posibles ingresos de intereses.
Costos: En corto plazo, el promedio de costo del producto puesto en Lima es de aproximadamente $32 sin IGV, lo que implica un costo aproximado de inventario e insumos de $ 170,900 para el proyecto. Junto a este costo de materiales, el proyecto contempla costos de personal de promoción, administración, y monitoreo de unos $178,000. La ampliación del equipo promotor, junto con los viajes, publicidad, y gastos misceláneos que completan el valor total del proyecto de $380,000, servirá como base para la ampliación del negocio en mediano y corto plazo. 
Capital y Liquidez: Esta iniciativa utilizará $70,000 en capital de los socios, reforzado por el crédito disponible de fabricantes de producto y las ganancias de la iniciativa, que deben sumar a unos $53,000. Este capital estará utilizado principalmente para un fondo rotatorio de inventario y para liquidez en la ejecución del proyecto. Este liquidez será de mayor importancia en los momentos de arribo de mercadería, donde costos de desaduanaje y la cancelación de montos pendientes requerirán anticipación. En mediano y largo plazo, la empresa plantea pasar por una ronda de capitalización, apoyo por su crecimiento orgánico en ventas. 
Aporte Programa AEA: El aporte principal del programa AEA para este proyecto será con respecto al personal y consultoria del proyecto, quienes promoverán la ampliación del mercado y el monitoreo del trabajo y su impacto. </t>
  </si>
  <si>
    <t>Competencia desleal</t>
  </si>
  <si>
    <t>Sistemas de comunicación y acuerdos comerciales entre la RED, así como material de marketing y publicidad para uniformizar el Mercado.</t>
  </si>
  <si>
    <t>Estabilidad del precio del Dollar</t>
  </si>
  <si>
    <t>Incrementar la red de distribución e importar en cantidades grandes para mantener los precios estables o con variaciones leves.</t>
  </si>
  <si>
    <t>Escasez de medios de transporte seguros y confiables</t>
  </si>
  <si>
    <t>Investigar cuales son los medios de transporte de mayor confiabilidad y generar acuerdos comerciales que permitan seguridad en el transporte de mercadería.</t>
  </si>
  <si>
    <t>Crisis del mercado agropecuario</t>
  </si>
  <si>
    <t>Acuerdos comerciales y alianzas estratégicas con asociaciones agropecuarias, cooperativas y otras organizaciones para dinamizar el mercado implementando sistemas de créditos.</t>
  </si>
  <si>
    <t>Consultorias</t>
  </si>
  <si>
    <t>Personal</t>
  </si>
  <si>
    <t>Viajes</t>
  </si>
  <si>
    <t>Eventos</t>
  </si>
  <si>
    <t>Equipos</t>
  </si>
  <si>
    <t>Materiales, Insumos</t>
  </si>
  <si>
    <t>Servicios de Publicidad</t>
  </si>
  <si>
    <t>Otros</t>
  </si>
  <si>
    <t>Estudio de Impacto, Logistica, Promotores en Campo</t>
  </si>
  <si>
    <t>Adminstrador y equipo tecnico</t>
  </si>
  <si>
    <t>Pasajes, Viaticos, Uso de Vehiculos</t>
  </si>
  <si>
    <t>Materiales, refrigerios y equipos para eventos y capacitaciones</t>
  </si>
  <si>
    <t>Informatica de Oficina, etc</t>
  </si>
  <si>
    <t>Inventario de productos y materiales de oficina</t>
  </si>
  <si>
    <t>Diseño, Producción, y difusion de publicidad</t>
  </si>
  <si>
    <t>Movilidades, servicios telefonicos, gastos bancarios,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</si>
</sst>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7">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 xfId="0" quotePrefix="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yperlink" xfId="3" builtinId="8"/>
    <cellStyle name="Normal" xfId="0" builtinId="0"/>
    <cellStyle name="Normal 2" xfId="1"/>
    <cellStyle name="Percent"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owermundo.pe/" TargetMode="External"/><Relationship Id="rId2" Type="http://schemas.openxmlformats.org/officeDocument/2006/relationships/hyperlink" Target="mailto:vasquezlenin@hotmail.com" TargetMode="External"/><Relationship Id="rId1" Type="http://schemas.openxmlformats.org/officeDocument/2006/relationships/hyperlink" Target="mailto:vasquezlenin@hot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70" zoomScale="70" zoomScaleNormal="70" zoomScaleSheetLayoutView="120" workbookViewId="0">
      <selection activeCell="B8" sqref="B8:E8"/>
    </sheetView>
  </sheetViews>
  <sheetFormatPr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1" t="s">
        <v>52</v>
      </c>
      <c r="C2" s="111"/>
      <c r="D2" s="111"/>
      <c r="E2" s="111"/>
      <c r="F2" s="111"/>
    </row>
    <row r="3" spans="2:8" s="8" customFormat="1" ht="5.25" customHeight="1" x14ac:dyDescent="0.25"/>
    <row r="4" spans="2:8" s="8" customFormat="1" ht="48.75" customHeight="1" x14ac:dyDescent="0.25">
      <c r="B4" s="118" t="s">
        <v>100</v>
      </c>
      <c r="C4" s="118"/>
      <c r="D4" s="118"/>
      <c r="E4" s="118"/>
      <c r="F4" s="118"/>
    </row>
    <row r="5" spans="2:8" s="8" customFormat="1" ht="5.25" customHeight="1" thickBot="1" x14ac:dyDescent="0.3"/>
    <row r="6" spans="2:8" s="8" customFormat="1" x14ac:dyDescent="0.25">
      <c r="B6" s="123" t="s">
        <v>33</v>
      </c>
      <c r="C6" s="124"/>
      <c r="D6" s="124"/>
      <c r="E6" s="124"/>
      <c r="F6" s="125"/>
    </row>
    <row r="7" spans="2:8" s="8" customFormat="1" ht="36" customHeight="1" x14ac:dyDescent="0.25">
      <c r="B7" s="7" t="s">
        <v>56</v>
      </c>
      <c r="C7" s="120" t="s">
        <v>108</v>
      </c>
      <c r="D7" s="121"/>
      <c r="E7" s="121"/>
      <c r="F7" s="122"/>
      <c r="H7" s="13"/>
    </row>
    <row r="8" spans="2:8" s="8" customFormat="1" ht="34.5" customHeight="1" x14ac:dyDescent="0.25">
      <c r="B8" s="116" t="s">
        <v>57</v>
      </c>
      <c r="C8" s="117"/>
      <c r="D8" s="117"/>
      <c r="E8" s="117"/>
      <c r="F8" s="21">
        <v>15</v>
      </c>
    </row>
    <row r="9" spans="2:8" s="8" customFormat="1" ht="25.5" customHeight="1" x14ac:dyDescent="0.25">
      <c r="B9" s="116" t="s">
        <v>76</v>
      </c>
      <c r="C9" s="117"/>
      <c r="D9" s="117"/>
      <c r="E9" s="117"/>
      <c r="F9" s="86">
        <f>'FINANCIAMIENTO PROYECTO'!D20</f>
        <v>380000</v>
      </c>
      <c r="H9" s="8" t="s">
        <v>73</v>
      </c>
    </row>
    <row r="10" spans="2:8" s="8" customFormat="1" ht="24" customHeight="1" x14ac:dyDescent="0.25">
      <c r="B10" s="116" t="s">
        <v>77</v>
      </c>
      <c r="C10" s="117"/>
      <c r="D10" s="117"/>
      <c r="E10" s="117"/>
      <c r="F10" s="86">
        <f>'FINANCIAMIENTO PROYECTO'!E20</f>
        <v>190000</v>
      </c>
      <c r="H10" s="8" t="s">
        <v>73</v>
      </c>
    </row>
    <row r="11" spans="2:8" s="8" customFormat="1" ht="24" customHeight="1" x14ac:dyDescent="0.25">
      <c r="B11" s="116" t="s">
        <v>78</v>
      </c>
      <c r="C11" s="117"/>
      <c r="D11" s="117"/>
      <c r="E11" s="117"/>
      <c r="F11" s="86">
        <f>'FINANCIAMIENTO PROYECTO'!J20+'FINANCIAMIENTO PROYECTO'!K20</f>
        <v>190000</v>
      </c>
      <c r="H11" s="8" t="s">
        <v>73</v>
      </c>
    </row>
    <row r="12" spans="2:8" ht="21.75" customHeight="1" x14ac:dyDescent="0.25">
      <c r="B12" s="116" t="s">
        <v>86</v>
      </c>
      <c r="C12" s="117"/>
      <c r="D12" s="117"/>
      <c r="E12" s="117"/>
      <c r="F12" s="20" t="s">
        <v>109</v>
      </c>
    </row>
    <row r="13" spans="2:8" ht="23.25" customHeight="1" x14ac:dyDescent="0.25">
      <c r="B13" s="116" t="s">
        <v>87</v>
      </c>
      <c r="C13" s="117"/>
      <c r="D13" s="117"/>
      <c r="E13" s="117"/>
      <c r="F13" s="21" t="s">
        <v>110</v>
      </c>
    </row>
    <row r="14" spans="2:8" ht="90.75" customHeight="1" x14ac:dyDescent="0.25">
      <c r="B14" s="62" t="s">
        <v>85</v>
      </c>
      <c r="C14" s="95" t="s">
        <v>111</v>
      </c>
      <c r="D14" s="95"/>
      <c r="E14" s="95"/>
      <c r="F14" s="96"/>
    </row>
    <row r="15" spans="2:8" ht="80.25" customHeight="1" x14ac:dyDescent="0.25">
      <c r="B15" s="44" t="s">
        <v>79</v>
      </c>
      <c r="C15" s="95" t="s">
        <v>112</v>
      </c>
      <c r="D15" s="95"/>
      <c r="E15" s="95"/>
      <c r="F15" s="96"/>
    </row>
    <row r="16" spans="2:8" ht="80.25" customHeight="1" thickBot="1" x14ac:dyDescent="0.3">
      <c r="B16" s="12" t="s">
        <v>92</v>
      </c>
      <c r="C16" s="100" t="s">
        <v>113</v>
      </c>
      <c r="D16" s="100"/>
      <c r="E16" s="100"/>
      <c r="F16" s="101"/>
    </row>
    <row r="17" spans="2:5" s="8" customFormat="1" ht="8.25" customHeight="1" thickBot="1" x14ac:dyDescent="0.3"/>
    <row r="18" spans="2:5" ht="20.25" customHeight="1" thickBot="1" x14ac:dyDescent="0.3">
      <c r="B18" s="113" t="s">
        <v>80</v>
      </c>
      <c r="C18" s="114"/>
      <c r="D18" s="114"/>
      <c r="E18" s="115"/>
    </row>
    <row r="19" spans="2:5" x14ac:dyDescent="0.25">
      <c r="B19" s="14" t="s">
        <v>14</v>
      </c>
      <c r="C19" s="98" t="s">
        <v>146</v>
      </c>
      <c r="D19" s="98"/>
      <c r="E19" s="99"/>
    </row>
    <row r="20" spans="2:5" x14ac:dyDescent="0.25">
      <c r="B20" s="10" t="s">
        <v>15</v>
      </c>
      <c r="C20" s="95" t="s">
        <v>114</v>
      </c>
      <c r="D20" s="95"/>
      <c r="E20" s="96"/>
    </row>
    <row r="21" spans="2:5" ht="16.5" customHeight="1" x14ac:dyDescent="0.25">
      <c r="B21" s="7" t="s">
        <v>21</v>
      </c>
      <c r="C21" s="95">
        <v>7622142</v>
      </c>
      <c r="D21" s="95"/>
      <c r="E21" s="96"/>
    </row>
    <row r="22" spans="2:5" x14ac:dyDescent="0.25">
      <c r="B22" s="10" t="s">
        <v>16</v>
      </c>
      <c r="C22" s="95" t="s">
        <v>147</v>
      </c>
      <c r="D22" s="95"/>
      <c r="E22" s="96"/>
    </row>
    <row r="23" spans="2:5" x14ac:dyDescent="0.25">
      <c r="B23" s="10" t="s">
        <v>17</v>
      </c>
      <c r="C23" s="95" t="s">
        <v>148</v>
      </c>
      <c r="D23" s="95"/>
      <c r="E23" s="96"/>
    </row>
    <row r="24" spans="2:5" x14ac:dyDescent="0.25">
      <c r="B24" s="10" t="s">
        <v>3</v>
      </c>
      <c r="C24" s="95" t="s">
        <v>115</v>
      </c>
      <c r="D24" s="95"/>
      <c r="E24" s="96"/>
    </row>
    <row r="25" spans="2:5" x14ac:dyDescent="0.25">
      <c r="B25" s="10" t="s">
        <v>18</v>
      </c>
      <c r="C25" s="95" t="s">
        <v>116</v>
      </c>
      <c r="D25" s="95"/>
      <c r="E25" s="96"/>
    </row>
    <row r="26" spans="2:5" x14ac:dyDescent="0.25">
      <c r="B26" s="10" t="s">
        <v>4</v>
      </c>
      <c r="C26" s="95" t="s">
        <v>109</v>
      </c>
      <c r="D26" s="95"/>
      <c r="E26" s="96"/>
    </row>
    <row r="27" spans="2:5" x14ac:dyDescent="0.25">
      <c r="B27" s="10" t="s">
        <v>19</v>
      </c>
      <c r="C27" s="95" t="s">
        <v>117</v>
      </c>
      <c r="D27" s="95"/>
      <c r="E27" s="96"/>
    </row>
    <row r="28" spans="2:5" x14ac:dyDescent="0.25">
      <c r="B28" s="10" t="s">
        <v>20</v>
      </c>
      <c r="C28" s="112" t="s">
        <v>118</v>
      </c>
      <c r="D28" s="95"/>
      <c r="E28" s="96"/>
    </row>
    <row r="29" spans="2:5" ht="30" x14ac:dyDescent="0.25">
      <c r="B29" s="18" t="s">
        <v>40</v>
      </c>
      <c r="C29" s="95" t="s">
        <v>119</v>
      </c>
      <c r="D29" s="95"/>
      <c r="E29" s="96"/>
    </row>
    <row r="30" spans="2:5" x14ac:dyDescent="0.25">
      <c r="B30" s="10" t="s">
        <v>41</v>
      </c>
      <c r="C30" s="95">
        <v>6</v>
      </c>
      <c r="D30" s="95"/>
      <c r="E30" s="96"/>
    </row>
    <row r="31" spans="2:5" ht="60.75" thickBot="1" x14ac:dyDescent="0.3">
      <c r="B31" s="18" t="s">
        <v>44</v>
      </c>
      <c r="C31" s="100" t="s">
        <v>149</v>
      </c>
      <c r="D31" s="100"/>
      <c r="E31" s="101"/>
    </row>
    <row r="32" spans="2:5" s="8" customFormat="1" ht="9.75" customHeight="1" thickBot="1" x14ac:dyDescent="0.3"/>
    <row r="33" spans="2:5" s="8" customFormat="1" ht="16.5" customHeight="1" thickBot="1" x14ac:dyDescent="0.3">
      <c r="B33" s="113" t="s">
        <v>81</v>
      </c>
      <c r="C33" s="114"/>
      <c r="D33" s="114"/>
      <c r="E33" s="115"/>
    </row>
    <row r="34" spans="2:5" s="8" customFormat="1" ht="27" customHeight="1" x14ac:dyDescent="0.25">
      <c r="B34" s="6" t="s">
        <v>23</v>
      </c>
      <c r="C34" s="98" t="s">
        <v>120</v>
      </c>
      <c r="D34" s="98"/>
      <c r="E34" s="99"/>
    </row>
    <row r="35" spans="2:5" s="8" customFormat="1" ht="16.5" customHeight="1" x14ac:dyDescent="0.25">
      <c r="B35" s="7" t="s">
        <v>24</v>
      </c>
      <c r="C35" s="95" t="s">
        <v>121</v>
      </c>
      <c r="D35" s="95"/>
      <c r="E35" s="96"/>
    </row>
    <row r="36" spans="2:5" s="8" customFormat="1" ht="16.5" customHeight="1" x14ac:dyDescent="0.25">
      <c r="B36" s="7" t="s">
        <v>22</v>
      </c>
      <c r="C36" s="95">
        <v>20450326047</v>
      </c>
      <c r="D36" s="95"/>
      <c r="E36" s="96"/>
    </row>
    <row r="37" spans="2:5" s="8" customFormat="1" ht="16.5" customHeight="1" x14ac:dyDescent="0.25">
      <c r="B37" s="7" t="s">
        <v>0</v>
      </c>
      <c r="C37" s="95" t="s">
        <v>122</v>
      </c>
      <c r="D37" s="95"/>
      <c r="E37" s="96"/>
    </row>
    <row r="38" spans="2:5" s="8" customFormat="1" ht="16.5" customHeight="1" x14ac:dyDescent="0.25">
      <c r="B38" s="7" t="s">
        <v>1</v>
      </c>
      <c r="C38" s="119">
        <v>39560</v>
      </c>
      <c r="D38" s="95"/>
      <c r="E38" s="96"/>
    </row>
    <row r="39" spans="2:5" s="8" customFormat="1" ht="16.5" customHeight="1" x14ac:dyDescent="0.25">
      <c r="B39" s="7" t="s">
        <v>26</v>
      </c>
      <c r="C39" s="95" t="s">
        <v>146</v>
      </c>
      <c r="D39" s="95"/>
      <c r="E39" s="96"/>
    </row>
    <row r="40" spans="2:5" s="8" customFormat="1" ht="16.5" customHeight="1" x14ac:dyDescent="0.25">
      <c r="B40" s="7" t="s">
        <v>25</v>
      </c>
      <c r="C40" s="95" t="s">
        <v>114</v>
      </c>
      <c r="D40" s="95"/>
      <c r="E40" s="96"/>
    </row>
    <row r="41" spans="2:5" s="8" customFormat="1" ht="16.5" customHeight="1" x14ac:dyDescent="0.25">
      <c r="B41" s="7" t="s">
        <v>21</v>
      </c>
      <c r="C41" s="97" t="s">
        <v>123</v>
      </c>
      <c r="D41" s="95"/>
      <c r="E41" s="96"/>
    </row>
    <row r="42" spans="2:5" s="8" customFormat="1" ht="16.5" customHeight="1" x14ac:dyDescent="0.25">
      <c r="B42" s="10" t="s">
        <v>2</v>
      </c>
      <c r="C42" s="95" t="s">
        <v>150</v>
      </c>
      <c r="D42" s="95"/>
      <c r="E42" s="96"/>
    </row>
    <row r="43" spans="2:5" s="8" customFormat="1" ht="16.5" customHeight="1" x14ac:dyDescent="0.25">
      <c r="B43" s="7" t="s">
        <v>18</v>
      </c>
      <c r="C43" s="95" t="s">
        <v>116</v>
      </c>
      <c r="D43" s="95"/>
      <c r="E43" s="96"/>
    </row>
    <row r="44" spans="2:5" s="8" customFormat="1" ht="16.5" customHeight="1" x14ac:dyDescent="0.25">
      <c r="B44" s="7" t="s">
        <v>4</v>
      </c>
      <c r="C44" s="95" t="s">
        <v>109</v>
      </c>
      <c r="D44" s="95"/>
      <c r="E44" s="96"/>
    </row>
    <row r="45" spans="2:5" s="8" customFormat="1" ht="16.5" customHeight="1" x14ac:dyDescent="0.25">
      <c r="B45" s="10" t="s">
        <v>5</v>
      </c>
      <c r="C45" s="95" t="s">
        <v>124</v>
      </c>
      <c r="D45" s="95"/>
      <c r="E45" s="96"/>
    </row>
    <row r="46" spans="2:5" s="8" customFormat="1" ht="16.5" customHeight="1" x14ac:dyDescent="0.25">
      <c r="B46" s="10" t="s">
        <v>6</v>
      </c>
      <c r="C46" s="112" t="s">
        <v>118</v>
      </c>
      <c r="D46" s="95"/>
      <c r="E46" s="96"/>
    </row>
    <row r="47" spans="2:5" s="8" customFormat="1" ht="16.5" customHeight="1" x14ac:dyDescent="0.25">
      <c r="B47" s="7" t="s">
        <v>39</v>
      </c>
      <c r="C47" s="95"/>
      <c r="D47" s="95"/>
      <c r="E47" s="96"/>
    </row>
    <row r="48" spans="2:5" s="8" customFormat="1" ht="16.5" customHeight="1" x14ac:dyDescent="0.25">
      <c r="B48" s="7" t="s">
        <v>7</v>
      </c>
      <c r="C48" s="95"/>
      <c r="D48" s="95"/>
      <c r="E48" s="96"/>
    </row>
    <row r="49" spans="2:5" s="8" customFormat="1" ht="62.25" customHeight="1" x14ac:dyDescent="0.25">
      <c r="B49" s="7" t="s">
        <v>43</v>
      </c>
      <c r="C49" s="126" t="s">
        <v>151</v>
      </c>
      <c r="D49" s="127"/>
      <c r="E49" s="128"/>
    </row>
    <row r="50" spans="2:5" s="8" customFormat="1" ht="18.75" customHeight="1" x14ac:dyDescent="0.25">
      <c r="B50" s="7" t="s">
        <v>45</v>
      </c>
      <c r="C50" s="126">
        <v>6</v>
      </c>
      <c r="D50" s="127"/>
      <c r="E50" s="128"/>
    </row>
    <row r="51" spans="2:5" s="8" customFormat="1" ht="61.5" customHeight="1" x14ac:dyDescent="0.25">
      <c r="B51" s="7" t="s">
        <v>99</v>
      </c>
      <c r="C51" s="92" t="s">
        <v>125</v>
      </c>
      <c r="D51" s="93"/>
      <c r="E51" s="94"/>
    </row>
    <row r="52" spans="2:5" s="8" customFormat="1" ht="16.5" customHeight="1" x14ac:dyDescent="0.25">
      <c r="B52" s="108" t="s">
        <v>28</v>
      </c>
      <c r="C52" s="109"/>
      <c r="D52" s="109"/>
      <c r="E52" s="110"/>
    </row>
    <row r="53" spans="2:5" s="8" customFormat="1" ht="16.5" customHeight="1" x14ac:dyDescent="0.25">
      <c r="B53" s="7" t="s">
        <v>34</v>
      </c>
      <c r="C53" s="1" t="s">
        <v>126</v>
      </c>
      <c r="D53" s="11" t="s">
        <v>27</v>
      </c>
      <c r="E53" s="2"/>
    </row>
    <row r="54" spans="2:5" s="8" customFormat="1" ht="16.5" customHeight="1" x14ac:dyDescent="0.25">
      <c r="B54" s="108" t="s">
        <v>29</v>
      </c>
      <c r="C54" s="109"/>
      <c r="D54" s="109"/>
      <c r="E54" s="110"/>
    </row>
    <row r="55" spans="2:5" s="8" customFormat="1" ht="16.5" customHeight="1" x14ac:dyDescent="0.25">
      <c r="B55" s="7" t="s">
        <v>8</v>
      </c>
      <c r="C55" s="3" t="s">
        <v>126</v>
      </c>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2"/>
      <c r="D59" s="103"/>
      <c r="E59" s="104"/>
    </row>
    <row r="60" spans="2:5" s="8" customFormat="1" ht="9.75" customHeight="1" thickBot="1" x14ac:dyDescent="0.3"/>
    <row r="61" spans="2:5" s="8" customFormat="1" ht="15.75" customHeight="1" thickBot="1" x14ac:dyDescent="0.3">
      <c r="B61" s="113" t="s">
        <v>82</v>
      </c>
      <c r="C61" s="114"/>
      <c r="D61" s="114"/>
      <c r="E61" s="115"/>
    </row>
    <row r="62" spans="2:5" s="8" customFormat="1" ht="27" customHeight="1" x14ac:dyDescent="0.25">
      <c r="B62" s="6" t="s">
        <v>23</v>
      </c>
      <c r="C62" s="98" t="s">
        <v>127</v>
      </c>
      <c r="D62" s="98"/>
      <c r="E62" s="99"/>
    </row>
    <row r="63" spans="2:5" s="8" customFormat="1" ht="16.5" customHeight="1" x14ac:dyDescent="0.25">
      <c r="B63" s="7" t="s">
        <v>24</v>
      </c>
      <c r="C63" s="95" t="s">
        <v>128</v>
      </c>
      <c r="D63" s="95"/>
      <c r="E63" s="96"/>
    </row>
    <row r="64" spans="2:5" s="8" customFormat="1" ht="16.5" customHeight="1" x14ac:dyDescent="0.25">
      <c r="B64" s="7" t="s">
        <v>22</v>
      </c>
      <c r="C64" s="95">
        <v>20551204554</v>
      </c>
      <c r="D64" s="95"/>
      <c r="E64" s="96"/>
    </row>
    <row r="65" spans="2:5" s="8" customFormat="1" ht="16.5" customHeight="1" x14ac:dyDescent="0.25">
      <c r="B65" s="7" t="s">
        <v>0</v>
      </c>
      <c r="C65" s="95">
        <v>12963407</v>
      </c>
      <c r="D65" s="95"/>
      <c r="E65" s="96"/>
    </row>
    <row r="66" spans="2:5" s="8" customFormat="1" ht="16.5" customHeight="1" x14ac:dyDescent="0.25">
      <c r="B66" s="7" t="s">
        <v>1</v>
      </c>
      <c r="C66" s="95" t="s">
        <v>129</v>
      </c>
      <c r="D66" s="95"/>
      <c r="E66" s="96"/>
    </row>
    <row r="67" spans="2:5" s="8" customFormat="1" ht="16.5" customHeight="1" x14ac:dyDescent="0.25">
      <c r="B67" s="7" t="s">
        <v>26</v>
      </c>
      <c r="C67" s="95" t="s">
        <v>130</v>
      </c>
      <c r="D67" s="95"/>
      <c r="E67" s="96"/>
    </row>
    <row r="68" spans="2:5" s="8" customFormat="1" ht="16.5" customHeight="1" x14ac:dyDescent="0.25">
      <c r="B68" s="7" t="s">
        <v>25</v>
      </c>
      <c r="C68" s="95" t="s">
        <v>131</v>
      </c>
      <c r="D68" s="95"/>
      <c r="E68" s="96"/>
    </row>
    <row r="69" spans="2:5" s="8" customFormat="1" ht="16.5" customHeight="1" x14ac:dyDescent="0.25">
      <c r="B69" s="7" t="s">
        <v>21</v>
      </c>
      <c r="C69" s="97" t="s">
        <v>133</v>
      </c>
      <c r="D69" s="95"/>
      <c r="E69" s="96"/>
    </row>
    <row r="70" spans="2:5" s="8" customFormat="1" ht="16.5" customHeight="1" x14ac:dyDescent="0.25">
      <c r="B70" s="10" t="s">
        <v>2</v>
      </c>
      <c r="C70" s="95" t="s">
        <v>132</v>
      </c>
      <c r="D70" s="95"/>
      <c r="E70" s="96"/>
    </row>
    <row r="71" spans="2:5" s="8" customFormat="1" ht="16.5" customHeight="1" x14ac:dyDescent="0.25">
      <c r="B71" s="7" t="s">
        <v>18</v>
      </c>
      <c r="C71" s="95" t="s">
        <v>134</v>
      </c>
      <c r="D71" s="95"/>
      <c r="E71" s="96"/>
    </row>
    <row r="72" spans="2:5" s="8" customFormat="1" ht="16.5" customHeight="1" x14ac:dyDescent="0.25">
      <c r="B72" s="7" t="s">
        <v>4</v>
      </c>
      <c r="C72" s="95" t="s">
        <v>109</v>
      </c>
      <c r="D72" s="95"/>
      <c r="E72" s="96"/>
    </row>
    <row r="73" spans="2:5" s="8" customFormat="1" ht="16.5" customHeight="1" x14ac:dyDescent="0.25">
      <c r="B73" s="10" t="s">
        <v>5</v>
      </c>
      <c r="C73" s="95" t="s">
        <v>135</v>
      </c>
      <c r="D73" s="95"/>
      <c r="E73" s="96"/>
    </row>
    <row r="74" spans="2:5" s="8" customFormat="1" ht="16.5" customHeight="1" x14ac:dyDescent="0.25">
      <c r="B74" s="10" t="s">
        <v>6</v>
      </c>
      <c r="C74" s="95" t="s">
        <v>136</v>
      </c>
      <c r="D74" s="95"/>
      <c r="E74" s="96"/>
    </row>
    <row r="75" spans="2:5" s="8" customFormat="1" ht="16.5" customHeight="1" x14ac:dyDescent="0.25">
      <c r="B75" s="7" t="s">
        <v>39</v>
      </c>
      <c r="C75" s="95"/>
      <c r="D75" s="95"/>
      <c r="E75" s="96"/>
    </row>
    <row r="76" spans="2:5" s="8" customFormat="1" ht="16.5" customHeight="1" x14ac:dyDescent="0.25">
      <c r="B76" s="7" t="s">
        <v>7</v>
      </c>
      <c r="C76" s="112" t="s">
        <v>137</v>
      </c>
      <c r="D76" s="95"/>
      <c r="E76" s="96"/>
    </row>
    <row r="77" spans="2:5" s="8" customFormat="1" ht="62.25" customHeight="1" x14ac:dyDescent="0.25">
      <c r="B77" s="7" t="s">
        <v>43</v>
      </c>
      <c r="C77" s="126" t="s">
        <v>138</v>
      </c>
      <c r="D77" s="127"/>
      <c r="E77" s="128"/>
    </row>
    <row r="78" spans="2:5" s="8" customFormat="1" ht="66" customHeight="1" x14ac:dyDescent="0.25">
      <c r="B78" s="7" t="s">
        <v>99</v>
      </c>
      <c r="C78" s="92" t="s">
        <v>125</v>
      </c>
      <c r="D78" s="93"/>
      <c r="E78" s="94"/>
    </row>
    <row r="79" spans="2:5" s="8" customFormat="1" ht="16.5" customHeight="1" x14ac:dyDescent="0.25">
      <c r="B79" s="108" t="s">
        <v>28</v>
      </c>
      <c r="C79" s="109"/>
      <c r="D79" s="109"/>
      <c r="E79" s="110"/>
    </row>
    <row r="80" spans="2:5" s="8" customFormat="1" ht="16.5" customHeight="1" x14ac:dyDescent="0.25">
      <c r="B80" s="7" t="s">
        <v>34</v>
      </c>
      <c r="C80" s="87"/>
      <c r="D80" s="11" t="s">
        <v>27</v>
      </c>
      <c r="E80" s="88"/>
    </row>
    <row r="81" spans="2:5" s="8" customFormat="1" ht="16.5" customHeight="1" x14ac:dyDescent="0.25">
      <c r="B81" s="108" t="s">
        <v>29</v>
      </c>
      <c r="C81" s="109"/>
      <c r="D81" s="109"/>
      <c r="E81" s="110"/>
    </row>
    <row r="82" spans="2:5" s="8" customFormat="1" ht="16.5" customHeight="1" x14ac:dyDescent="0.25">
      <c r="B82" s="7" t="s">
        <v>8</v>
      </c>
      <c r="C82" s="3" t="s">
        <v>126</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2"/>
      <c r="D87" s="103"/>
      <c r="E87" s="104"/>
    </row>
    <row r="88" spans="2:5" s="8" customFormat="1" ht="16.5" customHeight="1" thickBot="1" x14ac:dyDescent="0.3"/>
    <row r="89" spans="2:5" s="8" customFormat="1" ht="15.75" thickBot="1" x14ac:dyDescent="0.3">
      <c r="B89" s="105" t="s">
        <v>83</v>
      </c>
      <c r="C89" s="106"/>
      <c r="D89" s="106"/>
      <c r="E89" s="107"/>
    </row>
    <row r="90" spans="2:5" s="8" customFormat="1" ht="27" customHeight="1" x14ac:dyDescent="0.25">
      <c r="B90" s="6" t="s">
        <v>23</v>
      </c>
      <c r="C90" s="98"/>
      <c r="D90" s="98"/>
      <c r="E90" s="99"/>
    </row>
    <row r="91" spans="2:5" s="8" customFormat="1" ht="16.5" customHeight="1" x14ac:dyDescent="0.25">
      <c r="B91" s="7" t="s">
        <v>24</v>
      </c>
      <c r="C91" s="95"/>
      <c r="D91" s="95"/>
      <c r="E91" s="96"/>
    </row>
    <row r="92" spans="2:5" s="8" customFormat="1" ht="16.5" customHeight="1" x14ac:dyDescent="0.25">
      <c r="B92" s="7" t="s">
        <v>22</v>
      </c>
      <c r="C92" s="95"/>
      <c r="D92" s="95"/>
      <c r="E92" s="96"/>
    </row>
    <row r="93" spans="2:5" s="8" customFormat="1" ht="16.5" customHeight="1" x14ac:dyDescent="0.25">
      <c r="B93" s="7" t="s">
        <v>0</v>
      </c>
      <c r="C93" s="95"/>
      <c r="D93" s="95"/>
      <c r="E93" s="96"/>
    </row>
    <row r="94" spans="2:5" s="8" customFormat="1" ht="16.5" customHeight="1" x14ac:dyDescent="0.25">
      <c r="B94" s="7" t="s">
        <v>1</v>
      </c>
      <c r="C94" s="95"/>
      <c r="D94" s="95"/>
      <c r="E94" s="96"/>
    </row>
    <row r="95" spans="2:5" s="8" customFormat="1" ht="16.5" customHeight="1" x14ac:dyDescent="0.25">
      <c r="B95" s="7" t="s">
        <v>26</v>
      </c>
      <c r="C95" s="95"/>
      <c r="D95" s="95"/>
      <c r="E95" s="96"/>
    </row>
    <row r="96" spans="2:5" s="8" customFormat="1" ht="16.5" customHeight="1" x14ac:dyDescent="0.25">
      <c r="B96" s="7" t="s">
        <v>25</v>
      </c>
      <c r="C96" s="95"/>
      <c r="D96" s="95"/>
      <c r="E96" s="96"/>
    </row>
    <row r="97" spans="2:5" s="8" customFormat="1" ht="16.5" customHeight="1" x14ac:dyDescent="0.25">
      <c r="B97" s="7" t="s">
        <v>21</v>
      </c>
      <c r="C97" s="95"/>
      <c r="D97" s="95"/>
      <c r="E97" s="96"/>
    </row>
    <row r="98" spans="2:5" s="8" customFormat="1" ht="16.5" customHeight="1" x14ac:dyDescent="0.25">
      <c r="B98" s="10" t="s">
        <v>2</v>
      </c>
      <c r="C98" s="95"/>
      <c r="D98" s="95"/>
      <c r="E98" s="96"/>
    </row>
    <row r="99" spans="2:5" s="8" customFormat="1" ht="16.5" customHeight="1" x14ac:dyDescent="0.25">
      <c r="B99" s="7" t="s">
        <v>18</v>
      </c>
      <c r="C99" s="95"/>
      <c r="D99" s="95"/>
      <c r="E99" s="96"/>
    </row>
    <row r="100" spans="2:5" s="8" customFormat="1" ht="16.5" customHeight="1" x14ac:dyDescent="0.25">
      <c r="B100" s="7" t="s">
        <v>4</v>
      </c>
      <c r="C100" s="95"/>
      <c r="D100" s="95"/>
      <c r="E100" s="96"/>
    </row>
    <row r="101" spans="2:5" s="8" customFormat="1" ht="16.5" customHeight="1" x14ac:dyDescent="0.25">
      <c r="B101" s="10" t="s">
        <v>5</v>
      </c>
      <c r="C101" s="95"/>
      <c r="D101" s="95"/>
      <c r="E101" s="96"/>
    </row>
    <row r="102" spans="2:5" s="8" customFormat="1" ht="16.5" customHeight="1" x14ac:dyDescent="0.25">
      <c r="B102" s="10" t="s">
        <v>6</v>
      </c>
      <c r="C102" s="95"/>
      <c r="D102" s="95"/>
      <c r="E102" s="96"/>
    </row>
    <row r="103" spans="2:5" s="8" customFormat="1" ht="16.5" customHeight="1" x14ac:dyDescent="0.25">
      <c r="B103" s="7" t="s">
        <v>39</v>
      </c>
      <c r="C103" s="95"/>
      <c r="D103" s="95"/>
      <c r="E103" s="96"/>
    </row>
    <row r="104" spans="2:5" s="8" customFormat="1" ht="16.5" customHeight="1" x14ac:dyDescent="0.25">
      <c r="B104" s="7" t="s">
        <v>7</v>
      </c>
      <c r="C104" s="95"/>
      <c r="D104" s="95"/>
      <c r="E104" s="96"/>
    </row>
    <row r="105" spans="2:5" s="8" customFormat="1" ht="62.25" customHeight="1" x14ac:dyDescent="0.25">
      <c r="B105" s="7" t="s">
        <v>43</v>
      </c>
      <c r="C105" s="126"/>
      <c r="D105" s="127"/>
      <c r="E105" s="128"/>
    </row>
    <row r="106" spans="2:5" s="8" customFormat="1" ht="66" customHeight="1" x14ac:dyDescent="0.25">
      <c r="B106" s="7" t="s">
        <v>99</v>
      </c>
      <c r="C106" s="92"/>
      <c r="D106" s="93"/>
      <c r="E106" s="94"/>
    </row>
    <row r="107" spans="2:5" s="8" customFormat="1" ht="16.5" customHeight="1" x14ac:dyDescent="0.25">
      <c r="B107" s="108" t="s">
        <v>28</v>
      </c>
      <c r="C107" s="109"/>
      <c r="D107" s="109"/>
      <c r="E107" s="110"/>
    </row>
    <row r="108" spans="2:5" s="8" customFormat="1" ht="16.5" customHeight="1" x14ac:dyDescent="0.25">
      <c r="B108" s="7" t="s">
        <v>34</v>
      </c>
      <c r="C108" s="1"/>
      <c r="D108" s="11" t="s">
        <v>27</v>
      </c>
      <c r="E108" s="2"/>
    </row>
    <row r="109" spans="2:5" s="8" customFormat="1" ht="16.5" customHeight="1" x14ac:dyDescent="0.25">
      <c r="B109" s="108" t="s">
        <v>29</v>
      </c>
      <c r="C109" s="109"/>
      <c r="D109" s="109"/>
      <c r="E109" s="110"/>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2"/>
      <c r="D115" s="103"/>
      <c r="E115" s="104"/>
    </row>
    <row r="116" spans="2:5" s="8" customFormat="1" ht="6" customHeight="1" thickBot="1" x14ac:dyDescent="0.3"/>
    <row r="117" spans="2:5" s="8" customFormat="1" ht="15.75" thickBot="1" x14ac:dyDescent="0.3">
      <c r="B117" s="105" t="s">
        <v>84</v>
      </c>
      <c r="C117" s="106"/>
      <c r="D117" s="106"/>
      <c r="E117" s="107"/>
    </row>
    <row r="118" spans="2:5" s="8" customFormat="1" ht="27" customHeight="1" x14ac:dyDescent="0.25">
      <c r="B118" s="6" t="s">
        <v>23</v>
      </c>
      <c r="C118" s="98"/>
      <c r="D118" s="98"/>
      <c r="E118" s="99"/>
    </row>
    <row r="119" spans="2:5" s="8" customFormat="1" ht="16.5" customHeight="1" x14ac:dyDescent="0.25">
      <c r="B119" s="7" t="s">
        <v>24</v>
      </c>
      <c r="C119" s="95"/>
      <c r="D119" s="95"/>
      <c r="E119" s="96"/>
    </row>
    <row r="120" spans="2:5" s="8" customFormat="1" ht="16.5" customHeight="1" x14ac:dyDescent="0.25">
      <c r="B120" s="7" t="s">
        <v>22</v>
      </c>
      <c r="C120" s="95"/>
      <c r="D120" s="95"/>
      <c r="E120" s="96"/>
    </row>
    <row r="121" spans="2:5" s="8" customFormat="1" ht="16.5" customHeight="1" x14ac:dyDescent="0.25">
      <c r="B121" s="7" t="s">
        <v>0</v>
      </c>
      <c r="C121" s="95"/>
      <c r="D121" s="95"/>
      <c r="E121" s="96"/>
    </row>
    <row r="122" spans="2:5" s="8" customFormat="1" ht="16.5" customHeight="1" x14ac:dyDescent="0.25">
      <c r="B122" s="7" t="s">
        <v>1</v>
      </c>
      <c r="C122" s="95"/>
      <c r="D122" s="95"/>
      <c r="E122" s="96"/>
    </row>
    <row r="123" spans="2:5" s="8" customFormat="1" ht="16.5" customHeight="1" x14ac:dyDescent="0.25">
      <c r="B123" s="7" t="s">
        <v>26</v>
      </c>
      <c r="C123" s="95"/>
      <c r="D123" s="95"/>
      <c r="E123" s="96"/>
    </row>
    <row r="124" spans="2:5" s="8" customFormat="1" ht="16.5" customHeight="1" x14ac:dyDescent="0.25">
      <c r="B124" s="7" t="s">
        <v>25</v>
      </c>
      <c r="C124" s="95"/>
      <c r="D124" s="95"/>
      <c r="E124" s="96"/>
    </row>
    <row r="125" spans="2:5" s="8" customFormat="1" ht="16.5" customHeight="1" x14ac:dyDescent="0.25">
      <c r="B125" s="7" t="s">
        <v>21</v>
      </c>
      <c r="C125" s="95"/>
      <c r="D125" s="95"/>
      <c r="E125" s="96"/>
    </row>
    <row r="126" spans="2:5" s="8" customFormat="1" ht="16.5" customHeight="1" x14ac:dyDescent="0.25">
      <c r="B126" s="10" t="s">
        <v>2</v>
      </c>
      <c r="C126" s="95"/>
      <c r="D126" s="95"/>
      <c r="E126" s="96"/>
    </row>
    <row r="127" spans="2:5" s="8" customFormat="1" ht="16.5" customHeight="1" x14ac:dyDescent="0.25">
      <c r="B127" s="7" t="s">
        <v>18</v>
      </c>
      <c r="C127" s="95"/>
      <c r="D127" s="95"/>
      <c r="E127" s="96"/>
    </row>
    <row r="128" spans="2:5" s="8" customFormat="1" ht="16.5" customHeight="1" x14ac:dyDescent="0.25">
      <c r="B128" s="7" t="s">
        <v>4</v>
      </c>
      <c r="C128" s="95"/>
      <c r="D128" s="95"/>
      <c r="E128" s="96"/>
    </row>
    <row r="129" spans="2:5" s="8" customFormat="1" ht="16.5" customHeight="1" x14ac:dyDescent="0.25">
      <c r="B129" s="10" t="s">
        <v>5</v>
      </c>
      <c r="C129" s="95"/>
      <c r="D129" s="95"/>
      <c r="E129" s="96"/>
    </row>
    <row r="130" spans="2:5" s="8" customFormat="1" ht="16.5" customHeight="1" x14ac:dyDescent="0.25">
      <c r="B130" s="10" t="s">
        <v>6</v>
      </c>
      <c r="C130" s="95"/>
      <c r="D130" s="95"/>
      <c r="E130" s="96"/>
    </row>
    <row r="131" spans="2:5" s="8" customFormat="1" ht="16.5" customHeight="1" x14ac:dyDescent="0.25">
      <c r="B131" s="7" t="s">
        <v>39</v>
      </c>
      <c r="C131" s="95"/>
      <c r="D131" s="95"/>
      <c r="E131" s="96"/>
    </row>
    <row r="132" spans="2:5" s="8" customFormat="1" ht="16.5" customHeight="1" x14ac:dyDescent="0.25">
      <c r="B132" s="7" t="s">
        <v>7</v>
      </c>
      <c r="C132" s="95"/>
      <c r="D132" s="95"/>
      <c r="E132" s="96"/>
    </row>
    <row r="133" spans="2:5" s="8" customFormat="1" ht="62.25" customHeight="1" x14ac:dyDescent="0.25">
      <c r="B133" s="7" t="s">
        <v>42</v>
      </c>
      <c r="C133" s="126"/>
      <c r="D133" s="127"/>
      <c r="E133" s="128"/>
    </row>
    <row r="134" spans="2:5" s="8" customFormat="1" ht="65.25" customHeight="1" x14ac:dyDescent="0.25">
      <c r="B134" s="7" t="s">
        <v>99</v>
      </c>
      <c r="C134" s="92"/>
      <c r="D134" s="93"/>
      <c r="E134" s="94"/>
    </row>
    <row r="135" spans="2:5" s="8" customFormat="1" ht="16.5" customHeight="1" x14ac:dyDescent="0.25">
      <c r="B135" s="108" t="s">
        <v>28</v>
      </c>
      <c r="C135" s="109"/>
      <c r="D135" s="109"/>
      <c r="E135" s="110"/>
    </row>
    <row r="136" spans="2:5" s="8" customFormat="1" ht="16.5" customHeight="1" x14ac:dyDescent="0.25">
      <c r="B136" s="7" t="s">
        <v>34</v>
      </c>
      <c r="C136" s="1"/>
      <c r="D136" s="11" t="s">
        <v>27</v>
      </c>
      <c r="E136" s="2"/>
    </row>
    <row r="137" spans="2:5" s="8" customFormat="1" ht="16.5" customHeight="1" x14ac:dyDescent="0.25">
      <c r="B137" s="108" t="s">
        <v>29</v>
      </c>
      <c r="C137" s="109"/>
      <c r="D137" s="109"/>
      <c r="E137" s="110"/>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2"/>
      <c r="D143" s="103"/>
      <c r="E143" s="104"/>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76"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B55" zoomScale="80" zoomScaleNormal="80" zoomScaleSheetLayoutView="100" workbookViewId="0">
      <selection activeCell="D4" sqref="D4:E4"/>
    </sheetView>
  </sheetViews>
  <sheetFormatPr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7" t="s">
        <v>100</v>
      </c>
      <c r="D2" s="147"/>
      <c r="E2" s="147"/>
    </row>
    <row r="3" spans="2:7" s="8" customFormat="1" ht="20.25" customHeight="1" x14ac:dyDescent="0.25">
      <c r="B3" s="144" t="s">
        <v>60</v>
      </c>
      <c r="C3" s="145"/>
      <c r="D3" s="145" t="s">
        <v>61</v>
      </c>
      <c r="E3" s="146"/>
    </row>
    <row r="4" spans="2:7" s="8" customFormat="1" ht="19.5" customHeight="1" thickBot="1" x14ac:dyDescent="0.3">
      <c r="B4" s="143" t="str">
        <f>'DATOS GENERALES'!C35</f>
        <v>DELTA</v>
      </c>
      <c r="C4" s="141"/>
      <c r="D4" s="141" t="str">
        <f>'DATOS GENERALES'!C7</f>
        <v>Mejorando Vidas con Energía Solar e Innovación Prepago</v>
      </c>
      <c r="E4" s="142"/>
    </row>
    <row r="5" spans="2:7" s="8" customFormat="1" ht="16.5" customHeight="1" thickBot="1" x14ac:dyDescent="0.3">
      <c r="B5" s="15"/>
    </row>
    <row r="6" spans="2:7" s="8" customFormat="1" ht="15" customHeight="1" x14ac:dyDescent="0.25">
      <c r="B6" s="129" t="s">
        <v>88</v>
      </c>
      <c r="C6" s="130"/>
      <c r="D6" s="130"/>
      <c r="E6" s="131"/>
    </row>
    <row r="7" spans="2:7" s="8" customFormat="1" ht="209.25" customHeight="1" thickBot="1" x14ac:dyDescent="0.3">
      <c r="B7" s="135" t="s">
        <v>139</v>
      </c>
      <c r="C7" s="136"/>
      <c r="D7" s="136"/>
      <c r="E7" s="137"/>
    </row>
    <row r="8" spans="2:7" s="8" customFormat="1" ht="12" customHeight="1" thickBot="1" x14ac:dyDescent="0.3"/>
    <row r="9" spans="2:7" s="8" customFormat="1" x14ac:dyDescent="0.25">
      <c r="B9" s="129" t="s">
        <v>89</v>
      </c>
      <c r="C9" s="130"/>
      <c r="D9" s="130"/>
      <c r="E9" s="131"/>
    </row>
    <row r="10" spans="2:7" s="8" customFormat="1" ht="171" customHeight="1" thickBot="1" x14ac:dyDescent="0.3">
      <c r="B10" s="138" t="s">
        <v>140</v>
      </c>
      <c r="C10" s="139"/>
      <c r="D10" s="139"/>
      <c r="E10" s="140"/>
    </row>
    <row r="11" spans="2:7" s="8" customFormat="1" ht="15.75" customHeight="1" thickBot="1" x14ac:dyDescent="0.3"/>
    <row r="12" spans="2:7" s="8" customFormat="1" x14ac:dyDescent="0.25">
      <c r="B12" s="132" t="s">
        <v>90</v>
      </c>
      <c r="C12" s="133"/>
      <c r="D12" s="133"/>
      <c r="E12" s="134"/>
    </row>
    <row r="13" spans="2:7" s="8" customFormat="1" ht="166.5" customHeight="1" thickBot="1" x14ac:dyDescent="0.3">
      <c r="B13" s="138" t="s">
        <v>141</v>
      </c>
      <c r="C13" s="139"/>
      <c r="D13" s="139"/>
      <c r="E13" s="140"/>
    </row>
    <row r="14" spans="2:7" ht="15" customHeight="1" thickBot="1" x14ac:dyDescent="0.3">
      <c r="B14" s="8"/>
      <c r="C14" s="8"/>
    </row>
    <row r="15" spans="2:7" s="8" customFormat="1" ht="36" customHeight="1" x14ac:dyDescent="0.25">
      <c r="B15" s="132" t="s">
        <v>62</v>
      </c>
      <c r="C15" s="133"/>
      <c r="D15" s="133"/>
      <c r="E15" s="134"/>
      <c r="G15" s="48" t="s">
        <v>64</v>
      </c>
    </row>
    <row r="16" spans="2:7" s="8" customFormat="1" ht="164.25" customHeight="1" thickBot="1" x14ac:dyDescent="0.3">
      <c r="B16" s="138" t="s">
        <v>142</v>
      </c>
      <c r="C16" s="139"/>
      <c r="D16" s="139"/>
      <c r="E16" s="140"/>
      <c r="G16" s="49" t="s">
        <v>143</v>
      </c>
    </row>
    <row r="17" spans="1:7" s="8" customFormat="1" ht="15.75" customHeight="1" thickBot="1" x14ac:dyDescent="0.3"/>
    <row r="18" spans="1:7" s="8" customFormat="1" ht="33" customHeight="1" x14ac:dyDescent="0.25">
      <c r="B18" s="129" t="s">
        <v>63</v>
      </c>
      <c r="C18" s="130"/>
      <c r="D18" s="130"/>
      <c r="E18" s="131"/>
    </row>
    <row r="19" spans="1:7" s="8" customFormat="1" ht="322.5" customHeight="1" thickBot="1" x14ac:dyDescent="0.3">
      <c r="B19" s="138" t="s">
        <v>144</v>
      </c>
      <c r="C19" s="139"/>
      <c r="D19" s="139"/>
      <c r="E19" s="140"/>
    </row>
    <row r="20" spans="1:7" s="8" customFormat="1" ht="17.25" customHeight="1" thickBot="1" x14ac:dyDescent="0.3"/>
    <row r="21" spans="1:7" s="8" customFormat="1" ht="15" customHeight="1" x14ac:dyDescent="0.25">
      <c r="B21" s="132" t="s">
        <v>65</v>
      </c>
      <c r="C21" s="133"/>
      <c r="D21" s="133"/>
      <c r="E21" s="134"/>
    </row>
    <row r="22" spans="1:7" s="8" customFormat="1" ht="338.25" customHeight="1" thickBot="1" x14ac:dyDescent="0.3">
      <c r="B22" s="138" t="s">
        <v>145</v>
      </c>
      <c r="C22" s="139"/>
      <c r="D22" s="139"/>
      <c r="E22" s="140"/>
    </row>
    <row r="23" spans="1:7" ht="15" customHeight="1" thickBot="1" x14ac:dyDescent="0.3">
      <c r="B23" s="8"/>
      <c r="C23" s="8"/>
    </row>
    <row r="24" spans="1:7" s="8" customFormat="1" ht="15" customHeight="1" x14ac:dyDescent="0.25">
      <c r="B24" s="132" t="s">
        <v>66</v>
      </c>
      <c r="C24" s="133"/>
      <c r="D24" s="133"/>
      <c r="E24" s="134"/>
    </row>
    <row r="25" spans="1:7" s="8" customFormat="1" ht="180" customHeight="1" thickBot="1" x14ac:dyDescent="0.3">
      <c r="A25" s="8" t="s">
        <v>37</v>
      </c>
      <c r="B25" s="135" t="s">
        <v>152</v>
      </c>
      <c r="C25" s="136"/>
      <c r="D25" s="136"/>
      <c r="E25" s="137"/>
    </row>
    <row r="26" spans="1:7" s="8" customFormat="1" ht="14.25" customHeight="1" thickBot="1" x14ac:dyDescent="0.3"/>
    <row r="27" spans="1:7" s="8" customFormat="1" ht="15" customHeight="1" x14ac:dyDescent="0.25">
      <c r="B27" s="132" t="s">
        <v>67</v>
      </c>
      <c r="C27" s="133"/>
      <c r="D27" s="133"/>
      <c r="E27" s="134"/>
    </row>
    <row r="28" spans="1:7" s="8" customFormat="1" ht="184.5" customHeight="1" thickBot="1" x14ac:dyDescent="0.3">
      <c r="B28" s="135" t="s">
        <v>153</v>
      </c>
      <c r="C28" s="136"/>
      <c r="D28" s="136"/>
      <c r="E28" s="137"/>
    </row>
    <row r="29" spans="1:7" s="8" customFormat="1" ht="12" customHeight="1" thickBot="1" x14ac:dyDescent="0.3"/>
    <row r="30" spans="1:7" s="8" customFormat="1" ht="33" customHeight="1" x14ac:dyDescent="0.25">
      <c r="B30" s="132" t="s">
        <v>91</v>
      </c>
      <c r="C30" s="133"/>
      <c r="D30" s="133"/>
      <c r="E30" s="134"/>
      <c r="G30" s="48" t="s">
        <v>104</v>
      </c>
    </row>
    <row r="31" spans="1:7" s="8" customFormat="1" ht="221.25" customHeight="1" thickBot="1" x14ac:dyDescent="0.3">
      <c r="B31" s="135" t="s">
        <v>154</v>
      </c>
      <c r="C31" s="136"/>
      <c r="D31" s="136"/>
      <c r="E31" s="137"/>
      <c r="G31" s="49" t="s">
        <v>155</v>
      </c>
    </row>
    <row r="32" spans="1:7" s="8" customFormat="1" ht="15" customHeight="1" thickBot="1" x14ac:dyDescent="0.3"/>
    <row r="33" spans="1:7" s="8" customFormat="1" ht="30" x14ac:dyDescent="0.25">
      <c r="A33" s="8">
        <v>10</v>
      </c>
      <c r="B33" s="129" t="s">
        <v>69</v>
      </c>
      <c r="C33" s="130"/>
      <c r="D33" s="130"/>
      <c r="E33" s="131"/>
      <c r="G33" s="48" t="s">
        <v>68</v>
      </c>
    </row>
    <row r="34" spans="1:7" s="8" customFormat="1" ht="357" customHeight="1" thickBot="1" x14ac:dyDescent="0.3">
      <c r="B34" s="138" t="s">
        <v>157</v>
      </c>
      <c r="C34" s="139"/>
      <c r="D34" s="139"/>
      <c r="E34" s="140"/>
      <c r="G34" s="49" t="s">
        <v>156</v>
      </c>
    </row>
    <row r="35" spans="1:7" s="8" customFormat="1" ht="12.75" customHeight="1" thickBot="1" x14ac:dyDescent="0.3"/>
    <row r="36" spans="1:7" s="8" customFormat="1" x14ac:dyDescent="0.25">
      <c r="B36" s="129" t="s">
        <v>106</v>
      </c>
      <c r="C36" s="130"/>
      <c r="D36" s="130"/>
      <c r="E36" s="131"/>
    </row>
    <row r="37" spans="1:7" s="8" customFormat="1" ht="297" customHeight="1" thickBot="1" x14ac:dyDescent="0.3">
      <c r="B37" s="138" t="s">
        <v>158</v>
      </c>
      <c r="C37" s="139"/>
      <c r="D37" s="139"/>
      <c r="E37" s="140"/>
    </row>
    <row r="38" spans="1:7" s="8" customFormat="1" ht="15.75" customHeight="1" thickBot="1" x14ac:dyDescent="0.3"/>
    <row r="39" spans="1:7" s="8" customFormat="1" x14ac:dyDescent="0.25">
      <c r="B39" s="132" t="s">
        <v>107</v>
      </c>
      <c r="C39" s="133"/>
      <c r="D39" s="133"/>
      <c r="E39" s="134"/>
    </row>
    <row r="40" spans="1:7" s="8" customFormat="1" ht="296.25" customHeight="1" thickBot="1" x14ac:dyDescent="0.3">
      <c r="B40" s="138" t="s">
        <v>159</v>
      </c>
      <c r="C40" s="139"/>
      <c r="D40" s="139"/>
      <c r="E40" s="140"/>
    </row>
    <row r="41" spans="1:7" s="8" customFormat="1" ht="16.5" customHeight="1" thickBot="1" x14ac:dyDescent="0.3"/>
    <row r="42" spans="1:7" s="8" customFormat="1" x14ac:dyDescent="0.25">
      <c r="B42" s="132" t="s">
        <v>105</v>
      </c>
      <c r="C42" s="133"/>
      <c r="D42" s="133"/>
      <c r="E42" s="134"/>
    </row>
    <row r="43" spans="1:7" s="8" customFormat="1" ht="327.75" customHeight="1" thickBot="1" x14ac:dyDescent="0.3">
      <c r="B43" s="138" t="s">
        <v>160</v>
      </c>
      <c r="C43" s="139"/>
      <c r="D43" s="139"/>
      <c r="E43" s="140"/>
    </row>
    <row r="44" spans="1:7" s="8" customFormat="1" ht="13.5" customHeight="1" thickBot="1" x14ac:dyDescent="0.3"/>
    <row r="45" spans="1:7" s="8" customFormat="1" ht="15" customHeight="1" x14ac:dyDescent="0.25">
      <c r="B45" s="129" t="s">
        <v>70</v>
      </c>
      <c r="C45" s="130"/>
      <c r="D45" s="130"/>
      <c r="E45" s="131"/>
    </row>
    <row r="46" spans="1:7" s="8" customFormat="1" ht="291.75" customHeight="1" x14ac:dyDescent="0.25">
      <c r="B46" s="148" t="s">
        <v>161</v>
      </c>
      <c r="C46" s="149"/>
      <c r="D46" s="149"/>
      <c r="E46" s="150"/>
    </row>
    <row r="47" spans="1:7" s="8" customFormat="1" ht="291.75" customHeight="1" thickBot="1" x14ac:dyDescent="0.3">
      <c r="B47" s="138"/>
      <c r="C47" s="139"/>
      <c r="D47" s="139"/>
      <c r="E47" s="140"/>
    </row>
    <row r="48" spans="1:7" s="8" customFormat="1" ht="12" customHeight="1" thickBot="1" x14ac:dyDescent="0.3"/>
    <row r="49" spans="2:5" s="8" customFormat="1" x14ac:dyDescent="0.25">
      <c r="B49" s="129" t="s">
        <v>71</v>
      </c>
      <c r="C49" s="130"/>
      <c r="D49" s="130"/>
      <c r="E49" s="131"/>
    </row>
    <row r="50" spans="2:5" s="8" customFormat="1" x14ac:dyDescent="0.25">
      <c r="B50" s="62" t="s">
        <v>35</v>
      </c>
      <c r="C50" s="84" t="s">
        <v>36</v>
      </c>
      <c r="D50" s="84" t="s">
        <v>72</v>
      </c>
      <c r="E50" s="85" t="s">
        <v>38</v>
      </c>
    </row>
    <row r="51" spans="2:5" s="8" customFormat="1" ht="46.5" customHeight="1" x14ac:dyDescent="0.25">
      <c r="B51" s="89" t="s">
        <v>162</v>
      </c>
      <c r="C51" s="90">
        <v>3</v>
      </c>
      <c r="D51" s="90">
        <v>2</v>
      </c>
      <c r="E51" s="91" t="s">
        <v>163</v>
      </c>
    </row>
    <row r="52" spans="2:5" s="8" customFormat="1" ht="46.5" customHeight="1" x14ac:dyDescent="0.25">
      <c r="B52" s="89" t="s">
        <v>164</v>
      </c>
      <c r="C52" s="90">
        <v>3</v>
      </c>
      <c r="D52" s="90">
        <v>4</v>
      </c>
      <c r="E52" s="91" t="s">
        <v>165</v>
      </c>
    </row>
    <row r="53" spans="2:5" s="8" customFormat="1" ht="46.5" customHeight="1" x14ac:dyDescent="0.25">
      <c r="B53" s="89" t="s">
        <v>166</v>
      </c>
      <c r="C53" s="90">
        <v>1</v>
      </c>
      <c r="D53" s="90">
        <v>4</v>
      </c>
      <c r="E53" s="91" t="s">
        <v>167</v>
      </c>
    </row>
    <row r="54" spans="2:5" s="8" customFormat="1" ht="46.5" customHeight="1" x14ac:dyDescent="0.25">
      <c r="B54" s="89" t="s">
        <v>168</v>
      </c>
      <c r="C54" s="90">
        <v>3</v>
      </c>
      <c r="D54" s="90">
        <v>5</v>
      </c>
      <c r="E54" s="91" t="s">
        <v>169</v>
      </c>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zoomScaleNormal="100" zoomScaleSheetLayoutView="100" workbookViewId="0">
      <selection activeCell="E20" sqref="E20"/>
    </sheetView>
  </sheetViews>
  <sheetFormatPr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8" t="s">
        <v>101</v>
      </c>
      <c r="C2" s="118"/>
      <c r="D2" s="118"/>
      <c r="E2" s="118"/>
      <c r="F2" s="118"/>
      <c r="G2" s="118"/>
      <c r="H2" s="118"/>
      <c r="I2" s="118"/>
      <c r="J2" s="118"/>
      <c r="K2" s="118"/>
    </row>
    <row r="3" spans="2:13" s="8" customFormat="1" ht="15.75" thickBot="1" x14ac:dyDescent="0.3"/>
    <row r="4" spans="2:13" ht="60" customHeight="1" x14ac:dyDescent="0.25">
      <c r="B4" s="155" t="s">
        <v>53</v>
      </c>
      <c r="C4" s="155" t="s">
        <v>74</v>
      </c>
      <c r="D4" s="159" t="s">
        <v>93</v>
      </c>
      <c r="E4" s="161" t="s">
        <v>94</v>
      </c>
      <c r="F4" s="163" t="s">
        <v>95</v>
      </c>
      <c r="G4" s="164"/>
      <c r="H4" s="153" t="s">
        <v>96</v>
      </c>
      <c r="I4" s="154"/>
      <c r="J4" s="165" t="s">
        <v>98</v>
      </c>
      <c r="K4" s="166"/>
      <c r="L4" s="8"/>
      <c r="M4" s="22" t="s">
        <v>47</v>
      </c>
    </row>
    <row r="5" spans="2:13" ht="30.75" thickBot="1" x14ac:dyDescent="0.3">
      <c r="B5" s="156"/>
      <c r="C5" s="156"/>
      <c r="D5" s="160"/>
      <c r="E5" s="162"/>
      <c r="F5" s="51" t="s">
        <v>48</v>
      </c>
      <c r="G5" s="52" t="s">
        <v>49</v>
      </c>
      <c r="H5" s="52" t="s">
        <v>48</v>
      </c>
      <c r="I5" s="53" t="s">
        <v>49</v>
      </c>
      <c r="J5" s="35" t="s">
        <v>48</v>
      </c>
      <c r="K5" s="36" t="s">
        <v>49</v>
      </c>
      <c r="L5" s="8"/>
      <c r="M5" s="23"/>
    </row>
    <row r="6" spans="2:13" ht="21" customHeight="1" x14ac:dyDescent="0.25">
      <c r="B6" s="79" t="s">
        <v>170</v>
      </c>
      <c r="C6" s="79" t="s">
        <v>178</v>
      </c>
      <c r="D6" s="29">
        <f t="shared" ref="D6" si="0">E6+J6+K6</f>
        <v>44300</v>
      </c>
      <c r="E6" s="41">
        <v>44300</v>
      </c>
      <c r="F6" s="33"/>
      <c r="G6" s="25"/>
      <c r="H6" s="25"/>
      <c r="I6" s="26"/>
      <c r="J6" s="69">
        <f t="shared" ref="J6" si="1">F6+H6</f>
        <v>0</v>
      </c>
      <c r="K6" s="70">
        <f t="shared" ref="K6" si="2">G6+I6</f>
        <v>0</v>
      </c>
      <c r="L6" s="8"/>
      <c r="M6" s="24" t="str">
        <f>IF(D6=(E6+F6+G6+H6+I6),"OK","ERROR")</f>
        <v>OK</v>
      </c>
    </row>
    <row r="7" spans="2:13" ht="30" x14ac:dyDescent="0.25">
      <c r="B7" s="80" t="s">
        <v>171</v>
      </c>
      <c r="C7" s="79" t="s">
        <v>179</v>
      </c>
      <c r="D7" s="30">
        <f>E7+J7+K7</f>
        <v>134075</v>
      </c>
      <c r="E7" s="42">
        <v>91900</v>
      </c>
      <c r="F7" s="34">
        <v>7960</v>
      </c>
      <c r="G7" s="27">
        <v>5340</v>
      </c>
      <c r="H7" s="27">
        <v>11062</v>
      </c>
      <c r="I7" s="28">
        <v>17813</v>
      </c>
      <c r="J7" s="71">
        <f>F7+H7</f>
        <v>19022</v>
      </c>
      <c r="K7" s="72">
        <f>G7+I7</f>
        <v>23153</v>
      </c>
      <c r="L7" s="8"/>
      <c r="M7" s="24" t="str">
        <f>IF(D7=(E7+F7+G7+H7+I7),"OK","ERROR")</f>
        <v>OK</v>
      </c>
    </row>
    <row r="8" spans="2:13" ht="30" x14ac:dyDescent="0.25">
      <c r="B8" s="81" t="s">
        <v>172</v>
      </c>
      <c r="C8" s="79" t="s">
        <v>180</v>
      </c>
      <c r="D8" s="30">
        <f t="shared" ref="D8:D19" si="3">E8+J8+K8</f>
        <v>10900</v>
      </c>
      <c r="E8" s="42">
        <v>10000</v>
      </c>
      <c r="F8" s="34"/>
      <c r="G8" s="27"/>
      <c r="H8" s="27"/>
      <c r="I8" s="28">
        <v>900</v>
      </c>
      <c r="J8" s="71">
        <f t="shared" ref="J8:J19" si="4">F8+H8</f>
        <v>0</v>
      </c>
      <c r="K8" s="72">
        <f t="shared" ref="K8:K19" si="5">G8+I8</f>
        <v>900</v>
      </c>
      <c r="L8" s="8"/>
      <c r="M8" s="24" t="str">
        <f t="shared" ref="M8:M20" si="6">IF(D8=(E8+F8+G8+H8+I8),"OK","ERROR")</f>
        <v>OK</v>
      </c>
    </row>
    <row r="9" spans="2:13" ht="45" x14ac:dyDescent="0.25">
      <c r="B9" s="80" t="s">
        <v>173</v>
      </c>
      <c r="C9" s="79" t="s">
        <v>181</v>
      </c>
      <c r="D9" s="30">
        <f t="shared" si="3"/>
        <v>1000</v>
      </c>
      <c r="E9" s="42">
        <v>750</v>
      </c>
      <c r="F9" s="34"/>
      <c r="G9" s="27"/>
      <c r="H9" s="27"/>
      <c r="I9" s="28">
        <v>250</v>
      </c>
      <c r="J9" s="71">
        <f t="shared" si="4"/>
        <v>0</v>
      </c>
      <c r="K9" s="72">
        <f t="shared" si="5"/>
        <v>250</v>
      </c>
      <c r="L9" s="8"/>
      <c r="M9" s="24" t="str">
        <f t="shared" si="6"/>
        <v>OK</v>
      </c>
    </row>
    <row r="10" spans="2:13" x14ac:dyDescent="0.25">
      <c r="B10" s="80" t="s">
        <v>174</v>
      </c>
      <c r="C10" s="79" t="s">
        <v>182</v>
      </c>
      <c r="D10" s="30">
        <f t="shared" si="3"/>
        <v>2750</v>
      </c>
      <c r="E10" s="42"/>
      <c r="F10" s="34"/>
      <c r="G10" s="27">
        <v>500</v>
      </c>
      <c r="H10" s="27"/>
      <c r="I10" s="28">
        <v>2250</v>
      </c>
      <c r="J10" s="71">
        <f t="shared" si="4"/>
        <v>0</v>
      </c>
      <c r="K10" s="72">
        <f t="shared" si="5"/>
        <v>2750</v>
      </c>
      <c r="L10" s="8"/>
      <c r="M10" s="24" t="str">
        <f t="shared" si="6"/>
        <v>OK</v>
      </c>
    </row>
    <row r="11" spans="2:13" ht="30" x14ac:dyDescent="0.25">
      <c r="B11" s="80" t="s">
        <v>175</v>
      </c>
      <c r="C11" s="79" t="s">
        <v>183</v>
      </c>
      <c r="D11" s="30">
        <f t="shared" si="3"/>
        <v>170900</v>
      </c>
      <c r="E11" s="42">
        <v>30000</v>
      </c>
      <c r="F11" s="34">
        <v>450</v>
      </c>
      <c r="G11" s="27"/>
      <c r="H11" s="27">
        <v>140450</v>
      </c>
      <c r="I11" s="28"/>
      <c r="J11" s="71">
        <f t="shared" si="4"/>
        <v>140900</v>
      </c>
      <c r="K11" s="72">
        <f t="shared" si="5"/>
        <v>0</v>
      </c>
      <c r="L11" s="8"/>
      <c r="M11" s="24" t="str">
        <f t="shared" si="6"/>
        <v>OK</v>
      </c>
    </row>
    <row r="12" spans="2:13" ht="30" x14ac:dyDescent="0.25">
      <c r="B12" s="80" t="s">
        <v>176</v>
      </c>
      <c r="C12" s="79" t="s">
        <v>184</v>
      </c>
      <c r="D12" s="30">
        <f t="shared" si="3"/>
        <v>11750</v>
      </c>
      <c r="E12" s="42">
        <v>11750</v>
      </c>
      <c r="F12" s="34"/>
      <c r="G12" s="27"/>
      <c r="H12" s="27"/>
      <c r="I12" s="28"/>
      <c r="J12" s="71">
        <f t="shared" si="4"/>
        <v>0</v>
      </c>
      <c r="K12" s="72">
        <f t="shared" si="5"/>
        <v>0</v>
      </c>
      <c r="L12" s="8"/>
      <c r="M12" s="24" t="str">
        <f t="shared" si="6"/>
        <v>OK</v>
      </c>
    </row>
    <row r="13" spans="2:13" ht="45" x14ac:dyDescent="0.25">
      <c r="B13" s="80" t="s">
        <v>177</v>
      </c>
      <c r="C13" s="79" t="s">
        <v>185</v>
      </c>
      <c r="D13" s="30">
        <f t="shared" si="3"/>
        <v>4325</v>
      </c>
      <c r="E13" s="42">
        <v>1300</v>
      </c>
      <c r="F13" s="34">
        <v>1475</v>
      </c>
      <c r="G13" s="27"/>
      <c r="H13" s="27">
        <v>1550</v>
      </c>
      <c r="I13" s="28"/>
      <c r="J13" s="71">
        <f t="shared" si="4"/>
        <v>3025</v>
      </c>
      <c r="K13" s="72">
        <f t="shared" si="5"/>
        <v>0</v>
      </c>
      <c r="L13" s="8"/>
      <c r="M13" s="24" t="str">
        <f t="shared" si="6"/>
        <v>OK</v>
      </c>
    </row>
    <row r="14" spans="2:13" x14ac:dyDescent="0.25">
      <c r="B14" s="80"/>
      <c r="C14" s="79"/>
      <c r="D14" s="30">
        <f t="shared" si="3"/>
        <v>0</v>
      </c>
      <c r="E14" s="42"/>
      <c r="F14" s="34"/>
      <c r="G14" s="27"/>
      <c r="H14" s="27"/>
      <c r="I14" s="28"/>
      <c r="J14" s="71">
        <f t="shared" si="4"/>
        <v>0</v>
      </c>
      <c r="K14" s="72">
        <f t="shared" si="5"/>
        <v>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7" t="s">
        <v>55</v>
      </c>
      <c r="C20" s="158"/>
      <c r="D20" s="32">
        <f>SUM(D6:D19)</f>
        <v>380000</v>
      </c>
      <c r="E20" s="54">
        <f>ROUND(SUM(E6:E19),0)</f>
        <v>190000</v>
      </c>
      <c r="F20" s="55">
        <f t="shared" ref="F20:K20" si="7">ROUND(SUM(F6:F19),0)</f>
        <v>9885</v>
      </c>
      <c r="G20" s="56">
        <f t="shared" si="7"/>
        <v>5840</v>
      </c>
      <c r="H20" s="56">
        <f t="shared" si="7"/>
        <v>153062</v>
      </c>
      <c r="I20" s="57">
        <f t="shared" si="7"/>
        <v>21213</v>
      </c>
      <c r="J20" s="37">
        <f t="shared" si="7"/>
        <v>162947</v>
      </c>
      <c r="K20" s="38">
        <f t="shared" si="7"/>
        <v>27053</v>
      </c>
      <c r="L20" s="8"/>
      <c r="M20" s="24" t="str">
        <f t="shared" si="6"/>
        <v>OK</v>
      </c>
    </row>
    <row r="21" spans="2:13" ht="15.75" thickBot="1" x14ac:dyDescent="0.3">
      <c r="B21" s="157" t="s">
        <v>50</v>
      </c>
      <c r="C21" s="158"/>
      <c r="D21" s="50">
        <v>1</v>
      </c>
      <c r="E21" s="58">
        <f>E20/$D$20</f>
        <v>0.5</v>
      </c>
      <c r="F21" s="59">
        <f t="shared" ref="F21:K21" si="8">F20/$D$20</f>
        <v>2.6013157894736842E-2</v>
      </c>
      <c r="G21" s="60">
        <f t="shared" si="8"/>
        <v>1.536842105263158E-2</v>
      </c>
      <c r="H21" s="60">
        <f t="shared" ref="H21:I21" si="9">H20/$D$20</f>
        <v>0.40279473684210526</v>
      </c>
      <c r="I21" s="61">
        <f t="shared" si="9"/>
        <v>5.5823684210526317E-2</v>
      </c>
      <c r="J21" s="39">
        <f t="shared" si="8"/>
        <v>0.42880789473684211</v>
      </c>
      <c r="K21" s="40">
        <f t="shared" si="8"/>
        <v>7.119210526315789E-2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2" t="s">
        <v>54</v>
      </c>
      <c r="C24" s="152"/>
      <c r="D24" s="152"/>
      <c r="E24" s="152"/>
      <c r="F24" s="152"/>
      <c r="G24" s="152"/>
      <c r="H24" s="73"/>
      <c r="I24" s="73"/>
      <c r="J24" s="73"/>
      <c r="K24" s="73"/>
      <c r="L24" s="8"/>
      <c r="M24" s="8"/>
    </row>
    <row r="25" spans="2:13" ht="15.75" customHeight="1" x14ac:dyDescent="0.25">
      <c r="B25" s="151" t="s">
        <v>102</v>
      </c>
      <c r="C25" s="151"/>
      <c r="D25" s="151"/>
      <c r="E25" s="151"/>
      <c r="F25" s="151"/>
      <c r="G25" s="43" t="str">
        <f>IF(E20&gt;=100000,"OK","ERROR")</f>
        <v>OK</v>
      </c>
      <c r="H25" s="73"/>
      <c r="I25" s="73"/>
      <c r="J25" s="73"/>
      <c r="K25" s="73"/>
      <c r="L25" s="8"/>
      <c r="M25" s="8"/>
    </row>
    <row r="26" spans="2:13" ht="15.75" customHeight="1" x14ac:dyDescent="0.25">
      <c r="B26" s="151" t="s">
        <v>103</v>
      </c>
      <c r="C26" s="151"/>
      <c r="D26" s="151"/>
      <c r="E26" s="151"/>
      <c r="F26" s="151"/>
      <c r="G26" s="43" t="str">
        <f>IF(E20&lt;=250000,"OK","ERROR")</f>
        <v>OK</v>
      </c>
      <c r="H26" s="73"/>
      <c r="I26" s="73"/>
      <c r="J26" s="73"/>
      <c r="K26" s="73"/>
      <c r="L26" s="8"/>
      <c r="M26" s="8"/>
    </row>
    <row r="27" spans="2:13" ht="15.75" customHeight="1" x14ac:dyDescent="0.25">
      <c r="B27" s="151" t="s">
        <v>75</v>
      </c>
      <c r="C27" s="151"/>
      <c r="D27" s="151"/>
      <c r="E27" s="151"/>
      <c r="F27" s="151"/>
      <c r="G27" s="43" t="str">
        <f>IF(E20&lt;=(D20/2),"OK","ERROR")</f>
        <v>OK</v>
      </c>
      <c r="H27" s="73"/>
      <c r="I27" s="73"/>
      <c r="J27" s="73"/>
      <c r="K27" s="73"/>
      <c r="L27" s="8"/>
      <c r="M27" s="8"/>
    </row>
    <row r="28" spans="2:13" ht="15.75" customHeight="1" x14ac:dyDescent="0.25">
      <c r="B28" s="151" t="s">
        <v>97</v>
      </c>
      <c r="C28" s="151"/>
      <c r="D28" s="151"/>
      <c r="E28" s="151"/>
      <c r="F28" s="151"/>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GENERALES'!Print_Area</vt:lpstr>
      <vt:lpstr>'DESCRIPCION INICIATIVA'!Print_Area</vt:lpstr>
      <vt:lpstr>'FINANCIAMIENTO PROYECTO'!Print_Area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Paul</cp:lastModifiedBy>
  <cp:lastPrinted>2014-10-30T03:03:18Z</cp:lastPrinted>
  <dcterms:created xsi:type="dcterms:W3CDTF">2012-07-06T03:08:38Z</dcterms:created>
  <dcterms:modified xsi:type="dcterms:W3CDTF">2015-01-29T20:49:10Z</dcterms:modified>
</cp:coreProperties>
</file>