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0" windowWidth="3240" windowHeight="498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8" i="8" l="1"/>
  <c r="M8" i="8" s="1"/>
  <c r="D10" i="8"/>
  <c r="M10" i="8" s="1"/>
  <c r="D18" i="8"/>
  <c r="M18" i="8" s="1"/>
  <c r="D14" i="8"/>
  <c r="M14" i="8" s="1"/>
  <c r="D13" i="8"/>
  <c r="M13" i="8" s="1"/>
  <c r="G26" i="8"/>
  <c r="D12" i="8"/>
  <c r="M12" i="8" s="1"/>
  <c r="F10" i="1"/>
  <c r="J20" i="8"/>
  <c r="K20" i="8"/>
  <c r="D16" i="8"/>
  <c r="M16" i="8" s="1"/>
  <c r="D7" i="8"/>
  <c r="M7" i="8" s="1"/>
  <c r="G25" i="8"/>
  <c r="F11" i="1" l="1"/>
  <c r="G28" i="8"/>
  <c r="D20" i="8"/>
  <c r="F9" i="1" s="1"/>
  <c r="F21" i="8" l="1"/>
  <c r="K21" i="8"/>
  <c r="M20" i="8"/>
  <c r="J21" i="8"/>
  <c r="G27" i="8"/>
  <c r="E21" i="8"/>
  <c r="I21" i="8"/>
  <c r="G21" i="8"/>
  <c r="H21" i="8"/>
  <c r="B4" i="7"/>
  <c r="D4" i="7"/>
</calcChain>
</file>

<file path=xl/sharedStrings.xml><?xml version="1.0" encoding="utf-8"?>
<sst xmlns="http://schemas.openxmlformats.org/spreadsheetml/2006/main" count="284" uniqueCount="163">
  <si>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</si>
  <si>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</si>
  <si>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</si>
  <si>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</si>
  <si>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</si>
  <si>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</si>
  <si>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</si>
  <si>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</si>
  <si>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</si>
  <si>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</si>
  <si>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</si>
  <si>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</si>
  <si>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</si>
  <si>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</si>
  <si>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</si>
  <si>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</si>
  <si>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</si>
  <si>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</si>
  <si>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</si>
  <si>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</si>
  <si>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</si>
  <si>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</si>
  <si>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</si>
  <si>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</si>
  <si>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</si>
  <si>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</si>
  <si>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</si>
  <si>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</si>
  <si>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</si>
  <si>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</si>
  <si>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</si>
  <si>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</si>
  <si>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</si>
  <si>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</si>
  <si>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</si>
  <si>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</si>
  <si>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</si>
  <si>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</si>
  <si>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</si>
  <si>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</si>
  <si>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</si>
  <si>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</si>
  <si>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</si>
  <si>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</si>
  <si>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</si>
  <si>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</si>
  <si>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</si>
  <si>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</si>
  <si>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</si>
  <si>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</si>
  <si>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</si>
  <si>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</si>
  <si>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</si>
  <si>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</si>
  <si>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</si>
  <si>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</si>
  <si>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</si>
  <si>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</si>
  <si>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</si>
  <si>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</si>
  <si>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</si>
  <si>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</si>
  <si>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</si>
  <si>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</si>
  <si>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</si>
  <si>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</si>
  <si>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</si>
  <si>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</si>
  <si>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</si>
  <si>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</si>
  <si>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</si>
  <si>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</si>
  <si>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</si>
  <si>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</si>
  <si>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</si>
  <si>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</si>
  <si>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</si>
  <si>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</si>
  <si>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</si>
  <si>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</si>
  <si>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</si>
  <si>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</si>
  <si>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</si>
  <si>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</si>
  <si>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</si>
  <si>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</si>
  <si>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</si>
  <si>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</si>
  <si>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</si>
  <si>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</si>
  <si>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</si>
  <si>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</si>
  <si>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</si>
  <si>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</si>
  <si>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</si>
  <si>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</si>
  <si>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</si>
  <si>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</si>
  <si>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</si>
  <si>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</si>
  <si>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</si>
  <si>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</si>
  <si>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</si>
  <si>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</si>
  <si>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</si>
  <si>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</si>
  <si>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</si>
  <si>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</si>
  <si>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Mujeres del sector rural con empleo sostenible </t>
  </si>
  <si>
    <t>15 meses</t>
  </si>
  <si>
    <t>Perú</t>
  </si>
  <si>
    <t>Asociada</t>
  </si>
  <si>
    <t>Mejorar la productividad y comercializacion del hilado artesanal de fibra de alpaca con energía renovable, realizado por mujeres artesanas de las comunidades campesinas del distrito de Paratía, provincia de Lampa, en el departamento de Puno - Perú</t>
  </si>
  <si>
    <t>Nuestros clientes se encuentran ubicados en las principales ciudades de la región Puno, quienes son representantes de asociaciones de artesanos y representantes de empresas exportadoras del sector.</t>
  </si>
  <si>
    <t>Soluciones Prácticas</t>
  </si>
  <si>
    <t>SP</t>
  </si>
  <si>
    <t>X</t>
  </si>
  <si>
    <t>Municipalidad Distrital de Paratía</t>
  </si>
  <si>
    <t>MDP</t>
  </si>
  <si>
    <t xml:space="preserve">http://www3.munipiura.gob.pe/institucional/transparencia/ley27972.pdf
http://www.congreso.gob.pe/ntley/Imagenes/Constitu/Cons1993.pdf
</t>
  </si>
  <si>
    <t>Financiados por el IICA</t>
  </si>
  <si>
    <t>Alquileres</t>
  </si>
  <si>
    <t xml:space="preserve">Consultorias, asesorias </t>
  </si>
  <si>
    <t>Otros gastos</t>
  </si>
  <si>
    <t>Mano de obra beneficiarios</t>
  </si>
  <si>
    <t>Variabilidad extrema del clima afecta la cadena de la fibra</t>
  </si>
  <si>
    <t>Mejorar la calidad de gestión de los beneficiarios para trabajar en equipo</t>
  </si>
  <si>
    <t>Deficiente distribución del gasto públicos en el sector</t>
  </si>
  <si>
    <t>El presente proyecto se realizara con contrapartida de gasto Público</t>
  </si>
  <si>
    <t>Promover el desarrollo de la actividad artesanal a nivel micro empresarial</t>
  </si>
  <si>
    <t xml:space="preserve">Accesibilidad y elevado riesgo crediticio </t>
  </si>
  <si>
    <t xml:space="preserve">Productos no estandarizados </t>
  </si>
  <si>
    <t>Distribuir y promover  mayor rotación de materia prima o transformada en productos.</t>
  </si>
  <si>
    <t>bajo nivel de ingresos de los productores</t>
  </si>
  <si>
    <t xml:space="preserve">Gastos de personal </t>
  </si>
  <si>
    <t>Equipos, materiales</t>
  </si>
  <si>
    <t xml:space="preserve">Viajes, Refrigerios </t>
  </si>
  <si>
    <t>Publicidad y difusión</t>
  </si>
  <si>
    <t>Contrapartida</t>
  </si>
  <si>
    <t xml:space="preserve">Gastos de personal mas beneficios </t>
  </si>
  <si>
    <t>Internet - Teléfono</t>
  </si>
  <si>
    <t>Licencias y sofware</t>
  </si>
  <si>
    <t xml:space="preserve">Comisiones e impuestos </t>
  </si>
  <si>
    <t xml:space="preserve">El propósito de la iniciativa es la contribución a la mejora de las condiciones de vida de la población de las comunidades campesinas de los distrito de Acora y Pichacani - Laraqueri, provincia de Puno de la región Puno - Perú, las cuales se caracterizan por la vocación ganadera en la crianza de alpacas, sin embargo, se limitan a la venta de fibra en broza; la venta del hilado artesanal se empezó a dar recientemente en mínimas cantidades, en este contexto el proyecto plantea impulsar el hilado artesanal de fibra de alpaca, dada la gran demanda por las principales empresas y asociaciones del sector textil artesanal de la región, esto haciendo uso de equipos accionados por energía solar (Sistema Fotovoltaico), con participación prioritaria de mujeres, mejorando la productividad y comercialización del producto obtenido. Además, se efectuaran capacitaciones para la gestión de sistemas energéticos renovables y competencias productivas de acuerdo a la actividad. </t>
  </si>
  <si>
    <t xml:space="preserve">175 Mujeres de las edades de 18 años en adelante, de bajos niveles de ingresos, quienes se dedican a la crianza de alpacas y al hilado artesanal como fuente de sus ingresos, pertenecientes a 6 comunidades campesinas organizadas que son: C.C. Jatucachi; C.C. Huacochullo; C.C. Moroccollo; C.C. Ayrumas Carumas; C.C. Totorani y la C.C. Aguas Calientes; en el distrito de Acora y Pichacani – Laraqueri en la provincia de Puno, de la región Puno - Perú.  </t>
  </si>
  <si>
    <t xml:space="preserve">El valor agregado que plantea el presente proyecto es el mejoramiento de la calidad del hilado artesanal y la reducción del tiempo de elaboración manual del hilado artesanal, mediante la incorporación de hiladoras accionadas por energías renovables en el proceso productivo, haciendo que la cadena sea más competitivo.  
Se ha notado que la mujer participa en todo el ciclo de la cadena productiva del hilado artesanal, lo que incluye la producción, el procesamiento, la transformación y la comercialización; además de sus actividades a nivel familiar (alimentación, cuidado de salud, higiene, etc.), significa que ellas tienen mayor carga de trabajo y menor oportunidad de recibir asistencia técnica, crédito, capacitación, etc., aun cuando el acceso a las oportunidades están dadas. 
</t>
  </si>
  <si>
    <t xml:space="preserve">En el 2014 en el proyecto “Energía renovable y uso productivo para cadenas de valor en zonas aisladas de Bolivia y Perú” donde se hizo uso de energía solar fotovoltaica en la cadena productiva del hilado artesanal.
En el 2006 el Proyecto FOPER “Fondo de promoción de energías renovables”, en donde se buscó la contribución y el acceso sostenible a servicios eléctricos para pobladores de localidades aisladas rurales a partir del aprovechamiento de recursos renovables, tales como la energía fotovoltaica en Cajamarca y Cusco (Perú) y Cochabamba (Bolivia).
En el 2006 – 2007 el proyecto de “Electrificación rural con energía solar fotovoltaica y picohidro en Chirinos (San Ignacio, Cajamarca)” buscando mejorar la calidad de vida de los pobladores del distrito de Chirinos.
</t>
  </si>
  <si>
    <t xml:space="preserve">http://www.solucionespracticas.org.pe/energias-renovables-uso-productivo-y-promocion-de-la-organizacion-de-mujeres-y-jovenes-involucrados-en-cadenas-de-valor-en-zonas-aisladas-de-la-region-altiplanica-de-peru-y-bolivia
http://www.solucionespracticas.org.pe/foper-fondo-de-promocion-de-energias-renovables-1613
http://www.solucionespracticas.org.pe/electrificacion-rural-con-energia-solar-fotovoltaica-y-picohidro-en-chirinos-san-ignacio-cajamarca-1620
</t>
  </si>
  <si>
    <t xml:space="preserve">La generación de energía solar mediante uso de paneles, es una de las tecnologías que está siendo utilizada cada vez más en países como Japón y Tailandia, justamente en este último está ubicada la planta Lopburi, una de las más grandes del mundo. La planta Lapburi de Tailandia cuenta con 500,000 paneles que absorben la energía solar, que es traducida en electricidad para 70,000 viviendas y se estima que evitará la producción de 52,000 toneladas de bióxido de carbono anual.
Evidentemente, el sol como fuente de energía coadyuva a la preservación del medio ambiente, la cual se constituye como una de las alternativas para promover la industria energética renovable y limpia.
El Perú, en especial la parte sur del país es privilegiado en relación a la disponibilidad de la energía solar, la radiación solar promedia mensual es durante todo el año alta, 5 kWh /m2 día, por ende las aplicaciones prácticas que se dan hoy de día son por ejemplo en: calefacción solar, calentadores de agua, invernaderos, secadores solares, cocinas solares, etc.
La tecnología fotovoltaica es una tecnología muy apropiada para la generación de energía eléctrica de regiones alejadas de la red eléctrica; es confiable y aceptada por los beneficiarios del presente proyecto, por ser la única con perspectivas de sostenibilidad.
Esta tecnología es apropiada básicamente por dos grandes razones, la primera es que la conexión a la red eléctrica es demasiada costosa en regiones rurales; y la segunda es que  hay razones de sostenibilidad y de protección del medio ambiente.
La tecnología propuesta en la cadena productiva del hilado artesanal es adecuada a esta realidad social y  ambiental, esto mejorara la calidad de vida de estas familias, reduciendo el tiempo de elaboración manual de hilados mediante la incorporación de hiladoras accionados por energías renovables en el proceso productivo.
</t>
  </si>
  <si>
    <t xml:space="preserve">Puno es una Región con gran potencial en la producción de tejidos en general, y de alpaca en particular debido a las condiciones agroecológicas para la producción de fibra de alpaca, materia prima básicas para los tejidos.
Dada que la demanda que viene de los artesanos textiles y/o empresas del sector de la región Puno a cerca del hilo de procedencia artesanal, con el presente proyecto se busca el desarrollo de la capacidad productiva y empresarial de las comunidades intervenidas, mejorando la cadena productiva del hilado artesanal, buscando una rentabilidad económica que contribuya al bienestar de los beneficiarios. 
Actualmente es un mercado en crecimiento, los canales de mercado y/o distribución en cuanto a hilos artesanales, los canales que más se utilizan son las ferias artesanales,  tiendas, alianzas estratégicas con empresas textiles.
Nuestro producto es el Hilado artesanal a base de fibra de alpaca (100%), en ovillos de 50 o 100 gramos según requerimiento del mercado, debidamente etiquetado, embolsado y empaquetado, distribuido por los 3 canales más usados, estudiando además, la posibilidad de abrir un punto de venta en las principales ciudades.
La estrategia de fijación de precios, se ha basado en la competencia, debido a que actualmente existe una oferta creciente de hilado artesanal de fibra de alpaca, y por ende  las empresas ya están familiarizadas con los precios.
La materia prima que se utiliza es la fibra de alpaca, la cual en la región Puno es de mayor importancia económica, por ser el primer productor de alpacas a nivel nacional, con una población estimada de 2 millones de alpacas que representan el 59% de la población nacional y 44% de la población mundial. Cada familia beneficiaria posee un promedio de 100 alpacas; además tienen experiencia necesaria en cuanto al hilado artesanal de forma manual, en cada comunidad existen por lo menos 2 asociaciones dedicados a la cadena productiva de la fibra de alpaca.
</t>
  </si>
  <si>
    <t xml:space="preserve">Los competidores del sector están definidos por el conjunto de artesanos independientes, micro empresas que se dedican, principalmente al hilado artesanal para la venta a las empresas textiles de la región Puno; el potencial de estas empresas es muy grande, lamentablemente muy pocas cuentan con diseños y productos desarrollados según las exigencias del mercado.
La mayoría de PyMEs y artesanos tienen carencias importantes que no les permite llegar adecuadamente al mercado por lo que su desarrollo es limitado. Entre estas carencias principalmente esta la falta de recursos económicos, información de tecnología, proveedores, así como capacitación y asistencia técnica para mejorar su productividad y eficiencia.
La implementación de uso de sistemas fotovoltaicos y la capacitación en la gestión de la cadena productiva del hilado artesanal se resume en mayor eficiencia y competitividad, mejorando la productividad y comercialización de un producto con los estándares de calidad requeridos.
</t>
  </si>
  <si>
    <t xml:space="preserve">La tipología de los actores involucrados en la cadena de valor inicia en la crianza de la alpaca en las zonas altoandinas, desde 2,800 hasta 4,300 m.s.n.m.
Y el segundo eslabón como actores principales del presente proyecto son los productores del hilado artesanal, quienes vienen alcanzando niveles de participación activa en el presente proyecto; existe  conciencia de que son procesos iníciales  que les generan oportunidades para el acceso a diferentes recursos.
Y el tercero, no menos importante de la cadena son los consumidores del hilado artesanal, quienes son representantes de las principales asociaciones de artesanías y empresas del sector textil y confecciones de la región Puno, ubicados en las capitales de las provincias y distritos.
Y por último están los actores indirectos entre instituciones públicas y privadas, quienes facilitan el soporte técnico y el apoyo en la solución de los problemas críticos que limitan la competitividad de los actores principales de la cadena.
</t>
  </si>
  <si>
    <t xml:space="preserve">La Constitución Política del Perú en el Art. Nº 194, dice “Las municipalidades pueden asociarse o concertar entre ellas convenios cooperativos para la ejecución de obras y la prestación de servicios comunes”
La municipalidad, de conformidad a la ley orgánica de municipalidades nº 27972 es el órgano promotor del desarrollo local, con personería jurídica de derecho público y económica y administrativa en los asuntos de su competencia es una institución de servicio a la comunidad, cuyo fin es mejorar la calidad de vida de los pobladores a través de la promoción laboral y empresarial
La ley Nº 29337, Ley que establece disposiciones para apoyar la competitividad productiva, dispone que los Gobiernos Regionales y los Gobiernos Locales, a través de su Oficina de Programación e Inversiones, o las que hagan sus veces, autorizan Iniciativas de Apoyo a la Competitividad Productiva con la finalidad de apoyar la competitividad productiva para mejorar la competitividad de cadenas productivas.
</t>
  </si>
  <si>
    <t xml:space="preserve">El modelo de crecimiento es por escalamiento, manejando así el crecimiento a través del uso de energías renovables, para que ellos puedan adquirir mayor experiencia y capacidades dentro de los 15 meses de duración del proyecto.
Este modelo además busca la competitividad empresarial de los beneficiarios tratando de encontrar los mejores resultados entendiéndose como la búsqueda de eficacia y efectividad. Para ello se van a facilitar el desarrollo de capacidades de gestión en el beneficiario, que le permitan manejar herramientas eficaces para los diferentes procesos que se desarrollan en su negocio; identificar y aplicar sus propias competencias para desarrollar una cultura empresarial, desarrollar  estrategias y herramientas que aseguren su crecimiento.
El número de beneficiarios estimados es de 175 familias del sector rural, que al finalizar el proyecto, no sólo van a poder obtener los mejores resultados, sino también, de que esos resultados sean mejores que el de la competencia.
La estrategia de crecimiento es la de penetración en el mercado local y regional, done se pretende aumentar la participación de mercado pudiendo existir tres caminos para desarrollar esta estrategia, en primer lugar, que los clientes actuales consuman más; en segundo lugar, atraer clientes de los competidores; y en tercer lugar, atraer a clientes potenciales que no compran en la actualidad en este formato comercial. 
 La estrategia de salida del presente proyecto es la auto sostenibilidad del mismo, a través de la formalización con personería jurídica, para la cual al finalizar el proyecto, las unidades económicas (beneficiarios), contaran con tres aspectos fundamentales; primero contar con productos que satisfagan los requerimientos del mercado de destino, segundo, contar precios competitivos y los recursos necesarios para solventar la empresa, y por ultimo las unidades económicas  tendrán la capacidad de gestión con objetivos claros y conocimiento de sus capacidades y debilidades.
</t>
  </si>
  <si>
    <t xml:space="preserve">El Impacto (social) se convierte en el eje clave del presente proyecto, en su propósito; y el mercado es un medio para hacerlo posible. El Impacto social que persigue son 175 familias que van a tener una mejoría en la calidad de sus vidas, que en definitiva va a marcar gran parte de la naturaleza del proyecto, y que ese objetivo dirige en gran medida la estructura y gestión interna.
El modelo de negocio del presente proyecto es la propuesta de valor que ayuda a resolver un problema, la carencia de apoyo económico y de gestión para la competitividad de los mismos, garantizando que el desarrollo de estas actividades perdure después de la fecha de conclusión del proyecto y que las familias sean auto sostenible.
Estas comunidades son conocidas por el desarrollo agropecuario, posee  un gran potencial poco explotado por una deficiente gestión organizacional y trabajo en equipo, las cuales vienen siendo manejados débilmente por los comuneros; las energías renovables es perfecto para mejorar las condiciones de vida mediante la incorporación de equipos accionados que ayuden a mejorar la cadena productiva.
El proyecto además busca fomentar las relaciones entre individuos y el uso colectivo de recursos brindados, y la prolongación colectiva del espacio doméstico como la casa de todos, en la que no solo piensan conjuntamente sino, y sobre todo, de la misma manera para alcanzar objetivos comunes. 
</t>
  </si>
  <si>
    <t xml:space="preserve">En el último quinquenio se observa de manera más evidente y con preocupación la variabilidad extrema del clima, son recurrentes los friajes, heladas, lluvias y fuertes vientos, periodos de sequía o ausencia de lluvias, consecuencia de un inminente proceso de cambio climático, el cual exige asumir desde distintas posiciones medidas de adaptación al cambio climático.
Este aspecto influye directamente en la crianza de alpacas, puesto que se han alterado las estaciones del año y la variabilidad del clima repercute en la mortandad de animales. La presencia de fenómenos climáticos inusuales en condiciones más extremas, afecta de forma negativa a esta actividad en la región Puno.
El desarrollo sostenible requiere adoptar medidas en lo ambiental, las mujeres son fundamentales para lograr el progreso, como se reafirmó en el acuerdo Río+20 de 2012, que establece compromisos para asegurar la igualdad de derechos y oportunidades de las mujeres. Esto exige el empoderamiento de las mujeres y la eliminación de obstáculos discriminatorios en diversas áreas, entre ellas las actividades del sector rural como la agricultura y ganadería.
Las energías renovables proporcionan a estas comunidades un lugar más acondicionado, ahorrando energía y minimizando los gases de efecto invernadero  
</t>
  </si>
  <si>
    <t xml:space="preserve">Los objetivos planteados en el presente proyecto implican el uso de prácticas económicamente rentables que sean tanto sociales, como ambientalmente responsables. En este sentido, la información económica y estadística sectorial adquiere relevancia para la toma de decisiones de los principales agentes que convergen la cadena productiva del hilado artesanal, para ello se ha realizado un estudio del potencial económico que tienen estas comunidades, en donde cada familia posee un promedio de 100 cabezas de alpacas, con un rendimiento de fibra de 3 a 4 libras por año.
El bajo nivel de ingresos que se perciben los productores en la crianza de alpaca es una amenaza para la cadena productiva del hilado artesanal, para mejorar este indicador se necesita inversión del sector público y privado que mejore las condiciones de competitividad de las cadenas productivas como es el caso del hilado artesanal. Estas comunidades campesinas que se dedican a esta actividad lo hacen para satisfacer diversas necesidades, en la mayoría de los casos de autoconsumo. No obstante, actualmente se están organizados en la práctica del oficio en sus casas o en pequeños grupos en un taller rural que trabajan en asociatividad.
Además a ello se suma la débil importancia del sector rural y el hilado artesanal, la cual trae consigo una baja competitividad de los productores rurales ofreciéndose así productos no estandarizados.
</t>
  </si>
  <si>
    <t xml:space="preserve">El financiamiento del presente proyecto está dado por 3 fuentes, la primera solicitada al programa AEA en el presente concurso por $203,184, la segunda Financiada por la entidad asociada La Municipalidad Provincial de Puno por $122,884, como aporte monetario procedente de recursos ordinarios captados del presupuesto participativo; y por último el aporte no monetario de los beneficiarios calculados en $80,500, comprendidos como aporte en mano de obra en el hilado artesanal del presente proyecto. En donde el financiamiento total del proyecto asciende a $406,568 en dólares americanos.
El financiamiento solicitado al programa es básicamente para el equipamiento del sistema fotovoltaico en el hilado artesanal; y gastos del personal, consultorías, viajes, alquileres, publicidad y otros.
El financiamiento por parte de la entidad Pública asociada principalmente en equipos para el hilado artesanal; y gastos de personal, internet, teléfono, licencias, alquileres y comisiones generadas.
Para tomar en cuenta el cálculo económico y dar con la rentabilidad del proyecto se tomó en cuenta ciertos aspectos económicos, como son: el precio del vellón de una libra de fibra de  alpaca está en un promedio de $ 2.50 y el kilo a $ 5.80; la merma en clasificación y categorización para obtener el hilo procesado es de 25% a 35%; el precio promedio del hilado artesanal por kilo está en $ 34.00.
La productividad del hilado artesanal de forma manual (sin proyecto) es en una razón de 100gr de hilado en 5 a 6 horas, y la productividad generada con hiladoras eléctricas accionadas con energía fotovoltaica es de 250gr en 5 a 6 horas.
La mano de obra en el hilado artesanal está en un promedio de  $ 0.43 la hora; las familias del presente proyecto dedican un promedio de 4 horas al día y 5 días a la semana al hilado artesanal.
Otros costos que se consideran son, insumos, envases, embalajes y gastos de ventas hasta que el producto llega al consumidor final.
Tomando en cuenta los aspectos anteriores gracias al proyecto la rentabilidad de las unidades económicas se ve reflejada en los ingresos de los beneficiarios, obteniendo un TIR mayor al 100% y un beneficio costo mayor a 1, cosa que sin el proyecto estos indicadores se reflejaban en negativo con un beneficio costo menor a 0.5 la cual significa que están perdiendo y que su único costo de oportunidad por la que se dedican a esta actividad es que la mano de obra la ponen las mismas familias.
</t>
  </si>
  <si>
    <t>Aprovisionamiento de fibra en épocas apropiadas durante el año</t>
  </si>
  <si>
    <t>Deficiente gestión organizacional y trabajo en equipo</t>
  </si>
  <si>
    <t>Débil importancia del sector rural en el hilado artesanal</t>
  </si>
  <si>
    <t>Trabajo con financiamiento del proyecto promoviendo el desarrollo</t>
  </si>
  <si>
    <t>Darle valor agregado a la fibra de alpaca mediante la transformación del hilado artesanal.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</si>
</sst>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0">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136" zoomScale="85" zoomScaleNormal="85" zoomScaleSheetLayoutView="120" workbookViewId="0">
      <selection activeCell="F11" sqref="F11"/>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6" t="s">
        <v>52</v>
      </c>
      <c r="C2" s="106"/>
      <c r="D2" s="106"/>
      <c r="E2" s="106"/>
      <c r="F2" s="106"/>
    </row>
    <row r="3" spans="2:8" s="8" customFormat="1" ht="5.25" customHeight="1" x14ac:dyDescent="0.25"/>
    <row r="4" spans="2:8" s="8" customFormat="1" ht="48.75" customHeight="1" x14ac:dyDescent="0.25">
      <c r="B4" s="112" t="s">
        <v>100</v>
      </c>
      <c r="C4" s="112"/>
      <c r="D4" s="112"/>
      <c r="E4" s="112"/>
      <c r="F4" s="112"/>
    </row>
    <row r="5" spans="2:8" s="8" customFormat="1" ht="5.25" customHeight="1" thickBot="1" x14ac:dyDescent="0.3"/>
    <row r="6" spans="2:8" s="8" customFormat="1" x14ac:dyDescent="0.25">
      <c r="B6" s="116" t="s">
        <v>33</v>
      </c>
      <c r="C6" s="117"/>
      <c r="D6" s="117"/>
      <c r="E6" s="117"/>
      <c r="F6" s="118"/>
    </row>
    <row r="7" spans="2:8" s="8" customFormat="1" ht="36" customHeight="1" x14ac:dyDescent="0.25">
      <c r="B7" s="7" t="s">
        <v>56</v>
      </c>
      <c r="C7" s="113" t="s">
        <v>108</v>
      </c>
      <c r="D7" s="114"/>
      <c r="E7" s="114"/>
      <c r="F7" s="115"/>
      <c r="H7" s="13"/>
    </row>
    <row r="8" spans="2:8" s="8" customFormat="1" ht="34.5" customHeight="1" x14ac:dyDescent="0.25">
      <c r="B8" s="110" t="s">
        <v>57</v>
      </c>
      <c r="C8" s="111"/>
      <c r="D8" s="111"/>
      <c r="E8" s="111"/>
      <c r="F8" s="21" t="s">
        <v>109</v>
      </c>
    </row>
    <row r="9" spans="2:8" s="8" customFormat="1" ht="25.5" customHeight="1" x14ac:dyDescent="0.25">
      <c r="B9" s="110" t="s">
        <v>76</v>
      </c>
      <c r="C9" s="111"/>
      <c r="D9" s="111"/>
      <c r="E9" s="111"/>
      <c r="F9" s="85">
        <f>'FINANCIAMIENTO PROYECTO'!D20</f>
        <v>406568</v>
      </c>
      <c r="H9" s="8" t="s">
        <v>73</v>
      </c>
    </row>
    <row r="10" spans="2:8" s="8" customFormat="1" ht="24" customHeight="1" x14ac:dyDescent="0.25">
      <c r="B10" s="110" t="s">
        <v>77</v>
      </c>
      <c r="C10" s="111"/>
      <c r="D10" s="111"/>
      <c r="E10" s="111"/>
      <c r="F10" s="85">
        <f>'FINANCIAMIENTO PROYECTO'!E20</f>
        <v>203184</v>
      </c>
      <c r="H10" s="8" t="s">
        <v>73</v>
      </c>
    </row>
    <row r="11" spans="2:8" s="8" customFormat="1" ht="24" customHeight="1" x14ac:dyDescent="0.25">
      <c r="B11" s="110" t="s">
        <v>78</v>
      </c>
      <c r="C11" s="111"/>
      <c r="D11" s="111"/>
      <c r="E11" s="111"/>
      <c r="F11" s="85">
        <f>'FINANCIAMIENTO PROYECTO'!J20+'FINANCIAMIENTO PROYECTO'!K20</f>
        <v>203384</v>
      </c>
      <c r="H11" s="8" t="s">
        <v>73</v>
      </c>
    </row>
    <row r="12" spans="2:8" ht="21.75" customHeight="1" x14ac:dyDescent="0.25">
      <c r="B12" s="110" t="s">
        <v>86</v>
      </c>
      <c r="C12" s="111"/>
      <c r="D12" s="111"/>
      <c r="E12" s="111"/>
      <c r="F12" s="20" t="s">
        <v>110</v>
      </c>
    </row>
    <row r="13" spans="2:8" ht="23.25" customHeight="1" x14ac:dyDescent="0.25">
      <c r="B13" s="110" t="s">
        <v>87</v>
      </c>
      <c r="C13" s="111"/>
      <c r="D13" s="111"/>
      <c r="E13" s="111"/>
      <c r="F13" s="21" t="s">
        <v>111</v>
      </c>
    </row>
    <row r="14" spans="2:8" ht="90.75" customHeight="1" x14ac:dyDescent="0.25">
      <c r="B14" s="62" t="s">
        <v>85</v>
      </c>
      <c r="C14" s="91" t="s">
        <v>112</v>
      </c>
      <c r="D14" s="91"/>
      <c r="E14" s="91"/>
      <c r="F14" s="92"/>
    </row>
    <row r="15" spans="2:8" ht="80.25" customHeight="1" x14ac:dyDescent="0.25">
      <c r="B15" s="44" t="s">
        <v>79</v>
      </c>
      <c r="C15" s="91" t="s">
        <v>113</v>
      </c>
      <c r="D15" s="91"/>
      <c r="E15" s="91"/>
      <c r="F15" s="92"/>
    </row>
    <row r="16" spans="2:8" ht="80.25" customHeight="1" thickBot="1" x14ac:dyDescent="0.3">
      <c r="B16" s="12" t="s">
        <v>92</v>
      </c>
      <c r="C16" s="95"/>
      <c r="D16" s="95"/>
      <c r="E16" s="95"/>
      <c r="F16" s="96"/>
    </row>
    <row r="17" spans="2:5" s="8" customFormat="1" ht="8.25" customHeight="1" thickBot="1" x14ac:dyDescent="0.3"/>
    <row r="18" spans="2:5" ht="20.25" customHeight="1" thickBot="1" x14ac:dyDescent="0.3">
      <c r="B18" s="107" t="s">
        <v>80</v>
      </c>
      <c r="C18" s="108"/>
      <c r="D18" s="108"/>
      <c r="E18" s="109"/>
    </row>
    <row r="19" spans="2:5" x14ac:dyDescent="0.25">
      <c r="B19" s="14" t="s">
        <v>14</v>
      </c>
      <c r="C19" s="93"/>
      <c r="D19" s="93"/>
      <c r="E19" s="94"/>
    </row>
    <row r="20" spans="2:5" x14ac:dyDescent="0.25">
      <c r="B20" s="10" t="s">
        <v>15</v>
      </c>
      <c r="C20" s="91"/>
      <c r="D20" s="91"/>
      <c r="E20" s="92"/>
    </row>
    <row r="21" spans="2:5" ht="16.5" customHeight="1" x14ac:dyDescent="0.25">
      <c r="B21" s="7" t="s">
        <v>21</v>
      </c>
      <c r="C21" s="91"/>
      <c r="D21" s="91"/>
      <c r="E21" s="92"/>
    </row>
    <row r="22" spans="2:5" x14ac:dyDescent="0.25">
      <c r="B22" s="10" t="s">
        <v>16</v>
      </c>
      <c r="C22" s="91"/>
      <c r="D22" s="91"/>
      <c r="E22" s="92"/>
    </row>
    <row r="23" spans="2:5" x14ac:dyDescent="0.25">
      <c r="B23" s="10" t="s">
        <v>17</v>
      </c>
      <c r="C23" s="91"/>
      <c r="D23" s="91"/>
      <c r="E23" s="92"/>
    </row>
    <row r="24" spans="2:5" x14ac:dyDescent="0.25">
      <c r="B24" s="10" t="s">
        <v>3</v>
      </c>
      <c r="C24" s="91"/>
      <c r="D24" s="91"/>
      <c r="E24" s="92"/>
    </row>
    <row r="25" spans="2:5" x14ac:dyDescent="0.25">
      <c r="B25" s="10" t="s">
        <v>18</v>
      </c>
      <c r="C25" s="91"/>
      <c r="D25" s="91"/>
      <c r="E25" s="92"/>
    </row>
    <row r="26" spans="2:5" x14ac:dyDescent="0.25">
      <c r="B26" s="10" t="s">
        <v>4</v>
      </c>
      <c r="C26" s="91"/>
      <c r="D26" s="91"/>
      <c r="E26" s="92"/>
    </row>
    <row r="27" spans="2:5" x14ac:dyDescent="0.25">
      <c r="B27" s="10" t="s">
        <v>19</v>
      </c>
      <c r="C27" s="91"/>
      <c r="D27" s="91"/>
      <c r="E27" s="92"/>
    </row>
    <row r="28" spans="2:5" x14ac:dyDescent="0.25">
      <c r="B28" s="10" t="s">
        <v>20</v>
      </c>
      <c r="C28" s="91"/>
      <c r="D28" s="91"/>
      <c r="E28" s="92"/>
    </row>
    <row r="29" spans="2:5" ht="30" x14ac:dyDescent="0.25">
      <c r="B29" s="18" t="s">
        <v>40</v>
      </c>
      <c r="C29" s="91"/>
      <c r="D29" s="91"/>
      <c r="E29" s="92"/>
    </row>
    <row r="30" spans="2:5" x14ac:dyDescent="0.25">
      <c r="B30" s="10" t="s">
        <v>41</v>
      </c>
      <c r="C30" s="91"/>
      <c r="D30" s="91"/>
      <c r="E30" s="92"/>
    </row>
    <row r="31" spans="2:5" ht="60.75" thickBot="1" x14ac:dyDescent="0.3">
      <c r="B31" s="18" t="s">
        <v>44</v>
      </c>
      <c r="C31" s="95"/>
      <c r="D31" s="95"/>
      <c r="E31" s="96"/>
    </row>
    <row r="32" spans="2:5" s="8" customFormat="1" ht="9.75" customHeight="1" thickBot="1" x14ac:dyDescent="0.3"/>
    <row r="33" spans="2:5" s="8" customFormat="1" ht="16.5" customHeight="1" thickBot="1" x14ac:dyDescent="0.3">
      <c r="B33" s="107" t="s">
        <v>81</v>
      </c>
      <c r="C33" s="108"/>
      <c r="D33" s="108"/>
      <c r="E33" s="109"/>
    </row>
    <row r="34" spans="2:5" s="8" customFormat="1" ht="27" customHeight="1" x14ac:dyDescent="0.25">
      <c r="B34" s="6" t="s">
        <v>23</v>
      </c>
      <c r="C34" s="93" t="s">
        <v>114</v>
      </c>
      <c r="D34" s="93"/>
      <c r="E34" s="94"/>
    </row>
    <row r="35" spans="2:5" s="8" customFormat="1" ht="16.5" customHeight="1" x14ac:dyDescent="0.25">
      <c r="B35" s="7" t="s">
        <v>24</v>
      </c>
      <c r="C35" s="91" t="s">
        <v>115</v>
      </c>
      <c r="D35" s="91"/>
      <c r="E35" s="92"/>
    </row>
    <row r="36" spans="2:5" s="8" customFormat="1" ht="16.5" customHeight="1" x14ac:dyDescent="0.25">
      <c r="B36" s="7" t="s">
        <v>22</v>
      </c>
      <c r="C36" s="91"/>
      <c r="D36" s="91"/>
      <c r="E36" s="92"/>
    </row>
    <row r="37" spans="2:5" s="8" customFormat="1" ht="16.5" customHeight="1" x14ac:dyDescent="0.25">
      <c r="B37" s="7" t="s">
        <v>0</v>
      </c>
      <c r="C37" s="91"/>
      <c r="D37" s="91"/>
      <c r="E37" s="92"/>
    </row>
    <row r="38" spans="2:5" s="8" customFormat="1" ht="16.5" customHeight="1" x14ac:dyDescent="0.25">
      <c r="B38" s="7" t="s">
        <v>1</v>
      </c>
      <c r="C38" s="91"/>
      <c r="D38" s="91"/>
      <c r="E38" s="92"/>
    </row>
    <row r="39" spans="2:5" s="8" customFormat="1" ht="16.5" customHeight="1" x14ac:dyDescent="0.25">
      <c r="B39" s="7" t="s">
        <v>26</v>
      </c>
      <c r="C39" s="91"/>
      <c r="D39" s="91"/>
      <c r="E39" s="92"/>
    </row>
    <row r="40" spans="2:5" s="8" customFormat="1" ht="16.5" customHeight="1" x14ac:dyDescent="0.25">
      <c r="B40" s="7" t="s">
        <v>25</v>
      </c>
      <c r="C40" s="91"/>
      <c r="D40" s="91"/>
      <c r="E40" s="92"/>
    </row>
    <row r="41" spans="2:5" s="8" customFormat="1" ht="16.5" customHeight="1" x14ac:dyDescent="0.25">
      <c r="B41" s="7" t="s">
        <v>21</v>
      </c>
      <c r="C41" s="91"/>
      <c r="D41" s="91"/>
      <c r="E41" s="92"/>
    </row>
    <row r="42" spans="2:5" s="8" customFormat="1" ht="16.5" customHeight="1" x14ac:dyDescent="0.25">
      <c r="B42" s="10" t="s">
        <v>2</v>
      </c>
      <c r="C42" s="91"/>
      <c r="D42" s="91"/>
      <c r="E42" s="92"/>
    </row>
    <row r="43" spans="2:5" s="8" customFormat="1" ht="16.5" customHeight="1" x14ac:dyDescent="0.25">
      <c r="B43" s="7" t="s">
        <v>18</v>
      </c>
      <c r="C43" s="91"/>
      <c r="D43" s="91"/>
      <c r="E43" s="92"/>
    </row>
    <row r="44" spans="2:5" s="8" customFormat="1" ht="16.5" customHeight="1" x14ac:dyDescent="0.25">
      <c r="B44" s="7" t="s">
        <v>4</v>
      </c>
      <c r="C44" s="91"/>
      <c r="D44" s="91"/>
      <c r="E44" s="92"/>
    </row>
    <row r="45" spans="2:5" s="8" customFormat="1" ht="16.5" customHeight="1" x14ac:dyDescent="0.25">
      <c r="B45" s="10" t="s">
        <v>5</v>
      </c>
      <c r="C45" s="91"/>
      <c r="D45" s="91"/>
      <c r="E45" s="92"/>
    </row>
    <row r="46" spans="2:5" s="8" customFormat="1" ht="16.5" customHeight="1" x14ac:dyDescent="0.25">
      <c r="B46" s="10" t="s">
        <v>6</v>
      </c>
      <c r="C46" s="91"/>
      <c r="D46" s="91"/>
      <c r="E46" s="92"/>
    </row>
    <row r="47" spans="2:5" s="8" customFormat="1" ht="16.5" customHeight="1" x14ac:dyDescent="0.25">
      <c r="B47" s="7" t="s">
        <v>39</v>
      </c>
      <c r="C47" s="91"/>
      <c r="D47" s="91"/>
      <c r="E47" s="92"/>
    </row>
    <row r="48" spans="2:5" s="8" customFormat="1" ht="16.5" customHeight="1" x14ac:dyDescent="0.25">
      <c r="B48" s="7" t="s">
        <v>7</v>
      </c>
      <c r="C48" s="91"/>
      <c r="D48" s="91"/>
      <c r="E48" s="92"/>
    </row>
    <row r="49" spans="2:5" s="8" customFormat="1" ht="62.25" customHeight="1" x14ac:dyDescent="0.25">
      <c r="B49" s="7" t="s">
        <v>43</v>
      </c>
      <c r="C49" s="119"/>
      <c r="D49" s="120"/>
      <c r="E49" s="121"/>
    </row>
    <row r="50" spans="2:5" s="8" customFormat="1" ht="18.75" customHeight="1" x14ac:dyDescent="0.25">
      <c r="B50" s="7" t="s">
        <v>45</v>
      </c>
      <c r="C50" s="119"/>
      <c r="D50" s="120"/>
      <c r="E50" s="121"/>
    </row>
    <row r="51" spans="2:5" s="8" customFormat="1" ht="61.5" customHeight="1" x14ac:dyDescent="0.25">
      <c r="B51" s="7" t="s">
        <v>99</v>
      </c>
      <c r="C51" s="88"/>
      <c r="D51" s="89"/>
      <c r="E51" s="90"/>
    </row>
    <row r="52" spans="2:5" s="8" customFormat="1" ht="16.5" customHeight="1" x14ac:dyDescent="0.25">
      <c r="B52" s="103" t="s">
        <v>28</v>
      </c>
      <c r="C52" s="104"/>
      <c r="D52" s="104"/>
      <c r="E52" s="105"/>
    </row>
    <row r="53" spans="2:5" s="8" customFormat="1" ht="16.5" customHeight="1" x14ac:dyDescent="0.25">
      <c r="B53" s="7" t="s">
        <v>34</v>
      </c>
      <c r="C53" s="1"/>
      <c r="D53" s="11" t="s">
        <v>27</v>
      </c>
      <c r="E53" s="2" t="s">
        <v>116</v>
      </c>
    </row>
    <row r="54" spans="2:5" s="8" customFormat="1" ht="16.5" customHeight="1" x14ac:dyDescent="0.25">
      <c r="B54" s="103" t="s">
        <v>29</v>
      </c>
      <c r="C54" s="104"/>
      <c r="D54" s="104"/>
      <c r="E54" s="105"/>
    </row>
    <row r="55" spans="2:5" s="8" customFormat="1" ht="16.5" customHeight="1" x14ac:dyDescent="0.25">
      <c r="B55" s="7" t="s">
        <v>8</v>
      </c>
      <c r="C55" s="3"/>
      <c r="D55" s="11" t="s">
        <v>30</v>
      </c>
      <c r="E55" s="2"/>
    </row>
    <row r="56" spans="2:5" s="8" customFormat="1" ht="16.5" customHeight="1" x14ac:dyDescent="0.25">
      <c r="B56" s="7" t="s">
        <v>10</v>
      </c>
      <c r="C56" s="3"/>
      <c r="D56" s="11" t="s">
        <v>11</v>
      </c>
      <c r="E56" s="2" t="s">
        <v>116</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7"/>
      <c r="D59" s="98"/>
      <c r="E59" s="99"/>
    </row>
    <row r="60" spans="2:5" s="8" customFormat="1" ht="9.75" customHeight="1" thickBot="1" x14ac:dyDescent="0.3"/>
    <row r="61" spans="2:5" s="8" customFormat="1" ht="15.75" customHeight="1" thickBot="1" x14ac:dyDescent="0.3">
      <c r="B61" s="107" t="s">
        <v>82</v>
      </c>
      <c r="C61" s="108"/>
      <c r="D61" s="108"/>
      <c r="E61" s="109"/>
    </row>
    <row r="62" spans="2:5" s="8" customFormat="1" ht="27" customHeight="1" x14ac:dyDescent="0.25">
      <c r="B62" s="6" t="s">
        <v>23</v>
      </c>
      <c r="C62" s="93" t="s">
        <v>117</v>
      </c>
      <c r="D62" s="93"/>
      <c r="E62" s="94"/>
    </row>
    <row r="63" spans="2:5" s="8" customFormat="1" ht="16.5" customHeight="1" x14ac:dyDescent="0.25">
      <c r="B63" s="7" t="s">
        <v>24</v>
      </c>
      <c r="C63" s="91" t="s">
        <v>118</v>
      </c>
      <c r="D63" s="91"/>
      <c r="E63" s="92"/>
    </row>
    <row r="64" spans="2:5" s="8" customFormat="1" ht="16.5" customHeight="1" x14ac:dyDescent="0.25">
      <c r="B64" s="7" t="s">
        <v>22</v>
      </c>
      <c r="C64" s="91"/>
      <c r="D64" s="91"/>
      <c r="E64" s="92"/>
    </row>
    <row r="65" spans="2:5" s="8" customFormat="1" ht="16.5" customHeight="1" x14ac:dyDescent="0.25">
      <c r="B65" s="7" t="s">
        <v>0</v>
      </c>
      <c r="C65" s="91"/>
      <c r="D65" s="91"/>
      <c r="E65" s="92"/>
    </row>
    <row r="66" spans="2:5" s="8" customFormat="1" ht="16.5" customHeight="1" x14ac:dyDescent="0.25">
      <c r="B66" s="7" t="s">
        <v>1</v>
      </c>
      <c r="C66" s="91"/>
      <c r="D66" s="91"/>
      <c r="E66" s="92"/>
    </row>
    <row r="67" spans="2:5" s="8" customFormat="1" ht="16.5" customHeight="1" x14ac:dyDescent="0.25">
      <c r="B67" s="7" t="s">
        <v>26</v>
      </c>
      <c r="C67" s="91"/>
      <c r="D67" s="91"/>
      <c r="E67" s="92"/>
    </row>
    <row r="68" spans="2:5" s="8" customFormat="1" ht="16.5" customHeight="1" x14ac:dyDescent="0.25">
      <c r="B68" s="7" t="s">
        <v>25</v>
      </c>
      <c r="C68" s="91"/>
      <c r="D68" s="91"/>
      <c r="E68" s="92"/>
    </row>
    <row r="69" spans="2:5" s="8" customFormat="1" ht="16.5" customHeight="1" x14ac:dyDescent="0.25">
      <c r="B69" s="7" t="s">
        <v>21</v>
      </c>
      <c r="C69" s="91"/>
      <c r="D69" s="91"/>
      <c r="E69" s="92"/>
    </row>
    <row r="70" spans="2:5" s="8" customFormat="1" ht="16.5" customHeight="1" x14ac:dyDescent="0.25">
      <c r="B70" s="10" t="s">
        <v>2</v>
      </c>
      <c r="C70" s="91"/>
      <c r="D70" s="91"/>
      <c r="E70" s="92"/>
    </row>
    <row r="71" spans="2:5" s="8" customFormat="1" ht="16.5" customHeight="1" x14ac:dyDescent="0.25">
      <c r="B71" s="7" t="s">
        <v>18</v>
      </c>
      <c r="C71" s="91"/>
      <c r="D71" s="91"/>
      <c r="E71" s="92"/>
    </row>
    <row r="72" spans="2:5" s="8" customFormat="1" ht="16.5" customHeight="1" x14ac:dyDescent="0.25">
      <c r="B72" s="7" t="s">
        <v>4</v>
      </c>
      <c r="C72" s="91"/>
      <c r="D72" s="91"/>
      <c r="E72" s="92"/>
    </row>
    <row r="73" spans="2:5" s="8" customFormat="1" ht="16.5" customHeight="1" x14ac:dyDescent="0.25">
      <c r="B73" s="10" t="s">
        <v>5</v>
      </c>
      <c r="C73" s="91"/>
      <c r="D73" s="91"/>
      <c r="E73" s="92"/>
    </row>
    <row r="74" spans="2:5" s="8" customFormat="1" ht="16.5" customHeight="1" x14ac:dyDescent="0.25">
      <c r="B74" s="10" t="s">
        <v>6</v>
      </c>
      <c r="C74" s="91"/>
      <c r="D74" s="91"/>
      <c r="E74" s="92"/>
    </row>
    <row r="75" spans="2:5" s="8" customFormat="1" ht="16.5" customHeight="1" x14ac:dyDescent="0.25">
      <c r="B75" s="7" t="s">
        <v>39</v>
      </c>
      <c r="C75" s="91"/>
      <c r="D75" s="91"/>
      <c r="E75" s="92"/>
    </row>
    <row r="76" spans="2:5" s="8" customFormat="1" ht="16.5" customHeight="1" x14ac:dyDescent="0.25">
      <c r="B76" s="7" t="s">
        <v>7</v>
      </c>
      <c r="C76" s="91"/>
      <c r="D76" s="91"/>
      <c r="E76" s="92"/>
    </row>
    <row r="77" spans="2:5" s="8" customFormat="1" ht="62.25" customHeight="1" x14ac:dyDescent="0.25">
      <c r="B77" s="7" t="s">
        <v>43</v>
      </c>
      <c r="C77" s="119"/>
      <c r="D77" s="120"/>
      <c r="E77" s="121"/>
    </row>
    <row r="78" spans="2:5" s="8" customFormat="1" ht="66" customHeight="1" x14ac:dyDescent="0.25">
      <c r="B78" s="7" t="s">
        <v>99</v>
      </c>
      <c r="C78" s="88"/>
      <c r="D78" s="89"/>
      <c r="E78" s="90"/>
    </row>
    <row r="79" spans="2:5" s="8" customFormat="1" ht="16.5" customHeight="1" x14ac:dyDescent="0.25">
      <c r="B79" s="103" t="s">
        <v>28</v>
      </c>
      <c r="C79" s="104"/>
      <c r="D79" s="104"/>
      <c r="E79" s="105"/>
    </row>
    <row r="80" spans="2:5" s="8" customFormat="1" ht="16.5" customHeight="1" x14ac:dyDescent="0.25">
      <c r="B80" s="7" t="s">
        <v>34</v>
      </c>
      <c r="C80" s="86"/>
      <c r="D80" s="11" t="s">
        <v>27</v>
      </c>
      <c r="E80" s="87"/>
    </row>
    <row r="81" spans="2:5" s="8" customFormat="1" ht="16.5" customHeight="1" x14ac:dyDescent="0.25">
      <c r="B81" s="103" t="s">
        <v>29</v>
      </c>
      <c r="C81" s="104"/>
      <c r="D81" s="104"/>
      <c r="E81" s="105"/>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t="s">
        <v>116</v>
      </c>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7"/>
      <c r="D87" s="98"/>
      <c r="E87" s="99"/>
    </row>
    <row r="88" spans="2:5" s="8" customFormat="1" ht="16.5" customHeight="1" thickBot="1" x14ac:dyDescent="0.3"/>
    <row r="89" spans="2:5" s="8" customFormat="1" ht="15.75" thickBot="1" x14ac:dyDescent="0.3">
      <c r="B89" s="100" t="s">
        <v>83</v>
      </c>
      <c r="C89" s="101"/>
      <c r="D89" s="101"/>
      <c r="E89" s="102"/>
    </row>
    <row r="90" spans="2:5" s="8" customFormat="1" ht="27" customHeight="1" x14ac:dyDescent="0.25">
      <c r="B90" s="6" t="s">
        <v>23</v>
      </c>
      <c r="C90" s="93"/>
      <c r="D90" s="93"/>
      <c r="E90" s="94"/>
    </row>
    <row r="91" spans="2:5" s="8" customFormat="1" ht="16.5" customHeight="1" x14ac:dyDescent="0.25">
      <c r="B91" s="7" t="s">
        <v>24</v>
      </c>
      <c r="C91" s="91"/>
      <c r="D91" s="91"/>
      <c r="E91" s="92"/>
    </row>
    <row r="92" spans="2:5" s="8" customFormat="1" ht="16.5" customHeight="1" x14ac:dyDescent="0.25">
      <c r="B92" s="7" t="s">
        <v>22</v>
      </c>
      <c r="C92" s="91"/>
      <c r="D92" s="91"/>
      <c r="E92" s="92"/>
    </row>
    <row r="93" spans="2:5" s="8" customFormat="1" ht="16.5" customHeight="1" x14ac:dyDescent="0.25">
      <c r="B93" s="7" t="s">
        <v>0</v>
      </c>
      <c r="C93" s="91"/>
      <c r="D93" s="91"/>
      <c r="E93" s="92"/>
    </row>
    <row r="94" spans="2:5" s="8" customFormat="1" ht="16.5" customHeight="1" x14ac:dyDescent="0.25">
      <c r="B94" s="7" t="s">
        <v>1</v>
      </c>
      <c r="C94" s="91"/>
      <c r="D94" s="91"/>
      <c r="E94" s="92"/>
    </row>
    <row r="95" spans="2:5" s="8" customFormat="1" ht="16.5" customHeight="1" x14ac:dyDescent="0.25">
      <c r="B95" s="7" t="s">
        <v>26</v>
      </c>
      <c r="C95" s="91"/>
      <c r="D95" s="91"/>
      <c r="E95" s="92"/>
    </row>
    <row r="96" spans="2:5" s="8" customFormat="1" ht="16.5" customHeight="1" x14ac:dyDescent="0.25">
      <c r="B96" s="7" t="s">
        <v>25</v>
      </c>
      <c r="C96" s="91"/>
      <c r="D96" s="91"/>
      <c r="E96" s="92"/>
    </row>
    <row r="97" spans="2:5" s="8" customFormat="1" ht="16.5" customHeight="1" x14ac:dyDescent="0.25">
      <c r="B97" s="7" t="s">
        <v>21</v>
      </c>
      <c r="C97" s="91"/>
      <c r="D97" s="91"/>
      <c r="E97" s="92"/>
    </row>
    <row r="98" spans="2:5" s="8" customFormat="1" ht="16.5" customHeight="1" x14ac:dyDescent="0.25">
      <c r="B98" s="10" t="s">
        <v>2</v>
      </c>
      <c r="C98" s="91"/>
      <c r="D98" s="91"/>
      <c r="E98" s="92"/>
    </row>
    <row r="99" spans="2:5" s="8" customFormat="1" ht="16.5" customHeight="1" x14ac:dyDescent="0.25">
      <c r="B99" s="7" t="s">
        <v>18</v>
      </c>
      <c r="C99" s="91"/>
      <c r="D99" s="91"/>
      <c r="E99" s="92"/>
    </row>
    <row r="100" spans="2:5" s="8" customFormat="1" ht="16.5" customHeight="1" x14ac:dyDescent="0.25">
      <c r="B100" s="7" t="s">
        <v>4</v>
      </c>
      <c r="C100" s="91"/>
      <c r="D100" s="91"/>
      <c r="E100" s="92"/>
    </row>
    <row r="101" spans="2:5" s="8" customFormat="1" ht="16.5" customHeight="1" x14ac:dyDescent="0.25">
      <c r="B101" s="10" t="s">
        <v>5</v>
      </c>
      <c r="C101" s="91"/>
      <c r="D101" s="91"/>
      <c r="E101" s="92"/>
    </row>
    <row r="102" spans="2:5" s="8" customFormat="1" ht="16.5" customHeight="1" x14ac:dyDescent="0.25">
      <c r="B102" s="10" t="s">
        <v>6</v>
      </c>
      <c r="C102" s="91"/>
      <c r="D102" s="91"/>
      <c r="E102" s="92"/>
    </row>
    <row r="103" spans="2:5" s="8" customFormat="1" ht="16.5" customHeight="1" x14ac:dyDescent="0.25">
      <c r="B103" s="7" t="s">
        <v>39</v>
      </c>
      <c r="C103" s="91"/>
      <c r="D103" s="91"/>
      <c r="E103" s="92"/>
    </row>
    <row r="104" spans="2:5" s="8" customFormat="1" ht="16.5" customHeight="1" x14ac:dyDescent="0.25">
      <c r="B104" s="7" t="s">
        <v>7</v>
      </c>
      <c r="C104" s="91"/>
      <c r="D104" s="91"/>
      <c r="E104" s="92"/>
    </row>
    <row r="105" spans="2:5" s="8" customFormat="1" ht="62.25" customHeight="1" x14ac:dyDescent="0.25">
      <c r="B105" s="7" t="s">
        <v>43</v>
      </c>
      <c r="C105" s="119"/>
      <c r="D105" s="120"/>
      <c r="E105" s="121"/>
    </row>
    <row r="106" spans="2:5" s="8" customFormat="1" ht="66" customHeight="1" x14ac:dyDescent="0.25">
      <c r="B106" s="7" t="s">
        <v>99</v>
      </c>
      <c r="C106" s="88"/>
      <c r="D106" s="89"/>
      <c r="E106" s="90"/>
    </row>
    <row r="107" spans="2:5" s="8" customFormat="1" ht="16.5" customHeight="1" x14ac:dyDescent="0.25">
      <c r="B107" s="103" t="s">
        <v>28</v>
      </c>
      <c r="C107" s="104"/>
      <c r="D107" s="104"/>
      <c r="E107" s="105"/>
    </row>
    <row r="108" spans="2:5" s="8" customFormat="1" ht="16.5" customHeight="1" x14ac:dyDescent="0.25">
      <c r="B108" s="7" t="s">
        <v>34</v>
      </c>
      <c r="C108" s="1"/>
      <c r="D108" s="11" t="s">
        <v>27</v>
      </c>
      <c r="E108" s="2"/>
    </row>
    <row r="109" spans="2:5" s="8" customFormat="1" ht="16.5" customHeight="1" x14ac:dyDescent="0.25">
      <c r="B109" s="103" t="s">
        <v>29</v>
      </c>
      <c r="C109" s="104"/>
      <c r="D109" s="104"/>
      <c r="E109" s="105"/>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7"/>
      <c r="D115" s="98"/>
      <c r="E115" s="99"/>
    </row>
    <row r="116" spans="2:5" s="8" customFormat="1" ht="6" customHeight="1" thickBot="1" x14ac:dyDescent="0.3"/>
    <row r="117" spans="2:5" s="8" customFormat="1" ht="15.75" thickBot="1" x14ac:dyDescent="0.3">
      <c r="B117" s="100" t="s">
        <v>84</v>
      </c>
      <c r="C117" s="101"/>
      <c r="D117" s="101"/>
      <c r="E117" s="102"/>
    </row>
    <row r="118" spans="2:5" s="8" customFormat="1" ht="27" customHeight="1" x14ac:dyDescent="0.25">
      <c r="B118" s="6" t="s">
        <v>23</v>
      </c>
      <c r="C118" s="93"/>
      <c r="D118" s="93"/>
      <c r="E118" s="94"/>
    </row>
    <row r="119" spans="2:5" s="8" customFormat="1" ht="16.5" customHeight="1" x14ac:dyDescent="0.25">
      <c r="B119" s="7" t="s">
        <v>24</v>
      </c>
      <c r="C119" s="91"/>
      <c r="D119" s="91"/>
      <c r="E119" s="92"/>
    </row>
    <row r="120" spans="2:5" s="8" customFormat="1" ht="16.5" customHeight="1" x14ac:dyDescent="0.25">
      <c r="B120" s="7" t="s">
        <v>22</v>
      </c>
      <c r="C120" s="91"/>
      <c r="D120" s="91"/>
      <c r="E120" s="92"/>
    </row>
    <row r="121" spans="2:5" s="8" customFormat="1" ht="16.5" customHeight="1" x14ac:dyDescent="0.25">
      <c r="B121" s="7" t="s">
        <v>0</v>
      </c>
      <c r="C121" s="91"/>
      <c r="D121" s="91"/>
      <c r="E121" s="92"/>
    </row>
    <row r="122" spans="2:5" s="8" customFormat="1" ht="16.5" customHeight="1" x14ac:dyDescent="0.25">
      <c r="B122" s="7" t="s">
        <v>1</v>
      </c>
      <c r="C122" s="91"/>
      <c r="D122" s="91"/>
      <c r="E122" s="92"/>
    </row>
    <row r="123" spans="2:5" s="8" customFormat="1" ht="16.5" customHeight="1" x14ac:dyDescent="0.25">
      <c r="B123" s="7" t="s">
        <v>26</v>
      </c>
      <c r="C123" s="91"/>
      <c r="D123" s="91"/>
      <c r="E123" s="92"/>
    </row>
    <row r="124" spans="2:5" s="8" customFormat="1" ht="16.5" customHeight="1" x14ac:dyDescent="0.25">
      <c r="B124" s="7" t="s">
        <v>25</v>
      </c>
      <c r="C124" s="91"/>
      <c r="D124" s="91"/>
      <c r="E124" s="92"/>
    </row>
    <row r="125" spans="2:5" s="8" customFormat="1" ht="16.5" customHeight="1" x14ac:dyDescent="0.25">
      <c r="B125" s="7" t="s">
        <v>21</v>
      </c>
      <c r="C125" s="91"/>
      <c r="D125" s="91"/>
      <c r="E125" s="92"/>
    </row>
    <row r="126" spans="2:5" s="8" customFormat="1" ht="16.5" customHeight="1" x14ac:dyDescent="0.25">
      <c r="B126" s="10" t="s">
        <v>2</v>
      </c>
      <c r="C126" s="91"/>
      <c r="D126" s="91"/>
      <c r="E126" s="92"/>
    </row>
    <row r="127" spans="2:5" s="8" customFormat="1" ht="16.5" customHeight="1" x14ac:dyDescent="0.25">
      <c r="B127" s="7" t="s">
        <v>18</v>
      </c>
      <c r="C127" s="91"/>
      <c r="D127" s="91"/>
      <c r="E127" s="92"/>
    </row>
    <row r="128" spans="2:5" s="8" customFormat="1" ht="16.5" customHeight="1" x14ac:dyDescent="0.25">
      <c r="B128" s="7" t="s">
        <v>4</v>
      </c>
      <c r="C128" s="91"/>
      <c r="D128" s="91"/>
      <c r="E128" s="92"/>
    </row>
    <row r="129" spans="2:5" s="8" customFormat="1" ht="16.5" customHeight="1" x14ac:dyDescent="0.25">
      <c r="B129" s="10" t="s">
        <v>5</v>
      </c>
      <c r="C129" s="91"/>
      <c r="D129" s="91"/>
      <c r="E129" s="92"/>
    </row>
    <row r="130" spans="2:5" s="8" customFormat="1" ht="16.5" customHeight="1" x14ac:dyDescent="0.25">
      <c r="B130" s="10" t="s">
        <v>6</v>
      </c>
      <c r="C130" s="91"/>
      <c r="D130" s="91"/>
      <c r="E130" s="92"/>
    </row>
    <row r="131" spans="2:5" s="8" customFormat="1" ht="16.5" customHeight="1" x14ac:dyDescent="0.25">
      <c r="B131" s="7" t="s">
        <v>39</v>
      </c>
      <c r="C131" s="91"/>
      <c r="D131" s="91"/>
      <c r="E131" s="92"/>
    </row>
    <row r="132" spans="2:5" s="8" customFormat="1" ht="16.5" customHeight="1" x14ac:dyDescent="0.25">
      <c r="B132" s="7" t="s">
        <v>7</v>
      </c>
      <c r="C132" s="91"/>
      <c r="D132" s="91"/>
      <c r="E132" s="92"/>
    </row>
    <row r="133" spans="2:5" s="8" customFormat="1" ht="62.25" customHeight="1" x14ac:dyDescent="0.25">
      <c r="B133" s="7" t="s">
        <v>42</v>
      </c>
      <c r="C133" s="119"/>
      <c r="D133" s="120"/>
      <c r="E133" s="121"/>
    </row>
    <row r="134" spans="2:5" s="8" customFormat="1" ht="65.25" customHeight="1" x14ac:dyDescent="0.25">
      <c r="B134" s="7" t="s">
        <v>99</v>
      </c>
      <c r="C134" s="88"/>
      <c r="D134" s="89"/>
      <c r="E134" s="90"/>
    </row>
    <row r="135" spans="2:5" s="8" customFormat="1" ht="16.5" customHeight="1" x14ac:dyDescent="0.25">
      <c r="B135" s="103" t="s">
        <v>28</v>
      </c>
      <c r="C135" s="104"/>
      <c r="D135" s="104"/>
      <c r="E135" s="105"/>
    </row>
    <row r="136" spans="2:5" s="8" customFormat="1" ht="16.5" customHeight="1" x14ac:dyDescent="0.25">
      <c r="B136" s="7" t="s">
        <v>34</v>
      </c>
      <c r="C136" s="1"/>
      <c r="D136" s="11" t="s">
        <v>27</v>
      </c>
      <c r="E136" s="2"/>
    </row>
    <row r="137" spans="2:5" s="8" customFormat="1" ht="16.5" customHeight="1" x14ac:dyDescent="0.25">
      <c r="B137" s="103" t="s">
        <v>29</v>
      </c>
      <c r="C137" s="104"/>
      <c r="D137" s="104"/>
      <c r="E137" s="105"/>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7"/>
      <c r="D143" s="98"/>
      <c r="E143" s="99"/>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pageMargins left="0.70866141732283472" right="0.70866141732283472" top="0.74803149606299213" bottom="0.74803149606299213" header="0.31496062992125984" footer="0.31496062992125984"/>
  <pageSetup paperSize="9" scale="83" fitToHeight="0" orientation="portrait" r:id="rId1"/>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61" zoomScale="80" zoomScaleNormal="80" zoomScaleSheetLayoutView="100" workbookViewId="0">
      <selection activeCell="B37" sqref="B37:E3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0" t="s">
        <v>100</v>
      </c>
      <c r="D2" s="140"/>
      <c r="E2" s="140"/>
    </row>
    <row r="3" spans="2:7" s="8" customFormat="1" ht="20.25" customHeight="1" x14ac:dyDescent="0.25">
      <c r="B3" s="137" t="s">
        <v>60</v>
      </c>
      <c r="C3" s="138"/>
      <c r="D3" s="138" t="s">
        <v>61</v>
      </c>
      <c r="E3" s="139"/>
    </row>
    <row r="4" spans="2:7" s="8" customFormat="1" ht="19.5" customHeight="1" thickBot="1" x14ac:dyDescent="0.3">
      <c r="B4" s="136" t="str">
        <f>'DATOS GENERALES'!C35</f>
        <v>SP</v>
      </c>
      <c r="C4" s="134"/>
      <c r="D4" s="134" t="str">
        <f>'DATOS GENERALES'!C7</f>
        <v xml:space="preserve">Mujeres del sector rural con empleo sostenible </v>
      </c>
      <c r="E4" s="135"/>
    </row>
    <row r="5" spans="2:7" s="8" customFormat="1" ht="16.5" customHeight="1" thickBot="1" x14ac:dyDescent="0.3">
      <c r="B5" s="15"/>
    </row>
    <row r="6" spans="2:7" s="8" customFormat="1" ht="15" customHeight="1" x14ac:dyDescent="0.25">
      <c r="B6" s="122" t="s">
        <v>88</v>
      </c>
      <c r="C6" s="123"/>
      <c r="D6" s="123"/>
      <c r="E6" s="124"/>
    </row>
    <row r="7" spans="2:7" s="8" customFormat="1" ht="209.25" customHeight="1" thickBot="1" x14ac:dyDescent="0.3">
      <c r="B7" s="128" t="s">
        <v>143</v>
      </c>
      <c r="C7" s="129"/>
      <c r="D7" s="129"/>
      <c r="E7" s="130"/>
    </row>
    <row r="8" spans="2:7" s="8" customFormat="1" ht="12" customHeight="1" thickBot="1" x14ac:dyDescent="0.3"/>
    <row r="9" spans="2:7" s="8" customFormat="1" x14ac:dyDescent="0.25">
      <c r="B9" s="122" t="s">
        <v>89</v>
      </c>
      <c r="C9" s="123"/>
      <c r="D9" s="123"/>
      <c r="E9" s="124"/>
    </row>
    <row r="10" spans="2:7" s="8" customFormat="1" ht="171" customHeight="1" thickBot="1" x14ac:dyDescent="0.3">
      <c r="B10" s="131" t="s">
        <v>144</v>
      </c>
      <c r="C10" s="132"/>
      <c r="D10" s="132"/>
      <c r="E10" s="133"/>
    </row>
    <row r="11" spans="2:7" s="8" customFormat="1" ht="15.75" customHeight="1" thickBot="1" x14ac:dyDescent="0.3"/>
    <row r="12" spans="2:7" s="8" customFormat="1" x14ac:dyDescent="0.25">
      <c r="B12" s="125" t="s">
        <v>90</v>
      </c>
      <c r="C12" s="126"/>
      <c r="D12" s="126"/>
      <c r="E12" s="127"/>
    </row>
    <row r="13" spans="2:7" s="8" customFormat="1" ht="166.5" customHeight="1" thickBot="1" x14ac:dyDescent="0.3">
      <c r="B13" s="131" t="s">
        <v>145</v>
      </c>
      <c r="C13" s="132"/>
      <c r="D13" s="132"/>
      <c r="E13" s="133"/>
    </row>
    <row r="14" spans="2:7" ht="15" customHeight="1" thickBot="1" x14ac:dyDescent="0.3">
      <c r="B14" s="8"/>
      <c r="C14" s="8"/>
    </row>
    <row r="15" spans="2:7" s="8" customFormat="1" ht="36" customHeight="1" x14ac:dyDescent="0.25">
      <c r="B15" s="125" t="s">
        <v>62</v>
      </c>
      <c r="C15" s="126"/>
      <c r="D15" s="126"/>
      <c r="E15" s="127"/>
      <c r="G15" s="48" t="s">
        <v>64</v>
      </c>
    </row>
    <row r="16" spans="2:7" s="8" customFormat="1" ht="164.25" customHeight="1" thickBot="1" x14ac:dyDescent="0.3">
      <c r="B16" s="131" t="s">
        <v>146</v>
      </c>
      <c r="C16" s="132"/>
      <c r="D16" s="132"/>
      <c r="E16" s="133"/>
      <c r="G16" s="49" t="s">
        <v>147</v>
      </c>
    </row>
    <row r="17" spans="1:7" s="8" customFormat="1" ht="15.75" customHeight="1" thickBot="1" x14ac:dyDescent="0.3"/>
    <row r="18" spans="1:7" s="8" customFormat="1" ht="33" customHeight="1" x14ac:dyDescent="0.25">
      <c r="B18" s="122" t="s">
        <v>63</v>
      </c>
      <c r="C18" s="123"/>
      <c r="D18" s="123"/>
      <c r="E18" s="124"/>
    </row>
    <row r="19" spans="1:7" s="8" customFormat="1" ht="322.5" customHeight="1" thickBot="1" x14ac:dyDescent="0.3">
      <c r="B19" s="131" t="s">
        <v>148</v>
      </c>
      <c r="C19" s="132"/>
      <c r="D19" s="132"/>
      <c r="E19" s="133"/>
    </row>
    <row r="20" spans="1:7" s="8" customFormat="1" ht="17.25" customHeight="1" thickBot="1" x14ac:dyDescent="0.3"/>
    <row r="21" spans="1:7" s="8" customFormat="1" ht="15" customHeight="1" x14ac:dyDescent="0.25">
      <c r="B21" s="125" t="s">
        <v>65</v>
      </c>
      <c r="C21" s="126"/>
      <c r="D21" s="126"/>
      <c r="E21" s="127"/>
    </row>
    <row r="22" spans="1:7" s="8" customFormat="1" ht="338.25" customHeight="1" thickBot="1" x14ac:dyDescent="0.3">
      <c r="B22" s="131" t="s">
        <v>149</v>
      </c>
      <c r="C22" s="132"/>
      <c r="D22" s="132"/>
      <c r="E22" s="133"/>
    </row>
    <row r="23" spans="1:7" ht="15" customHeight="1" thickBot="1" x14ac:dyDescent="0.3">
      <c r="B23" s="8"/>
      <c r="C23" s="8"/>
    </row>
    <row r="24" spans="1:7" s="8" customFormat="1" ht="15" customHeight="1" x14ac:dyDescent="0.25">
      <c r="B24" s="125" t="s">
        <v>66</v>
      </c>
      <c r="C24" s="126"/>
      <c r="D24" s="126"/>
      <c r="E24" s="127"/>
    </row>
    <row r="25" spans="1:7" s="8" customFormat="1" ht="180" customHeight="1" thickBot="1" x14ac:dyDescent="0.3">
      <c r="A25" s="8" t="s">
        <v>37</v>
      </c>
      <c r="B25" s="128" t="s">
        <v>150</v>
      </c>
      <c r="C25" s="129"/>
      <c r="D25" s="129"/>
      <c r="E25" s="130"/>
    </row>
    <row r="26" spans="1:7" s="8" customFormat="1" ht="14.25" customHeight="1" thickBot="1" x14ac:dyDescent="0.3"/>
    <row r="27" spans="1:7" s="8" customFormat="1" ht="15" customHeight="1" x14ac:dyDescent="0.25">
      <c r="B27" s="125" t="s">
        <v>67</v>
      </c>
      <c r="C27" s="126"/>
      <c r="D27" s="126"/>
      <c r="E27" s="127"/>
    </row>
    <row r="28" spans="1:7" s="8" customFormat="1" ht="184.5" customHeight="1" thickBot="1" x14ac:dyDescent="0.3">
      <c r="B28" s="128" t="s">
        <v>151</v>
      </c>
      <c r="C28" s="129"/>
      <c r="D28" s="129"/>
      <c r="E28" s="130"/>
    </row>
    <row r="29" spans="1:7" s="8" customFormat="1" ht="12" customHeight="1" thickBot="1" x14ac:dyDescent="0.3"/>
    <row r="30" spans="1:7" s="8" customFormat="1" ht="33" customHeight="1" x14ac:dyDescent="0.25">
      <c r="B30" s="125" t="s">
        <v>91</v>
      </c>
      <c r="C30" s="126"/>
      <c r="D30" s="126"/>
      <c r="E30" s="127"/>
      <c r="G30" s="48" t="s">
        <v>104</v>
      </c>
    </row>
    <row r="31" spans="1:7" s="8" customFormat="1" ht="221.25" customHeight="1" thickBot="1" x14ac:dyDescent="0.3">
      <c r="B31" s="128" t="s">
        <v>152</v>
      </c>
      <c r="C31" s="129"/>
      <c r="D31" s="129"/>
      <c r="E31" s="130"/>
      <c r="G31" s="49" t="s">
        <v>119</v>
      </c>
    </row>
    <row r="32" spans="1:7" s="8" customFormat="1" ht="15" customHeight="1" thickBot="1" x14ac:dyDescent="0.3"/>
    <row r="33" spans="1:7" s="8" customFormat="1" ht="30" x14ac:dyDescent="0.25">
      <c r="A33" s="8">
        <v>10</v>
      </c>
      <c r="B33" s="122" t="s">
        <v>69</v>
      </c>
      <c r="C33" s="123"/>
      <c r="D33" s="123"/>
      <c r="E33" s="124"/>
      <c r="G33" s="48" t="s">
        <v>68</v>
      </c>
    </row>
    <row r="34" spans="1:7" s="8" customFormat="1" ht="357" customHeight="1" thickBot="1" x14ac:dyDescent="0.3">
      <c r="B34" s="131" t="s">
        <v>153</v>
      </c>
      <c r="C34" s="132"/>
      <c r="D34" s="132"/>
      <c r="E34" s="133"/>
      <c r="G34" s="49"/>
    </row>
    <row r="35" spans="1:7" s="8" customFormat="1" ht="12.75" customHeight="1" thickBot="1" x14ac:dyDescent="0.3"/>
    <row r="36" spans="1:7" s="8" customFormat="1" x14ac:dyDescent="0.25">
      <c r="B36" s="122" t="s">
        <v>106</v>
      </c>
      <c r="C36" s="123"/>
      <c r="D36" s="123"/>
      <c r="E36" s="124"/>
    </row>
    <row r="37" spans="1:7" s="8" customFormat="1" ht="297" customHeight="1" thickBot="1" x14ac:dyDescent="0.3">
      <c r="B37" s="131" t="s">
        <v>154</v>
      </c>
      <c r="C37" s="132"/>
      <c r="D37" s="132"/>
      <c r="E37" s="133"/>
    </row>
    <row r="38" spans="1:7" s="8" customFormat="1" ht="15.75" customHeight="1" thickBot="1" x14ac:dyDescent="0.3"/>
    <row r="39" spans="1:7" s="8" customFormat="1" x14ac:dyDescent="0.25">
      <c r="B39" s="125" t="s">
        <v>107</v>
      </c>
      <c r="C39" s="126"/>
      <c r="D39" s="126"/>
      <c r="E39" s="127"/>
    </row>
    <row r="40" spans="1:7" s="8" customFormat="1" ht="296.25" customHeight="1" thickBot="1" x14ac:dyDescent="0.3">
      <c r="B40" s="131" t="s">
        <v>155</v>
      </c>
      <c r="C40" s="132"/>
      <c r="D40" s="132"/>
      <c r="E40" s="133"/>
    </row>
    <row r="41" spans="1:7" s="8" customFormat="1" ht="16.5" customHeight="1" thickBot="1" x14ac:dyDescent="0.3"/>
    <row r="42" spans="1:7" s="8" customFormat="1" x14ac:dyDescent="0.25">
      <c r="B42" s="125" t="s">
        <v>105</v>
      </c>
      <c r="C42" s="126"/>
      <c r="D42" s="126"/>
      <c r="E42" s="127"/>
    </row>
    <row r="43" spans="1:7" s="8" customFormat="1" ht="327.75" customHeight="1" thickBot="1" x14ac:dyDescent="0.3">
      <c r="B43" s="131" t="s">
        <v>156</v>
      </c>
      <c r="C43" s="132"/>
      <c r="D43" s="132"/>
      <c r="E43" s="133"/>
    </row>
    <row r="44" spans="1:7" s="8" customFormat="1" ht="13.5" customHeight="1" thickBot="1" x14ac:dyDescent="0.3"/>
    <row r="45" spans="1:7" s="8" customFormat="1" ht="15" customHeight="1" x14ac:dyDescent="0.25">
      <c r="B45" s="122" t="s">
        <v>70</v>
      </c>
      <c r="C45" s="123"/>
      <c r="D45" s="123"/>
      <c r="E45" s="124"/>
    </row>
    <row r="46" spans="1:7" s="8" customFormat="1" ht="291.75" customHeight="1" x14ac:dyDescent="0.25">
      <c r="B46" s="141" t="s">
        <v>157</v>
      </c>
      <c r="C46" s="142"/>
      <c r="D46" s="142"/>
      <c r="E46" s="143"/>
    </row>
    <row r="47" spans="1:7" s="8" customFormat="1" ht="291.75" customHeight="1" thickBot="1" x14ac:dyDescent="0.3">
      <c r="B47" s="131"/>
      <c r="C47" s="132"/>
      <c r="D47" s="132"/>
      <c r="E47" s="133"/>
    </row>
    <row r="48" spans="1:7" s="8" customFormat="1" ht="12" customHeight="1" thickBot="1" x14ac:dyDescent="0.3"/>
    <row r="49" spans="2:5" s="8" customFormat="1" x14ac:dyDescent="0.25">
      <c r="B49" s="122" t="s">
        <v>71</v>
      </c>
      <c r="C49" s="123"/>
      <c r="D49" s="123"/>
      <c r="E49" s="124"/>
    </row>
    <row r="50" spans="2:5" s="8" customFormat="1" x14ac:dyDescent="0.25">
      <c r="B50" s="62" t="s">
        <v>35</v>
      </c>
      <c r="C50" s="83" t="s">
        <v>36</v>
      </c>
      <c r="D50" s="83" t="s">
        <v>72</v>
      </c>
      <c r="E50" s="84" t="s">
        <v>38</v>
      </c>
    </row>
    <row r="51" spans="2:5" s="8" customFormat="1" ht="46.5" customHeight="1" x14ac:dyDescent="0.25">
      <c r="B51" s="63" t="s">
        <v>125</v>
      </c>
      <c r="C51" s="64">
        <v>3</v>
      </c>
      <c r="D51" s="64">
        <v>1</v>
      </c>
      <c r="E51" s="65" t="s">
        <v>158</v>
      </c>
    </row>
    <row r="52" spans="2:5" s="8" customFormat="1" ht="46.5" customHeight="1" x14ac:dyDescent="0.25">
      <c r="B52" s="63" t="s">
        <v>159</v>
      </c>
      <c r="C52" s="64">
        <v>5</v>
      </c>
      <c r="D52" s="64">
        <v>3</v>
      </c>
      <c r="E52" s="65" t="s">
        <v>126</v>
      </c>
    </row>
    <row r="53" spans="2:5" s="8" customFormat="1" ht="46.5" customHeight="1" x14ac:dyDescent="0.25">
      <c r="B53" s="63" t="s">
        <v>127</v>
      </c>
      <c r="C53" s="64">
        <v>3</v>
      </c>
      <c r="D53" s="64">
        <v>4</v>
      </c>
      <c r="E53" s="65" t="s">
        <v>128</v>
      </c>
    </row>
    <row r="54" spans="2:5" s="8" customFormat="1" ht="46.5" customHeight="1" x14ac:dyDescent="0.25">
      <c r="B54" s="63" t="s">
        <v>160</v>
      </c>
      <c r="C54" s="64">
        <v>4</v>
      </c>
      <c r="D54" s="64">
        <v>2</v>
      </c>
      <c r="E54" s="65" t="s">
        <v>129</v>
      </c>
    </row>
    <row r="55" spans="2:5" s="8" customFormat="1" ht="46.5" customHeight="1" x14ac:dyDescent="0.25">
      <c r="B55" s="63" t="s">
        <v>130</v>
      </c>
      <c r="C55" s="64">
        <v>5</v>
      </c>
      <c r="D55" s="64">
        <v>3</v>
      </c>
      <c r="E55" s="65" t="s">
        <v>161</v>
      </c>
    </row>
    <row r="56" spans="2:5" s="8" customFormat="1" ht="46.5" customHeight="1" x14ac:dyDescent="0.25">
      <c r="B56" s="63" t="s">
        <v>131</v>
      </c>
      <c r="C56" s="64">
        <v>3</v>
      </c>
      <c r="D56" s="64">
        <v>5</v>
      </c>
      <c r="E56" s="65" t="s">
        <v>132</v>
      </c>
    </row>
    <row r="57" spans="2:5" s="8" customFormat="1" ht="46.5" customHeight="1" x14ac:dyDescent="0.25">
      <c r="B57" s="63" t="s">
        <v>133</v>
      </c>
      <c r="C57" s="64">
        <v>5</v>
      </c>
      <c r="D57" s="64">
        <v>4</v>
      </c>
      <c r="E57" s="65" t="s">
        <v>162</v>
      </c>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7" zoomScaleNormal="100" zoomScaleSheetLayoutView="100" workbookViewId="0">
      <selection activeCell="B2" sqref="B2:K2"/>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2" t="s">
        <v>101</v>
      </c>
      <c r="C2" s="112"/>
      <c r="D2" s="112"/>
      <c r="E2" s="112"/>
      <c r="F2" s="112"/>
      <c r="G2" s="112"/>
      <c r="H2" s="112"/>
      <c r="I2" s="112"/>
      <c r="J2" s="112"/>
      <c r="K2" s="112"/>
    </row>
    <row r="3" spans="2:13" s="8" customFormat="1" ht="15.75" thickBot="1" x14ac:dyDescent="0.3"/>
    <row r="4" spans="2:13" ht="60" customHeight="1" x14ac:dyDescent="0.25">
      <c r="B4" s="148" t="s">
        <v>53</v>
      </c>
      <c r="C4" s="148" t="s">
        <v>74</v>
      </c>
      <c r="D4" s="152" t="s">
        <v>93</v>
      </c>
      <c r="E4" s="154" t="s">
        <v>94</v>
      </c>
      <c r="F4" s="156" t="s">
        <v>95</v>
      </c>
      <c r="G4" s="157"/>
      <c r="H4" s="146" t="s">
        <v>96</v>
      </c>
      <c r="I4" s="147"/>
      <c r="J4" s="158" t="s">
        <v>98</v>
      </c>
      <c r="K4" s="159"/>
      <c r="L4" s="8"/>
      <c r="M4" s="22" t="s">
        <v>47</v>
      </c>
    </row>
    <row r="5" spans="2:13" ht="30.75" thickBot="1" x14ac:dyDescent="0.3">
      <c r="B5" s="149"/>
      <c r="C5" s="149"/>
      <c r="D5" s="153"/>
      <c r="E5" s="155"/>
      <c r="F5" s="51" t="s">
        <v>48</v>
      </c>
      <c r="G5" s="52" t="s">
        <v>49</v>
      </c>
      <c r="H5" s="52" t="s">
        <v>48</v>
      </c>
      <c r="I5" s="53" t="s">
        <v>49</v>
      </c>
      <c r="J5" s="35" t="s">
        <v>48</v>
      </c>
      <c r="K5" s="36" t="s">
        <v>49</v>
      </c>
      <c r="L5" s="8"/>
      <c r="M5" s="23"/>
    </row>
    <row r="6" spans="2:13" ht="21" customHeight="1" x14ac:dyDescent="0.25">
      <c r="B6" s="79" t="s">
        <v>134</v>
      </c>
      <c r="C6" s="79" t="s">
        <v>120</v>
      </c>
      <c r="D6" s="29">
        <f t="shared" ref="D6" si="0">E6+J6+K6</f>
        <v>34500</v>
      </c>
      <c r="E6" s="41">
        <v>34500</v>
      </c>
      <c r="F6" s="33"/>
      <c r="G6" s="25"/>
      <c r="H6" s="25"/>
      <c r="I6" s="26"/>
      <c r="J6" s="69">
        <f t="shared" ref="J6" si="1">F6+H6</f>
        <v>0</v>
      </c>
      <c r="K6" s="70">
        <f t="shared" ref="K6" si="2">G6+I6</f>
        <v>0</v>
      </c>
      <c r="L6" s="8"/>
      <c r="M6" s="24" t="str">
        <f>IF(D6=(E6+F6+G6+H6+I6),"OK","ERROR")</f>
        <v>OK</v>
      </c>
    </row>
    <row r="7" spans="2:13" x14ac:dyDescent="0.25">
      <c r="B7" s="80" t="s">
        <v>135</v>
      </c>
      <c r="C7" s="79" t="s">
        <v>120</v>
      </c>
      <c r="D7" s="30">
        <f>E7+J7+K7</f>
        <v>151417</v>
      </c>
      <c r="E7" s="42">
        <v>151417</v>
      </c>
      <c r="F7" s="34"/>
      <c r="G7" s="27"/>
      <c r="H7" s="27"/>
      <c r="I7" s="28"/>
      <c r="J7" s="71">
        <f>F7+H7</f>
        <v>0</v>
      </c>
      <c r="K7" s="72">
        <f>G7+I7</f>
        <v>0</v>
      </c>
      <c r="L7" s="8"/>
      <c r="M7" s="24" t="str">
        <f>IF(D7=(E7+F7+G7+H7+I7),"OK","ERROR")</f>
        <v>OK</v>
      </c>
    </row>
    <row r="8" spans="2:13" x14ac:dyDescent="0.25">
      <c r="B8" s="81" t="s">
        <v>122</v>
      </c>
      <c r="C8" s="79" t="s">
        <v>120</v>
      </c>
      <c r="D8" s="30">
        <f t="shared" ref="D8:D19" si="3">E8+J8+K8</f>
        <v>5400</v>
      </c>
      <c r="E8" s="42">
        <v>5400</v>
      </c>
      <c r="F8" s="34"/>
      <c r="G8" s="27"/>
      <c r="H8" s="27"/>
      <c r="I8" s="28"/>
      <c r="J8" s="71">
        <f t="shared" ref="J8:J19" si="4">F8+H8</f>
        <v>0</v>
      </c>
      <c r="K8" s="72">
        <f t="shared" ref="K8:K19" si="5">G8+I8</f>
        <v>0</v>
      </c>
      <c r="L8" s="8"/>
      <c r="M8" s="24" t="str">
        <f t="shared" ref="M8:M20" si="6">IF(D8=(E8+F8+G8+H8+I8),"OK","ERROR")</f>
        <v>OK</v>
      </c>
    </row>
    <row r="9" spans="2:13" x14ac:dyDescent="0.25">
      <c r="B9" s="80" t="s">
        <v>136</v>
      </c>
      <c r="C9" s="79" t="s">
        <v>120</v>
      </c>
      <c r="D9" s="30">
        <f t="shared" si="3"/>
        <v>8167</v>
      </c>
      <c r="E9" s="42">
        <v>8167</v>
      </c>
      <c r="F9" s="34"/>
      <c r="G9" s="27"/>
      <c r="H9" s="27"/>
      <c r="I9" s="28"/>
      <c r="J9" s="71">
        <f t="shared" si="4"/>
        <v>0</v>
      </c>
      <c r="K9" s="72">
        <f t="shared" si="5"/>
        <v>0</v>
      </c>
      <c r="L9" s="8"/>
      <c r="M9" s="24" t="str">
        <f t="shared" si="6"/>
        <v>OK</v>
      </c>
    </row>
    <row r="10" spans="2:13" x14ac:dyDescent="0.25">
      <c r="B10" s="80" t="s">
        <v>121</v>
      </c>
      <c r="C10" s="79" t="s">
        <v>120</v>
      </c>
      <c r="D10" s="30">
        <f t="shared" si="3"/>
        <v>667</v>
      </c>
      <c r="E10" s="42">
        <v>667</v>
      </c>
      <c r="F10" s="34"/>
      <c r="G10" s="27"/>
      <c r="H10" s="27"/>
      <c r="I10" s="28"/>
      <c r="J10" s="71">
        <f t="shared" si="4"/>
        <v>0</v>
      </c>
      <c r="K10" s="72">
        <f t="shared" si="5"/>
        <v>0</v>
      </c>
      <c r="L10" s="8"/>
      <c r="M10" s="24" t="str">
        <f t="shared" si="6"/>
        <v>OK</v>
      </c>
    </row>
    <row r="11" spans="2:13" x14ac:dyDescent="0.25">
      <c r="B11" s="80" t="s">
        <v>137</v>
      </c>
      <c r="C11" s="79" t="s">
        <v>120</v>
      </c>
      <c r="D11" s="30">
        <f t="shared" si="3"/>
        <v>1933</v>
      </c>
      <c r="E11" s="42">
        <v>1933</v>
      </c>
      <c r="F11" s="34"/>
      <c r="G11" s="27"/>
      <c r="H11" s="27"/>
      <c r="I11" s="28"/>
      <c r="J11" s="71">
        <f t="shared" si="4"/>
        <v>0</v>
      </c>
      <c r="K11" s="72">
        <f t="shared" si="5"/>
        <v>0</v>
      </c>
      <c r="L11" s="8"/>
      <c r="M11" s="24" t="str">
        <f t="shared" si="6"/>
        <v>OK</v>
      </c>
    </row>
    <row r="12" spans="2:13" x14ac:dyDescent="0.25">
      <c r="B12" s="80" t="s">
        <v>123</v>
      </c>
      <c r="C12" s="79" t="s">
        <v>120</v>
      </c>
      <c r="D12" s="30">
        <f t="shared" si="3"/>
        <v>1100</v>
      </c>
      <c r="E12" s="42">
        <v>1100</v>
      </c>
      <c r="F12" s="34"/>
      <c r="G12" s="27"/>
      <c r="H12" s="27"/>
      <c r="I12" s="28"/>
      <c r="J12" s="71">
        <f t="shared" si="4"/>
        <v>0</v>
      </c>
      <c r="K12" s="72">
        <f t="shared" si="5"/>
        <v>0</v>
      </c>
      <c r="L12" s="8"/>
      <c r="M12" s="24" t="str">
        <f t="shared" si="6"/>
        <v>OK</v>
      </c>
    </row>
    <row r="13" spans="2:13" ht="30" x14ac:dyDescent="0.25">
      <c r="B13" s="80" t="s">
        <v>139</v>
      </c>
      <c r="C13" s="79" t="s">
        <v>138</v>
      </c>
      <c r="D13" s="30">
        <f t="shared" si="3"/>
        <v>37800</v>
      </c>
      <c r="E13" s="42"/>
      <c r="F13" s="34">
        <v>37800</v>
      </c>
      <c r="G13" s="27"/>
      <c r="H13" s="27"/>
      <c r="I13" s="28"/>
      <c r="J13" s="71">
        <f t="shared" si="4"/>
        <v>37800</v>
      </c>
      <c r="K13" s="72">
        <f t="shared" si="5"/>
        <v>0</v>
      </c>
      <c r="L13" s="8"/>
      <c r="M13" s="24" t="str">
        <f t="shared" si="6"/>
        <v>OK</v>
      </c>
    </row>
    <row r="14" spans="2:13" x14ac:dyDescent="0.25">
      <c r="B14" s="80" t="s">
        <v>140</v>
      </c>
      <c r="C14" s="79" t="s">
        <v>138</v>
      </c>
      <c r="D14" s="30">
        <f t="shared" si="3"/>
        <v>3000</v>
      </c>
      <c r="E14" s="42"/>
      <c r="F14" s="34">
        <v>3000</v>
      </c>
      <c r="G14" s="27"/>
      <c r="H14" s="27"/>
      <c r="I14" s="28"/>
      <c r="J14" s="71">
        <f t="shared" si="4"/>
        <v>3000</v>
      </c>
      <c r="K14" s="72">
        <f t="shared" si="5"/>
        <v>0</v>
      </c>
      <c r="L14" s="8"/>
      <c r="M14" s="24" t="str">
        <f t="shared" si="6"/>
        <v>OK</v>
      </c>
    </row>
    <row r="15" spans="2:13" x14ac:dyDescent="0.25">
      <c r="B15" s="80" t="s">
        <v>141</v>
      </c>
      <c r="C15" s="79" t="s">
        <v>138</v>
      </c>
      <c r="D15" s="30">
        <f t="shared" si="3"/>
        <v>400</v>
      </c>
      <c r="E15" s="42"/>
      <c r="F15" s="34">
        <v>400</v>
      </c>
      <c r="G15" s="27"/>
      <c r="H15" s="27"/>
      <c r="I15" s="28"/>
      <c r="J15" s="71">
        <f t="shared" si="4"/>
        <v>400</v>
      </c>
      <c r="K15" s="72">
        <f t="shared" si="5"/>
        <v>0</v>
      </c>
      <c r="L15" s="8"/>
      <c r="M15" s="24" t="str">
        <f t="shared" si="6"/>
        <v>OK</v>
      </c>
    </row>
    <row r="16" spans="2:13" x14ac:dyDescent="0.25">
      <c r="B16" s="80" t="s">
        <v>121</v>
      </c>
      <c r="C16" s="79" t="s">
        <v>138</v>
      </c>
      <c r="D16" s="30">
        <f t="shared" si="3"/>
        <v>700</v>
      </c>
      <c r="E16" s="42"/>
      <c r="F16" s="34">
        <v>700</v>
      </c>
      <c r="G16" s="27"/>
      <c r="H16" s="27"/>
      <c r="I16" s="28"/>
      <c r="J16" s="71">
        <f t="shared" si="4"/>
        <v>700</v>
      </c>
      <c r="K16" s="72">
        <f t="shared" si="5"/>
        <v>0</v>
      </c>
      <c r="L16" s="8"/>
      <c r="M16" s="24" t="str">
        <f t="shared" si="6"/>
        <v>OK</v>
      </c>
    </row>
    <row r="17" spans="2:13" x14ac:dyDescent="0.25">
      <c r="B17" s="80" t="s">
        <v>135</v>
      </c>
      <c r="C17" s="79" t="s">
        <v>138</v>
      </c>
      <c r="D17" s="30">
        <f t="shared" si="3"/>
        <v>72650</v>
      </c>
      <c r="E17" s="42"/>
      <c r="F17" s="34">
        <v>72650</v>
      </c>
      <c r="G17" s="27"/>
      <c r="H17" s="27"/>
      <c r="I17" s="28"/>
      <c r="J17" s="71">
        <f t="shared" si="4"/>
        <v>72650</v>
      </c>
      <c r="K17" s="72">
        <f t="shared" si="5"/>
        <v>0</v>
      </c>
      <c r="L17" s="8"/>
      <c r="M17" s="24" t="str">
        <f t="shared" si="6"/>
        <v>OK</v>
      </c>
    </row>
    <row r="18" spans="2:13" x14ac:dyDescent="0.25">
      <c r="B18" s="80" t="s">
        <v>142</v>
      </c>
      <c r="C18" s="79" t="s">
        <v>138</v>
      </c>
      <c r="D18" s="30">
        <f t="shared" si="3"/>
        <v>8334</v>
      </c>
      <c r="E18" s="42"/>
      <c r="F18" s="34">
        <v>8334</v>
      </c>
      <c r="G18" s="27"/>
      <c r="H18" s="27"/>
      <c r="I18" s="28"/>
      <c r="J18" s="71">
        <f t="shared" si="4"/>
        <v>8334</v>
      </c>
      <c r="K18" s="72">
        <f t="shared" si="5"/>
        <v>0</v>
      </c>
      <c r="L18" s="8"/>
      <c r="M18" s="24" t="str">
        <f t="shared" si="6"/>
        <v>OK</v>
      </c>
    </row>
    <row r="19" spans="2:13" ht="15.75" thickBot="1" x14ac:dyDescent="0.3">
      <c r="B19" s="82" t="s">
        <v>124</v>
      </c>
      <c r="C19" s="79" t="s">
        <v>138</v>
      </c>
      <c r="D19" s="31">
        <f t="shared" si="3"/>
        <v>80500</v>
      </c>
      <c r="E19" s="42"/>
      <c r="F19" s="34"/>
      <c r="G19" s="27"/>
      <c r="H19" s="27"/>
      <c r="I19" s="28">
        <v>80500</v>
      </c>
      <c r="J19" s="71">
        <f t="shared" si="4"/>
        <v>0</v>
      </c>
      <c r="K19" s="72">
        <f t="shared" si="5"/>
        <v>80500</v>
      </c>
      <c r="L19" s="8"/>
      <c r="M19" s="24" t="str">
        <f t="shared" si="6"/>
        <v>OK</v>
      </c>
    </row>
    <row r="20" spans="2:13" ht="15.75" thickBot="1" x14ac:dyDescent="0.3">
      <c r="B20" s="150" t="s">
        <v>55</v>
      </c>
      <c r="C20" s="151"/>
      <c r="D20" s="32">
        <f>SUM(D6:D19)</f>
        <v>406568</v>
      </c>
      <c r="E20" s="54">
        <f>ROUND(SUM(E6:E19),0)</f>
        <v>203184</v>
      </c>
      <c r="F20" s="55">
        <f t="shared" ref="F20:K20" si="7">ROUND(SUM(F6:F19),0)</f>
        <v>122884</v>
      </c>
      <c r="G20" s="56">
        <f t="shared" si="7"/>
        <v>0</v>
      </c>
      <c r="H20" s="56">
        <f t="shared" si="7"/>
        <v>0</v>
      </c>
      <c r="I20" s="57">
        <f t="shared" si="7"/>
        <v>80500</v>
      </c>
      <c r="J20" s="37">
        <f t="shared" si="7"/>
        <v>122884</v>
      </c>
      <c r="K20" s="38">
        <f t="shared" si="7"/>
        <v>80500</v>
      </c>
      <c r="L20" s="8"/>
      <c r="M20" s="24" t="str">
        <f t="shared" si="6"/>
        <v>OK</v>
      </c>
    </row>
    <row r="21" spans="2:13" ht="15.75" thickBot="1" x14ac:dyDescent="0.3">
      <c r="B21" s="150" t="s">
        <v>50</v>
      </c>
      <c r="C21" s="151"/>
      <c r="D21" s="50">
        <v>1</v>
      </c>
      <c r="E21" s="58">
        <f>E20/$D$20</f>
        <v>0.49975403868479568</v>
      </c>
      <c r="F21" s="59">
        <f t="shared" ref="F21:K21" si="8">F20/$D$20</f>
        <v>0.30224710257570692</v>
      </c>
      <c r="G21" s="60">
        <f t="shared" si="8"/>
        <v>0</v>
      </c>
      <c r="H21" s="60">
        <f t="shared" ref="H21:I21" si="9">H20/$D$20</f>
        <v>0</v>
      </c>
      <c r="I21" s="61">
        <f t="shared" si="9"/>
        <v>0.19799885873949746</v>
      </c>
      <c r="J21" s="39">
        <f t="shared" si="8"/>
        <v>0.30224710257570692</v>
      </c>
      <c r="K21" s="40">
        <f t="shared" si="8"/>
        <v>0.19799885873949746</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5" t="s">
        <v>54</v>
      </c>
      <c r="C24" s="145"/>
      <c r="D24" s="145"/>
      <c r="E24" s="145"/>
      <c r="F24" s="145"/>
      <c r="G24" s="145"/>
      <c r="H24" s="73"/>
      <c r="I24" s="73"/>
      <c r="J24" s="73"/>
      <c r="K24" s="73"/>
      <c r="L24" s="8"/>
      <c r="M24" s="8"/>
    </row>
    <row r="25" spans="2:13" ht="15.75" customHeight="1" x14ac:dyDescent="0.25">
      <c r="B25" s="144" t="s">
        <v>102</v>
      </c>
      <c r="C25" s="144"/>
      <c r="D25" s="144"/>
      <c r="E25" s="144"/>
      <c r="F25" s="144"/>
      <c r="G25" s="43" t="str">
        <f>IF(E20&gt;=100000,"OK","ERROR")</f>
        <v>OK</v>
      </c>
      <c r="H25" s="73"/>
      <c r="I25" s="73"/>
      <c r="J25" s="73"/>
      <c r="K25" s="73"/>
      <c r="L25" s="8"/>
      <c r="M25" s="8"/>
    </row>
    <row r="26" spans="2:13" ht="15.75" customHeight="1" x14ac:dyDescent="0.25">
      <c r="B26" s="144" t="s">
        <v>103</v>
      </c>
      <c r="C26" s="144"/>
      <c r="D26" s="144"/>
      <c r="E26" s="144"/>
      <c r="F26" s="144"/>
      <c r="G26" s="43" t="str">
        <f>IF(E20&lt;=250000,"OK","ERROR")</f>
        <v>OK</v>
      </c>
      <c r="H26" s="73"/>
      <c r="I26" s="73"/>
      <c r="J26" s="73"/>
      <c r="K26" s="73"/>
      <c r="L26" s="8"/>
      <c r="M26" s="8"/>
    </row>
    <row r="27" spans="2:13" ht="15.75" customHeight="1" x14ac:dyDescent="0.25">
      <c r="B27" s="144" t="s">
        <v>75</v>
      </c>
      <c r="C27" s="144"/>
      <c r="D27" s="144"/>
      <c r="E27" s="144"/>
      <c r="F27" s="144"/>
      <c r="G27" s="43" t="str">
        <f>IF(E20&lt;=(D20/2),"OK","ERROR")</f>
        <v>OK</v>
      </c>
      <c r="H27" s="73"/>
      <c r="I27" s="73"/>
      <c r="J27" s="73"/>
      <c r="K27" s="73"/>
      <c r="L27" s="8"/>
      <c r="M27" s="8"/>
    </row>
    <row r="28" spans="2:13" ht="15.75" customHeight="1" x14ac:dyDescent="0.25">
      <c r="B28" s="144" t="s">
        <v>97</v>
      </c>
      <c r="C28" s="144"/>
      <c r="D28" s="144"/>
      <c r="E28" s="144"/>
      <c r="F28" s="144"/>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PY HILADOS</cp:lastModifiedBy>
  <cp:lastPrinted>2014-10-30T03:03:18Z</cp:lastPrinted>
  <dcterms:created xsi:type="dcterms:W3CDTF">2012-07-06T03:08:38Z</dcterms:created>
  <dcterms:modified xsi:type="dcterms:W3CDTF">2015-01-29T21:55:56Z</dcterms:modified>
</cp:coreProperties>
</file>