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345" windowWidth="5055" windowHeight="7560" tabRatio="844" firstSheet="1" activeTab="1"/>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definedNames>
    <definedName name="_xlnm.Print_Area" localSheetId="1">'Datos Generales Perfil'!$A$1:$H$101</definedName>
  </definedNames>
  <calcPr calcId="145621"/>
</workbook>
</file>

<file path=xl/calcChain.xml><?xml version="1.0" encoding="utf-8"?>
<calcChain xmlns="http://schemas.openxmlformats.org/spreadsheetml/2006/main">
  <c r="G12" i="5" l="1"/>
  <c r="G8" i="5" l="1"/>
  <c r="G7" i="5"/>
  <c r="E14" i="5" l="1"/>
  <c r="E7" i="5"/>
  <c r="D20" i="7" l="1"/>
  <c r="J8" i="5" l="1"/>
  <c r="E8" i="5"/>
  <c r="E12" i="5"/>
  <c r="I7" i="5"/>
  <c r="N12" i="7" l="1"/>
  <c r="L12" i="7"/>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<sst xmlns="http://schemas.openxmlformats.org/spreadsheetml/2006/main" count="528" uniqueCount="181">
  <si>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</si>
  <si>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</si>
  <si>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</si>
  <si>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</si>
  <si>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</si>
  <si>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</si>
  <si>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</si>
  <si>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</si>
  <si>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</si>
  <si>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</si>
  <si>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</si>
  <si>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</si>
  <si>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</si>
  <si>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</si>
  <si>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</si>
  <si>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</si>
  <si>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</si>
  <si>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</si>
  <si>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</si>
  <si>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</si>
  <si>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</si>
  <si>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</si>
  <si>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</si>
  <si>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</si>
  <si>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</si>
  <si>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</si>
  <si>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</si>
  <si>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</si>
  <si>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</si>
  <si>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</si>
  <si>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</si>
  <si>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</si>
  <si>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</si>
  <si>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</si>
  <si>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</si>
  <si>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</si>
  <si>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</si>
  <si>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</si>
  <si>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</si>
  <si>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</si>
  <si>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</si>
  <si>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</si>
  <si>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</si>
  <si>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</si>
  <si>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</si>
  <si>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</si>
  <si>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</si>
  <si>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</si>
  <si>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</si>
  <si>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</si>
  <si>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</si>
  <si>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</si>
  <si>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</si>
  <si>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</si>
  <si>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</si>
  <si>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</si>
  <si>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</si>
  <si>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</si>
  <si>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</si>
  <si>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</si>
  <si>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</si>
  <si>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</si>
  <si>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</si>
  <si>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</si>
  <si>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</si>
  <si>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</si>
  <si>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</si>
  <si>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</si>
  <si>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</si>
  <si>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</si>
  <si>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</si>
  <si>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</si>
  <si>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</si>
  <si>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</si>
  <si>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</si>
  <si>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</si>
  <si>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</si>
  <si>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</si>
  <si>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</si>
  <si>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</si>
  <si>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</si>
  <si>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</si>
  <si>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</si>
  <si>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</si>
  <si>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</si>
  <si>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</si>
  <si>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</si>
  <si>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</si>
  <si>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</si>
  <si>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</si>
  <si>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</si>
  <si>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</si>
  <si>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</si>
  <si>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</si>
  <si>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</si>
  <si>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</si>
  <si>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</si>
  <si>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</si>
  <si>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</si>
  <si>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</si>
  <si>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</si>
  <si>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</si>
  <si>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</si>
  <si>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</si>
  <si>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</si>
  <si>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</si>
  <si>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</si>
  <si>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</si>
  <si>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</si>
  <si>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</si>
  <si>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</si>
  <si>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</si>
  <si>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</si>
  <si>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</si>
  <si>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</si>
  <si>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</si>
  <si>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</si>
  <si>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</si>
  <si>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</si>
  <si>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</si>
  <si>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</si>
  <si>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</si>
  <si>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</si>
  <si>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</si>
  <si>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</si>
  <si>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</si>
  <si>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</si>
  <si>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</si>
  <si>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</si>
  <si>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</si>
  <si>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Asociación Pataz</t>
  </si>
  <si>
    <t>Juan Miguel Quinto</t>
  </si>
  <si>
    <t>Perez Vasquez</t>
  </si>
  <si>
    <t>X</t>
  </si>
  <si>
    <t>En Alianza</t>
  </si>
  <si>
    <t>Huaguil/Chugay/Sánchez Carrión/La Libertad</t>
  </si>
  <si>
    <t>JUAN MIGUEL QUINTO</t>
  </si>
  <si>
    <t>PEREZ VASQUEZ</t>
  </si>
  <si>
    <t>ASOCIACION PATAZ</t>
  </si>
  <si>
    <t>SECRETARIO EJECUTIVO</t>
  </si>
  <si>
    <t>MAGISTER</t>
  </si>
  <si>
    <t>N° 07610235</t>
  </si>
  <si>
    <t>JR. INDEPENDENCIA NRO. 263 INT. 302</t>
  </si>
  <si>
    <t>TRUJILLO</t>
  </si>
  <si>
    <t>LA LIBERTAD</t>
  </si>
  <si>
    <t xml:space="preserve">jperez@asociacionpataz.org.pe </t>
  </si>
  <si>
    <t>Asociación Civil para la Investigación y Desarrollo Forestal</t>
  </si>
  <si>
    <t>ADEFOR</t>
  </si>
  <si>
    <t>Florencio Aurelio</t>
  </si>
  <si>
    <t>Flores Tapia</t>
  </si>
  <si>
    <t>N° 06511860</t>
  </si>
  <si>
    <t>Cajamarca</t>
  </si>
  <si>
    <t>florencio.flores@adefor.org</t>
  </si>
  <si>
    <t>ASOCIACIÓN PATAZ</t>
  </si>
  <si>
    <t>(044) - 220477</t>
  </si>
  <si>
    <t>Mejoramiento del proceso de deshidratado de hongos comestibles con infraestructura a base de energía renovable térmica en el distrito de Chugay, provincia de Sánchez Carrión, región La Libertad</t>
  </si>
  <si>
    <t>04 de Diciembre de 1990</t>
  </si>
  <si>
    <t>12 de Octubre de 1990</t>
  </si>
  <si>
    <t xml:space="preserve">Carretera Aeropuerto km 3- Fundo Tartar-Cajamarca </t>
  </si>
  <si>
    <t>(051)76363097 - 76361369</t>
  </si>
  <si>
    <t>(051)76363097</t>
  </si>
  <si>
    <t>http://www.adefor.org</t>
  </si>
  <si>
    <t>Promover actividades de forestación e industrialización de la madera, conservación de la diversidad biológica, protección y uso sostenible de especies de flora y fauna y en general actividades de desarrollo científico y biotecnológico. Contribuir a la generación de conciencia ambiental en la sociedad, realizar investigaciones en silvicultura, manejo, aprovechamiento y transformación forestal. Brindar servicios de abastecimientos de semillas de productos maderables y no maderables.</t>
  </si>
  <si>
    <t>Puesta en valor de hongos comestibles, en bosques de pino en Cajamarca</t>
  </si>
  <si>
    <t>28CAJ2013</t>
  </si>
  <si>
    <t>ALAC-SOCODEVI</t>
  </si>
  <si>
    <t>BLS NEGOCIOS AMBIENTALES PRODUCTIVOS S.A.C</t>
  </si>
  <si>
    <t>Se ha implementado paneles solares y un aerogenerador para el funcionamiento de telecentros de un proyecto de Mejoramiento de la Calidad Educativa en caseríos sin energía eléctrica del distrito de Pataz; así mismo, se han implementado Cocinas Mejoradas en viviendas de familias beneficiarias de un proyecto de Salud y Nutrición en comunidades del distrito de Pataz, trabajamos proyectos productivos, como forestación de 1,000 ha de pino con el componente de certificación para la captura de carbono.</t>
  </si>
  <si>
    <t>MEJORAMIENTO DE LA CALIDAD DE LA EDUCACIÓN A TRAVÉS DEL USO DE LAS TECNOLOGÍAS DE LA INFORMACIÓN EN EL DISTRITO DE PATAZ</t>
  </si>
  <si>
    <t>UGEL Pataz</t>
  </si>
  <si>
    <t>Mejorar el nivel de aprendizaje en las áreas de Comunicación y Matemática de los estudiantes de educación primaria de 15 Instituciones Educativas, para ello se han planteado los siguientes resultados: R1.Capacitación Integral
R.2.Docentes con competencias desarrolladas mejoran el proceso enseñanza- aprendizaje de sus estudiantes.
R.3.Padres de familia capacitados, participan activamente en los procesos de enseñanza-aprendizaje de sus hijos en edad escolar.
R.4.Estudiantes de Nivel Primaria emplean las TIC en el cumplimiento de sus tareas escolares.
R5.Instituciones Educativas del distrito de Pataz implementadas con la tecnología de Telecentros Educativos.</t>
  </si>
  <si>
    <t>Promoviendo la seguridad alimentaria y salud y nutrición en Comunidades del Distrito de Pataz, región La Libertad</t>
  </si>
  <si>
    <t>Caritas Hco</t>
  </si>
  <si>
    <t xml:space="preserve">Este proyecto tiene como propósito: Contribuir a mejorar la salud y nutrición de niños menores de 3 años y madres gestantes de 13 anexos del distrito de Pataz, Región La Libertad. Para ello, se planteó los siguientes componente: R1.Madres, niños y niñas menores de tres años con mejores prácticas de estimulación temprana y desarrollo infantil. 
R2. Las madres y las niñas y niños menores de 3 años de edad han mejorado sus prácticas de salud y nutrición y el acceso a servicios de salud 
R3. Familias y comunidad educativa con mejores condiciones sanitarias en la comunidad, vivienda y escuela. Donde se considera la implementación de cocinas mejoradas como parte de la vivienda saluble.
R4. Familias con niños y ninas menores de 3 años mejoran y amplian su producción de alimentos. </t>
  </si>
  <si>
    <t>El 100 % de la población beneficiaria es rural. El 84 % de la población no tienen electricidad. Se tendrá 500 unidades productivas, de las cuales 48 % son conducidas por mujeres y 52 % por hombres.  Para el pre secado del hongo se tendrá unidades productivas familiares, una TERT será para unas 8 a 10 familias y el secado definitivo servirá para las 500 unidades productivas.</t>
  </si>
  <si>
    <t xml:space="preserve">Este proyecto tiene como proposito,mejorar el aprovechamiento de hongos comestibles en bosques de pino (puesta en valor), para mejorar incrementar los ingresos familiares, al mejorar la producción, productividad, calidad y comercialización de los hongos, mediante la capacitación, asistencia técnica y la asociatividad empresarial, en los distritos de Cajamarca y Encañada. Para ello se han planteado los siguientes resultados:
1. Mejorar la producción de hongos comestibles, en bosques cultivados de pino
2. Mejorar la calidad del hongo comestible fresco 
3. Mejorar la calidad del hongo comestible seco, con fines comerciales a través de secadores solares.
4. Mejorar la comercialización del hongo comestible seco.
La metodología del deshidratado de estos hongos es a través de secadores solares tradicionales.
</t>
  </si>
  <si>
    <t>Este proyecto se ubicará en la Región Natural de la Sierra, ubicado en los caserios Licame, San Francisco, Macullida, San Juan Bajo, Chugollpaque, Huaguil, Colpas, Arcopampa, Sitabal, Nuevo Huaycho, Canucubamba y El Progreso del distrito de Chugay, provincia de Sánchez Carrión, región La Libertad. Se tiene como centroide de este ámbito las coordenadas UTM: 854614,  9131606, con una altitud por sobre los 3,300 ms.n.m., así mismo este ámbito se ubica en el quintil 1 del mapa de pobreza, un IDH de 0.09312 (Re-Calculado según la nueva metodología, PNUD-2010) lo cual lo ubica en el último lugar como el distrito más pobre del Perú, lo que nos indica que la población esta en una situación de extrema pobreza.</t>
  </si>
  <si>
    <t>Incrementar el valor en la comercializacion de hongos deshidratados usando tecnologías limpias -TERT- por los beneficiarios del proyecto de forestación de la Pampa de Huagil en el distrito de Chugay, provincia de Sánchez Carrión, región La Libertad. Los objetivos especificos a lograrse serán:
- 5,000 tm de hongos frescos para ser deshidratados, en un periodo de 7 años.
- 500 tm de hongos secos de calidad para comercialización, en un periodo de 7 años.
- 90,000 jornales generados (330 empleos generados) productos de la actividad, en un periodo de 7 años.
- 01 Asociación Empresarial de Productores comercilizando hongos comestibles a los 10 meses de iniciado el proyecto.
- 01 Empresa adquiriendo hongos comestibles a los 10 meses de iniciado el proyecto.
Desde luego debe quedar claro que si FASERT no interviene con el cofinanciamiento de este proyecto de ninguna manera se logrará dichos objetivos.</t>
  </si>
  <si>
    <t xml:space="preserve">
Estrategia de intervención
La Asociación Pataz, ADEFOR y la Municipalidad Distrital de Chugay han iniciado el proceso de forestación con pinos en la cabecera de cuenca del distrito de Chugay hace ya más de 4 años, producto de ello se tiene actualmente 500 ha de plantaciones de pino instaladas y 1,000 ha adicionales están en proceso para los próximos 7 años, haciendo un total de 1,500 ha. Estos bosques tienen el potencial de generar una fuente adicional de ingresos ligada a la recolección y procesamiento de hongos del genero Boletus, con una cosecha por hectárea que puede variar entre 500 y 2000 kg de hongo fresco.
El proyecto propuesto implica el uso de tecnología energía renovable térmica para el secado del hongo durante la época de producción del mismo (septiembre a mayo) y su utilización en los meses restantes para el secado de productos complementarios de la zona tales como papa seca, trigo pelado, mote pelado, maíz para cancha, oca, hierbas aromáticas, etc.
Metodología
Este proceso metodológico del secado se realizará en dos etapas, el primero se realizará a través de un pre secado, en campo de productores a través de un secador solar familiar, que cubrirá la producción de hongos de unas 8 a 10 familias donde ingresa el hongo recién cosechado conteniendo 90% de humedad, luego de este pre secado el porcentaje de humedad baja a 30, el cual aún no es comercial, por lo que se requiere pasar a un proceso de deshidratado más efectivo. El segundo secado se realiza a través de un Deshidratador Solar cuyo modelo termo-solar emplea al sol como su principal fuente de energía, el mismo que consta de tres áreas (área de pre deshidratado, deshidratado y post deshidratado), además, este sistema integra a: colectores solares, núcleos de calor, radiador de transferencia calórica y automatización del calor, presión y humedad (CPH), con esta segunda etapa la humedad del hongo baja al 9%, que es el porcentaje comercial para este producto, además que permite obtener un producto de óptima calidad y en menor tiempo.
Actividades
Además, de la implementación propiamente dicha de las TERT de pre secado y secado se fortalecerá las capacidades a productores en operación y mantenimiento de las TERT en pre secado y la TERT en secado para que usen y den servicio convirtiéndose en operadores locales de TERT, ya que de ello depende la calidad del hongo a comercializar. Asimismo, se brindará fortalecimiento en manejo de post cosecha para mejorar la producción, empaque, transporte y comercialización, también se fortalecerá las capacidades en gestión administrativa y comercial. Se harán supervisiones y evaluaciones periódicas como parte del monitoreo del proyecto.</t>
  </si>
  <si>
    <t xml:space="preserve">Con este proyecto se tendrá 500 unidades productivas, de las cuales 48 % unidades son conducidas por mujeres y 52 % por hombres.  Debido a la naturaleza de secado del hongo, se dinamizará dos mercados potenciales de TERT, el primero será para un mercado local debido a que la tecnología es bastante accesible ya que será a través de secadores solares familiares, el cual serán unidades productivas colectivas, en la que una TERT servirá para 8 a 10 familias dependiendo el distanciamiento de ubicación de sus unidades productivas, con lo cual se tendrán aproximadamente unas 50 a 60 TERT de este tipo, el segundo y secado definitivo será para darle acabado final al hondo deshidratado (exigido por la gastronomía) será un solo módulo el cual servirá para las 500 unidades productivas. Bajo esta estrategia tendremos los siguientes resultados:
1) Mayor valor de comercialización de hongos deshidratados. Indicador: Incremento del valor de venta de hongos secos con el proyecto respecto al valor de venta de hongos sin proyecto. 
2) Familias beneficiarias elevan sus ingresos por producción y comercialización. Indicador: Ingreso de las familias que producen y venden hongos secos con proyecto respecto a los ingresos que tenían las familias sin proyecto.
3) Eficiente proceso de post cosecha del hongo de pino usando TERT. Indicador: Menor tiempo del proceso de secado del hongo de pino y mejor calidad del producto, respecto al proceso de secado actual.
4) Productores capacitados y fortalecidos acceden al mercado exitosamente. Indicador: Toda la cosecha del hongo ha sido procesada con la TERT y comercializada en el periodo de la campaña.
Estos resultados hacen que el proyecto mejore la calidad de vida  de los beneficiarios a través del acceso sostenible a servicios modernos de energía proporcionados a través de las TERT, por lo que al correr el flujo de caja se logra un VAN de USD $ 707,642, un TIR del 87 % a una tasa social de descuento del 12 %. Como valor agregado este proyecto tendrá un impacto adicional medio ambiental en el mercado internacional del carbono, para ello se ha coordinado con Ecotierra para cuantificar la cantdad de reducción de emisión (Ton C02e) que se logrará al usar TERT en lugar de gas.
</t>
  </si>
  <si>
    <t>La Sostenibilidad de este proyecto está asegurada básicamente por las siguientes razones:
1. Los resultados del proyecto serán sostenibles por la permanente producción de hongos frescos en las plantaciones de pino ya establecidas (500 ha) y en las potenciales (1,000 ha con compromisos ya iniciados), que se manejan y mantienen técnicamente muy bien; así mismo, porque el procesamiento y la comercialización de estos hongos estarán a cargo de la organización de los productores creada especialmente para dicho fin para un mercado especializado de gastronomía, ello hará que cada vez esta producción hongos y organización de productores se especialice más porque habrá ingresos económicos de por medio y ello motiva bastante a un productor que está en extrema pobreza.
2. Por otro lado, se asegura la sostenibilidad de este proyecto debido a que se generará (fortalecerá) dos mercados de TERT, el primero serán operadores de TERT familiares (entre 50 a 60 TERT familiares creados) y el segundo un TERT cuyo operador será más sofisticado (y el mercado a fortalecer será en la ciudad de Trujillo o Huamachuco) y a su vez será motivo para que otros distritos tomen a este módulo como modelo y repliquen en otros ámbitos.
3. Y por último, será sostenible porque es la Municipalidad Distrital de Chugay (Gobierno Local) la que promueve todos estos emprendimientos locales para que permanezcan en su distrito por mucho tiempo.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</si>
</sst>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3">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locked="0"/>
    </xf>
    <xf numFmtId="0" fontId="0" fillId="2" borderId="24"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opLeftCell="A9" zoomScaleNormal="100" workbookViewId="0"/>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9" t="s">
        <v>118</v>
      </c>
      <c r="C2" s="79"/>
      <c r="D2" s="79"/>
      <c r="E2" s="79"/>
    </row>
    <row r="3" spans="2:5" x14ac:dyDescent="0.25">
      <c r="B3" s="80" t="s">
        <v>0</v>
      </c>
      <c r="C3" s="81"/>
      <c r="D3" s="81"/>
      <c r="E3" s="82"/>
    </row>
    <row r="4" spans="2:5" ht="30.75" customHeight="1" x14ac:dyDescent="0.25">
      <c r="B4" s="5" t="s">
        <v>1</v>
      </c>
      <c r="C4" s="77" t="s">
        <v>130</v>
      </c>
      <c r="D4" s="77"/>
      <c r="E4" s="78"/>
    </row>
    <row r="5" spans="2:5" ht="18.75" customHeight="1" x14ac:dyDescent="0.25">
      <c r="B5" s="5" t="s">
        <v>3</v>
      </c>
      <c r="C5" s="77"/>
      <c r="D5" s="77"/>
      <c r="E5" s="78"/>
    </row>
    <row r="6" spans="2:5" ht="18.75" customHeight="1" x14ac:dyDescent="0.25">
      <c r="B6" s="5" t="s">
        <v>4</v>
      </c>
      <c r="C6" s="77">
        <v>20510161492</v>
      </c>
      <c r="D6" s="77"/>
      <c r="E6" s="78"/>
    </row>
    <row r="7" spans="2:5" ht="18.75" customHeight="1" x14ac:dyDescent="0.25">
      <c r="B7" s="5" t="s">
        <v>25</v>
      </c>
      <c r="C7" s="77"/>
      <c r="D7" s="77"/>
      <c r="E7" s="78"/>
    </row>
    <row r="8" spans="2:5" ht="18.75" customHeight="1" x14ac:dyDescent="0.25">
      <c r="B8" s="5" t="s">
        <v>5</v>
      </c>
      <c r="C8" s="77"/>
      <c r="D8" s="77"/>
      <c r="E8" s="78"/>
    </row>
    <row r="9" spans="2:5" ht="18.75" customHeight="1" x14ac:dyDescent="0.25">
      <c r="B9" s="5" t="s">
        <v>6</v>
      </c>
      <c r="C9" s="77" t="s">
        <v>131</v>
      </c>
      <c r="D9" s="77"/>
      <c r="E9" s="78"/>
    </row>
    <row r="10" spans="2:5" ht="18.75" customHeight="1" x14ac:dyDescent="0.25">
      <c r="B10" s="5" t="s">
        <v>7</v>
      </c>
      <c r="C10" s="77" t="s">
        <v>132</v>
      </c>
      <c r="D10" s="77"/>
      <c r="E10" s="78"/>
    </row>
    <row r="11" spans="2:5" ht="18.75" customHeight="1" x14ac:dyDescent="0.25">
      <c r="B11" s="5" t="s">
        <v>2</v>
      </c>
      <c r="C11" s="77" t="s">
        <v>141</v>
      </c>
      <c r="D11" s="77"/>
      <c r="E11" s="78"/>
    </row>
    <row r="12" spans="2:5" ht="18.75" customHeight="1" x14ac:dyDescent="0.25">
      <c r="B12" s="5" t="s">
        <v>8</v>
      </c>
      <c r="C12" s="77"/>
      <c r="D12" s="77"/>
      <c r="E12" s="78"/>
    </row>
    <row r="13" spans="2:5" ht="18.75" customHeight="1" x14ac:dyDescent="0.25">
      <c r="B13" s="5" t="s">
        <v>26</v>
      </c>
      <c r="C13" s="77"/>
      <c r="D13" s="77"/>
      <c r="E13" s="78"/>
    </row>
    <row r="14" spans="2:5" ht="18.75" customHeight="1" x14ac:dyDescent="0.25">
      <c r="B14" s="5" t="s">
        <v>9</v>
      </c>
      <c r="C14" s="77"/>
      <c r="D14" s="77"/>
      <c r="E14" s="78"/>
    </row>
    <row r="15" spans="2:5" ht="18.75" customHeight="1" x14ac:dyDescent="0.25">
      <c r="B15" s="5" t="s">
        <v>10</v>
      </c>
      <c r="C15" s="77"/>
      <c r="D15" s="77"/>
      <c r="E15" s="78"/>
    </row>
    <row r="16" spans="2:5" ht="18.75" customHeight="1" x14ac:dyDescent="0.25">
      <c r="B16" s="5" t="s">
        <v>11</v>
      </c>
      <c r="C16" s="77"/>
      <c r="D16" s="77"/>
      <c r="E16" s="78"/>
    </row>
    <row r="17" spans="2:5" ht="18.75" customHeight="1" x14ac:dyDescent="0.25">
      <c r="B17" s="5" t="s">
        <v>12</v>
      </c>
      <c r="C17" s="77"/>
      <c r="D17" s="77"/>
      <c r="E17" s="78"/>
    </row>
    <row r="18" spans="2:5" ht="18.75" customHeight="1" x14ac:dyDescent="0.25">
      <c r="B18" s="5" t="s">
        <v>13</v>
      </c>
      <c r="C18" s="77"/>
      <c r="D18" s="77"/>
      <c r="E18" s="78"/>
    </row>
    <row r="19" spans="2:5" ht="18.75" customHeight="1" x14ac:dyDescent="0.25">
      <c r="B19" s="85" t="s">
        <v>14</v>
      </c>
      <c r="C19" s="86"/>
      <c r="D19" s="86"/>
      <c r="E19" s="87"/>
    </row>
    <row r="20" spans="2:5" ht="18.75" customHeight="1" x14ac:dyDescent="0.25">
      <c r="B20" s="5" t="s">
        <v>15</v>
      </c>
      <c r="C20" s="33"/>
      <c r="D20" s="4" t="s">
        <v>18</v>
      </c>
      <c r="E20" s="35" t="s">
        <v>133</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3"/>
      <c r="E23" s="8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abSelected="1" view="pageBreakPreview" zoomScaleNormal="100" zoomScaleSheetLayoutView="100" zoomScalePageLayoutView="125" workbookViewId="0"/>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155</v>
      </c>
      <c r="D5" s="96"/>
      <c r="E5" s="96"/>
      <c r="F5" s="96"/>
      <c r="G5" s="96"/>
      <c r="H5" s="97"/>
      <c r="J5" s="36">
        <f>+LEN(C5)</f>
        <v>193</v>
      </c>
    </row>
    <row r="6" spans="2:10" ht="30" customHeight="1" x14ac:dyDescent="0.25">
      <c r="B6" s="89" t="s">
        <v>123</v>
      </c>
      <c r="C6" s="90"/>
      <c r="D6" s="90"/>
      <c r="E6" s="90"/>
      <c r="F6" s="90"/>
      <c r="G6" s="98">
        <v>12</v>
      </c>
      <c r="H6" s="99"/>
    </row>
    <row r="7" spans="2:10" ht="30" customHeight="1" x14ac:dyDescent="0.25">
      <c r="B7" s="91" t="s">
        <v>125</v>
      </c>
      <c r="C7" s="90"/>
      <c r="D7" s="90"/>
      <c r="E7" s="90"/>
      <c r="F7" s="90"/>
      <c r="G7" s="48">
        <f>+'Financiamiento del Proyecto'!E18</f>
        <v>81272.727272727279</v>
      </c>
      <c r="H7" s="49">
        <f>+'Financiamiento del Proyecto'!E19</f>
        <v>0.64576711932967346</v>
      </c>
    </row>
    <row r="8" spans="2:10" ht="30" customHeight="1" x14ac:dyDescent="0.25">
      <c r="B8" s="89" t="s">
        <v>124</v>
      </c>
      <c r="C8" s="90"/>
      <c r="D8" s="90"/>
      <c r="E8" s="90"/>
      <c r="F8" s="90"/>
      <c r="G8" s="48">
        <f>+'Financiamiento del Proyecto'!F18</f>
        <v>44581.818181818184</v>
      </c>
      <c r="H8" s="49">
        <f>+'Financiamiento del Proyecto'!F19</f>
        <v>0.35423288067032649</v>
      </c>
    </row>
    <row r="9" spans="2:10" ht="30" customHeight="1" x14ac:dyDescent="0.25">
      <c r="B9" s="91" t="s">
        <v>126</v>
      </c>
      <c r="C9" s="123"/>
      <c r="D9" s="123"/>
      <c r="E9" s="123"/>
      <c r="F9" s="123"/>
      <c r="G9" s="117" t="s">
        <v>134</v>
      </c>
      <c r="H9" s="118"/>
    </row>
    <row r="10" spans="2:10" ht="30" customHeight="1" thickBot="1" x14ac:dyDescent="0.3">
      <c r="B10" s="124" t="s">
        <v>54</v>
      </c>
      <c r="C10" s="125"/>
      <c r="D10" s="119" t="s">
        <v>135</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row>
    <row r="15" spans="2:10" ht="30.75" customHeight="1" x14ac:dyDescent="0.25">
      <c r="B15" s="111" t="s">
        <v>85</v>
      </c>
      <c r="C15" s="112"/>
      <c r="D15" s="113"/>
      <c r="E15" s="38"/>
    </row>
    <row r="16" spans="2:10" ht="30.75" customHeight="1" thickBot="1" x14ac:dyDescent="0.3">
      <c r="B16" s="114" t="s">
        <v>122</v>
      </c>
      <c r="C16" s="115"/>
      <c r="D16" s="116"/>
      <c r="E16" s="39" t="s">
        <v>133</v>
      </c>
    </row>
    <row r="17" spans="2:7" ht="9" customHeight="1" thickBot="1" x14ac:dyDescent="0.3"/>
    <row r="18" spans="2:7" ht="28.5" customHeight="1" x14ac:dyDescent="0.25">
      <c r="B18" s="100" t="s">
        <v>121</v>
      </c>
      <c r="C18" s="101"/>
      <c r="D18" s="101"/>
      <c r="E18" s="102"/>
      <c r="F18" s="7"/>
      <c r="G18" s="7"/>
    </row>
    <row r="19" spans="2:7" x14ac:dyDescent="0.25">
      <c r="B19" s="5" t="s">
        <v>27</v>
      </c>
      <c r="C19" s="103" t="s">
        <v>136</v>
      </c>
      <c r="D19" s="103"/>
      <c r="E19" s="104"/>
      <c r="F19" s="3"/>
      <c r="G19" s="3"/>
    </row>
    <row r="20" spans="2:7" x14ac:dyDescent="0.25">
      <c r="B20" s="9" t="s">
        <v>28</v>
      </c>
      <c r="C20" s="103" t="s">
        <v>137</v>
      </c>
      <c r="D20" s="103"/>
      <c r="E20" s="104"/>
      <c r="F20" s="3"/>
      <c r="G20" s="3"/>
    </row>
    <row r="21" spans="2:7" x14ac:dyDescent="0.25">
      <c r="B21" s="9" t="s">
        <v>29</v>
      </c>
      <c r="C21" s="103" t="s">
        <v>138</v>
      </c>
      <c r="D21" s="103"/>
      <c r="E21" s="104"/>
      <c r="F21" s="3"/>
      <c r="G21" s="3"/>
    </row>
    <row r="22" spans="2:7" x14ac:dyDescent="0.25">
      <c r="B22" s="9" t="s">
        <v>32</v>
      </c>
      <c r="C22" s="103" t="s">
        <v>139</v>
      </c>
      <c r="D22" s="103"/>
      <c r="E22" s="104"/>
      <c r="F22" s="3"/>
      <c r="G22" s="3"/>
    </row>
    <row r="23" spans="2:7" x14ac:dyDescent="0.25">
      <c r="B23" s="9" t="s">
        <v>55</v>
      </c>
      <c r="C23" s="103" t="s">
        <v>140</v>
      </c>
      <c r="D23" s="103"/>
      <c r="E23" s="104"/>
      <c r="F23" s="3"/>
      <c r="G23" s="3"/>
    </row>
    <row r="24" spans="2:7" x14ac:dyDescent="0.25">
      <c r="B24" s="9" t="s">
        <v>2</v>
      </c>
      <c r="C24" s="77" t="s">
        <v>141</v>
      </c>
      <c r="D24" s="77"/>
      <c r="E24" s="78"/>
      <c r="F24" s="3"/>
      <c r="G24" s="3"/>
    </row>
    <row r="25" spans="2:7" x14ac:dyDescent="0.25">
      <c r="B25" s="9" t="s">
        <v>30</v>
      </c>
      <c r="C25" s="103" t="s">
        <v>142</v>
      </c>
      <c r="D25" s="103"/>
      <c r="E25" s="104"/>
      <c r="F25" s="3"/>
      <c r="G25" s="3"/>
    </row>
    <row r="26" spans="2:7" x14ac:dyDescent="0.25">
      <c r="B26" s="9" t="s">
        <v>31</v>
      </c>
      <c r="C26" s="103" t="s">
        <v>143</v>
      </c>
      <c r="D26" s="103"/>
      <c r="E26" s="104"/>
      <c r="F26" s="3"/>
      <c r="G26" s="3"/>
    </row>
    <row r="27" spans="2:7" x14ac:dyDescent="0.25">
      <c r="B27" s="9" t="s">
        <v>9</v>
      </c>
      <c r="C27" s="103" t="s">
        <v>144</v>
      </c>
      <c r="D27" s="103"/>
      <c r="E27" s="104"/>
      <c r="F27" s="3"/>
      <c r="G27" s="3"/>
    </row>
    <row r="28" spans="2:7" x14ac:dyDescent="0.25">
      <c r="B28" s="9" t="s">
        <v>10</v>
      </c>
      <c r="C28" s="103" t="s">
        <v>154</v>
      </c>
      <c r="D28" s="103"/>
      <c r="E28" s="104"/>
      <c r="F28" s="3"/>
      <c r="G28" s="3"/>
    </row>
    <row r="29" spans="2:7" ht="15.75" thickBot="1" x14ac:dyDescent="0.3">
      <c r="B29" s="10" t="s">
        <v>33</v>
      </c>
      <c r="C29" s="121" t="s">
        <v>145</v>
      </c>
      <c r="D29" s="121"/>
      <c r="E29" s="122"/>
      <c r="F29" s="3"/>
      <c r="G29" s="3"/>
    </row>
    <row r="30" spans="2:7" ht="9" customHeight="1" thickBot="1" x14ac:dyDescent="0.3"/>
    <row r="31" spans="2:7" x14ac:dyDescent="0.25">
      <c r="B31" s="80" t="s">
        <v>34</v>
      </c>
      <c r="C31" s="81"/>
      <c r="D31" s="81"/>
      <c r="E31" s="82"/>
      <c r="F31" s="3"/>
      <c r="G31" s="3"/>
    </row>
    <row r="32" spans="2:7" ht="30" customHeight="1" x14ac:dyDescent="0.25">
      <c r="B32" s="5" t="s">
        <v>1</v>
      </c>
      <c r="C32" s="77" t="s">
        <v>146</v>
      </c>
      <c r="D32" s="77"/>
      <c r="E32" s="78"/>
      <c r="F32" s="3"/>
      <c r="G32" s="3"/>
    </row>
    <row r="33" spans="2:7" ht="15" customHeight="1" x14ac:dyDescent="0.25">
      <c r="B33" s="5" t="s">
        <v>3</v>
      </c>
      <c r="C33" s="77" t="s">
        <v>147</v>
      </c>
      <c r="D33" s="77"/>
      <c r="E33" s="78"/>
      <c r="F33" s="3"/>
      <c r="G33" s="3"/>
    </row>
    <row r="34" spans="2:7" x14ac:dyDescent="0.25">
      <c r="B34" s="5" t="s">
        <v>4</v>
      </c>
      <c r="C34" s="77">
        <v>20113901455</v>
      </c>
      <c r="D34" s="77"/>
      <c r="E34" s="78"/>
      <c r="F34" s="3"/>
      <c r="G34" s="3"/>
    </row>
    <row r="35" spans="2:7" ht="15" customHeight="1" x14ac:dyDescent="0.25">
      <c r="B35" s="5" t="s">
        <v>25</v>
      </c>
      <c r="C35" s="77" t="s">
        <v>156</v>
      </c>
      <c r="D35" s="77"/>
      <c r="E35" s="78"/>
      <c r="F35" s="3"/>
      <c r="G35" s="3"/>
    </row>
    <row r="36" spans="2:7" ht="15" customHeight="1" x14ac:dyDescent="0.25">
      <c r="B36" s="5" t="s">
        <v>5</v>
      </c>
      <c r="C36" s="77" t="s">
        <v>157</v>
      </c>
      <c r="D36" s="77"/>
      <c r="E36" s="78"/>
      <c r="F36" s="3"/>
      <c r="G36" s="3"/>
    </row>
    <row r="37" spans="2:7" ht="15" customHeight="1" x14ac:dyDescent="0.25">
      <c r="B37" s="5" t="s">
        <v>6</v>
      </c>
      <c r="C37" s="77" t="s">
        <v>148</v>
      </c>
      <c r="D37" s="77"/>
      <c r="E37" s="78"/>
    </row>
    <row r="38" spans="2:7" ht="15" customHeight="1" x14ac:dyDescent="0.25">
      <c r="B38" s="5" t="s">
        <v>7</v>
      </c>
      <c r="C38" s="77" t="s">
        <v>149</v>
      </c>
      <c r="D38" s="77"/>
      <c r="E38" s="78"/>
    </row>
    <row r="39" spans="2:7" ht="15" customHeight="1" x14ac:dyDescent="0.25">
      <c r="B39" s="5" t="s">
        <v>2</v>
      </c>
      <c r="C39" s="77" t="s">
        <v>150</v>
      </c>
      <c r="D39" s="77"/>
      <c r="E39" s="78"/>
    </row>
    <row r="40" spans="2:7" ht="15" customHeight="1" x14ac:dyDescent="0.25">
      <c r="B40" s="5" t="s">
        <v>8</v>
      </c>
      <c r="C40" s="77" t="s">
        <v>158</v>
      </c>
      <c r="D40" s="77"/>
      <c r="E40" s="78"/>
    </row>
    <row r="41" spans="2:7" ht="15" customHeight="1" x14ac:dyDescent="0.25">
      <c r="B41" s="5" t="s">
        <v>26</v>
      </c>
      <c r="C41" s="77" t="s">
        <v>151</v>
      </c>
      <c r="D41" s="77"/>
      <c r="E41" s="78"/>
    </row>
    <row r="42" spans="2:7" ht="15" customHeight="1" x14ac:dyDescent="0.25">
      <c r="B42" s="5" t="s">
        <v>9</v>
      </c>
      <c r="C42" s="77" t="s">
        <v>151</v>
      </c>
      <c r="D42" s="77"/>
      <c r="E42" s="78"/>
    </row>
    <row r="43" spans="2:7" ht="15" customHeight="1" x14ac:dyDescent="0.25">
      <c r="B43" s="5" t="s">
        <v>10</v>
      </c>
      <c r="C43" s="77" t="s">
        <v>159</v>
      </c>
      <c r="D43" s="77"/>
      <c r="E43" s="78"/>
    </row>
    <row r="44" spans="2:7" ht="15" customHeight="1" x14ac:dyDescent="0.25">
      <c r="B44" s="5" t="s">
        <v>11</v>
      </c>
      <c r="C44" s="77" t="s">
        <v>152</v>
      </c>
      <c r="D44" s="77"/>
      <c r="E44" s="78"/>
    </row>
    <row r="45" spans="2:7" ht="15" customHeight="1" x14ac:dyDescent="0.25">
      <c r="B45" s="5" t="s">
        <v>12</v>
      </c>
      <c r="C45" s="77" t="s">
        <v>160</v>
      </c>
      <c r="D45" s="77"/>
      <c r="E45" s="78"/>
    </row>
    <row r="46" spans="2:7" x14ac:dyDescent="0.25">
      <c r="B46" s="5" t="s">
        <v>13</v>
      </c>
      <c r="C46" s="77" t="s">
        <v>161</v>
      </c>
      <c r="D46" s="77"/>
      <c r="E46" s="78"/>
    </row>
    <row r="47" spans="2:7" x14ac:dyDescent="0.25">
      <c r="B47" s="85" t="s">
        <v>14</v>
      </c>
      <c r="C47" s="86"/>
      <c r="D47" s="86"/>
      <c r="E47" s="87"/>
    </row>
    <row r="48" spans="2:7" x14ac:dyDescent="0.25">
      <c r="B48" s="5" t="s">
        <v>15</v>
      </c>
      <c r="C48" s="33"/>
      <c r="D48" s="4" t="s">
        <v>16</v>
      </c>
      <c r="E48" s="35"/>
    </row>
    <row r="49" spans="2:5" x14ac:dyDescent="0.25">
      <c r="B49" s="5" t="s">
        <v>17</v>
      </c>
      <c r="C49" s="33"/>
      <c r="D49" s="4" t="s">
        <v>18</v>
      </c>
      <c r="E49" s="35" t="s">
        <v>133</v>
      </c>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6"/>
      <c r="C53" s="127"/>
      <c r="D53" s="83"/>
      <c r="E53" s="84"/>
    </row>
    <row r="54" spans="2:5" ht="9" customHeight="1" thickBot="1" x14ac:dyDescent="0.3"/>
    <row r="55" spans="2:5" x14ac:dyDescent="0.25">
      <c r="B55" s="80" t="s">
        <v>35</v>
      </c>
      <c r="C55" s="81"/>
      <c r="D55" s="81"/>
      <c r="E55" s="82"/>
    </row>
    <row r="56" spans="2:5" ht="30" customHeight="1" x14ac:dyDescent="0.25">
      <c r="B56" s="5" t="s">
        <v>1</v>
      </c>
      <c r="C56" s="77"/>
      <c r="D56" s="77"/>
      <c r="E56" s="78"/>
    </row>
    <row r="57" spans="2:5" x14ac:dyDescent="0.25">
      <c r="B57" s="5" t="s">
        <v>3</v>
      </c>
      <c r="C57" s="77"/>
      <c r="D57" s="77"/>
      <c r="E57" s="78"/>
    </row>
    <row r="58" spans="2:5" x14ac:dyDescent="0.25">
      <c r="B58" s="5" t="s">
        <v>4</v>
      </c>
      <c r="C58" s="77"/>
      <c r="D58" s="77"/>
      <c r="E58" s="78"/>
    </row>
    <row r="59" spans="2:5" x14ac:dyDescent="0.25">
      <c r="B59" s="5" t="s">
        <v>25</v>
      </c>
      <c r="C59" s="77"/>
      <c r="D59" s="77"/>
      <c r="E59" s="78"/>
    </row>
    <row r="60" spans="2:5" x14ac:dyDescent="0.25">
      <c r="B60" s="5" t="s">
        <v>5</v>
      </c>
      <c r="C60" s="77"/>
      <c r="D60" s="77"/>
      <c r="E60" s="78"/>
    </row>
    <row r="61" spans="2:5" x14ac:dyDescent="0.25">
      <c r="B61" s="5" t="s">
        <v>6</v>
      </c>
      <c r="C61" s="77"/>
      <c r="D61" s="77"/>
      <c r="E61" s="78"/>
    </row>
    <row r="62" spans="2:5" x14ac:dyDescent="0.25">
      <c r="B62" s="5" t="s">
        <v>7</v>
      </c>
      <c r="C62" s="77"/>
      <c r="D62" s="77"/>
      <c r="E62" s="78"/>
    </row>
    <row r="63" spans="2:5" x14ac:dyDescent="0.25">
      <c r="B63" s="5" t="s">
        <v>2</v>
      </c>
      <c r="C63" s="77"/>
      <c r="D63" s="77"/>
      <c r="E63" s="78"/>
    </row>
    <row r="64" spans="2:5" x14ac:dyDescent="0.25">
      <c r="B64" s="5" t="s">
        <v>8</v>
      </c>
      <c r="C64" s="77"/>
      <c r="D64" s="77"/>
      <c r="E64" s="78"/>
    </row>
    <row r="65" spans="2:5" x14ac:dyDescent="0.25">
      <c r="B65" s="5" t="s">
        <v>26</v>
      </c>
      <c r="C65" s="77"/>
      <c r="D65" s="77"/>
      <c r="E65" s="78"/>
    </row>
    <row r="66" spans="2:5" x14ac:dyDescent="0.25">
      <c r="B66" s="5" t="s">
        <v>9</v>
      </c>
      <c r="C66" s="77"/>
      <c r="D66" s="77"/>
      <c r="E66" s="78"/>
    </row>
    <row r="67" spans="2:5" x14ac:dyDescent="0.25">
      <c r="B67" s="5" t="s">
        <v>10</v>
      </c>
      <c r="C67" s="77"/>
      <c r="D67" s="77"/>
      <c r="E67" s="78"/>
    </row>
    <row r="68" spans="2:5" x14ac:dyDescent="0.25">
      <c r="B68" s="5" t="s">
        <v>11</v>
      </c>
      <c r="C68" s="77"/>
      <c r="D68" s="77"/>
      <c r="E68" s="78"/>
    </row>
    <row r="69" spans="2:5" x14ac:dyDescent="0.25">
      <c r="B69" s="5" t="s">
        <v>12</v>
      </c>
      <c r="C69" s="77"/>
      <c r="D69" s="77"/>
      <c r="E69" s="78"/>
    </row>
    <row r="70" spans="2:5" ht="15" customHeight="1" x14ac:dyDescent="0.25">
      <c r="B70" s="5" t="s">
        <v>13</v>
      </c>
      <c r="C70" s="77"/>
      <c r="D70" s="77"/>
      <c r="E70" s="78"/>
    </row>
    <row r="71" spans="2:5" x14ac:dyDescent="0.25">
      <c r="B71" s="85" t="s">
        <v>14</v>
      </c>
      <c r="C71" s="86"/>
      <c r="D71" s="86"/>
      <c r="E71" s="87"/>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6"/>
      <c r="C77" s="127"/>
      <c r="D77" s="83"/>
      <c r="E77" s="84"/>
    </row>
    <row r="78" spans="2:5" ht="9" customHeight="1" thickBot="1" x14ac:dyDescent="0.3"/>
    <row r="79" spans="2:5" x14ac:dyDescent="0.25">
      <c r="B79" s="80" t="s">
        <v>36</v>
      </c>
      <c r="C79" s="81"/>
      <c r="D79" s="81"/>
      <c r="E79" s="82"/>
    </row>
    <row r="80" spans="2:5" ht="30" customHeight="1" x14ac:dyDescent="0.25">
      <c r="B80" s="5" t="s">
        <v>1</v>
      </c>
      <c r="C80" s="77"/>
      <c r="D80" s="77"/>
      <c r="E80" s="78"/>
    </row>
    <row r="81" spans="2:5" x14ac:dyDescent="0.25">
      <c r="B81" s="5" t="s">
        <v>3</v>
      </c>
      <c r="C81" s="77"/>
      <c r="D81" s="77"/>
      <c r="E81" s="78"/>
    </row>
    <row r="82" spans="2:5" x14ac:dyDescent="0.25">
      <c r="B82" s="5" t="s">
        <v>4</v>
      </c>
      <c r="C82" s="77"/>
      <c r="D82" s="77"/>
      <c r="E82" s="78"/>
    </row>
    <row r="83" spans="2:5" x14ac:dyDescent="0.25">
      <c r="B83" s="5" t="s">
        <v>25</v>
      </c>
      <c r="C83" s="77"/>
      <c r="D83" s="77"/>
      <c r="E83" s="78"/>
    </row>
    <row r="84" spans="2:5" x14ac:dyDescent="0.25">
      <c r="B84" s="5" t="s">
        <v>5</v>
      </c>
      <c r="C84" s="77"/>
      <c r="D84" s="77"/>
      <c r="E84" s="78"/>
    </row>
    <row r="85" spans="2:5" x14ac:dyDescent="0.25">
      <c r="B85" s="5" t="s">
        <v>6</v>
      </c>
      <c r="C85" s="77"/>
      <c r="D85" s="77"/>
      <c r="E85" s="78"/>
    </row>
    <row r="86" spans="2:5" x14ac:dyDescent="0.25">
      <c r="B86" s="5" t="s">
        <v>7</v>
      </c>
      <c r="C86" s="77"/>
      <c r="D86" s="77"/>
      <c r="E86" s="78"/>
    </row>
    <row r="87" spans="2:5" x14ac:dyDescent="0.25">
      <c r="B87" s="5" t="s">
        <v>2</v>
      </c>
      <c r="C87" s="77"/>
      <c r="D87" s="77"/>
      <c r="E87" s="78"/>
    </row>
    <row r="88" spans="2:5" x14ac:dyDescent="0.25">
      <c r="B88" s="5" t="s">
        <v>8</v>
      </c>
      <c r="C88" s="77"/>
      <c r="D88" s="77"/>
      <c r="E88" s="78"/>
    </row>
    <row r="89" spans="2:5" x14ac:dyDescent="0.25">
      <c r="B89" s="5" t="s">
        <v>26</v>
      </c>
      <c r="C89" s="77"/>
      <c r="D89" s="77"/>
      <c r="E89" s="78"/>
    </row>
    <row r="90" spans="2:5" x14ac:dyDescent="0.25">
      <c r="B90" s="5" t="s">
        <v>9</v>
      </c>
      <c r="C90" s="77"/>
      <c r="D90" s="77"/>
      <c r="E90" s="78"/>
    </row>
    <row r="91" spans="2:5" x14ac:dyDescent="0.25">
      <c r="B91" s="5" t="s">
        <v>10</v>
      </c>
      <c r="C91" s="77"/>
      <c r="D91" s="77"/>
      <c r="E91" s="78"/>
    </row>
    <row r="92" spans="2:5" x14ac:dyDescent="0.25">
      <c r="B92" s="5" t="s">
        <v>11</v>
      </c>
      <c r="C92" s="77"/>
      <c r="D92" s="77"/>
      <c r="E92" s="78"/>
    </row>
    <row r="93" spans="2:5" x14ac:dyDescent="0.25">
      <c r="B93" s="5" t="s">
        <v>12</v>
      </c>
      <c r="C93" s="77"/>
      <c r="D93" s="77"/>
      <c r="E93" s="78"/>
    </row>
    <row r="94" spans="2:5" x14ac:dyDescent="0.25">
      <c r="B94" s="5" t="s">
        <v>13</v>
      </c>
      <c r="C94" s="77"/>
      <c r="D94" s="77"/>
      <c r="E94" s="78"/>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6"/>
      <c r="C101" s="127"/>
      <c r="D101" s="83"/>
      <c r="E101" s="8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paperSize="9" scale="74" orientation="portrait" r:id="rId1"/>
  <rowBreaks count="1" manualBreakCount="1">
    <brk id="53"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1" zoomScaleNormal="91" workbookViewId="0">
      <selection activeCell="J18" sqref="J18"/>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8" t="s">
        <v>96</v>
      </c>
      <c r="C3" s="129"/>
      <c r="D3" s="129"/>
      <c r="E3" s="129"/>
      <c r="F3" s="129"/>
      <c r="G3" s="129"/>
      <c r="J3" s="128"/>
      <c r="K3" s="129"/>
      <c r="L3" s="129"/>
      <c r="M3" s="129"/>
      <c r="N3" s="129"/>
      <c r="O3" s="129"/>
    </row>
    <row r="4" spans="2:15" ht="9" customHeight="1" thickBot="1" x14ac:dyDescent="0.3"/>
    <row r="5" spans="2:15" x14ac:dyDescent="0.25">
      <c r="B5" s="80" t="s">
        <v>0</v>
      </c>
      <c r="C5" s="81"/>
      <c r="D5" s="81"/>
      <c r="E5" s="81"/>
      <c r="F5" s="81"/>
      <c r="G5" s="82"/>
      <c r="J5" s="80" t="s">
        <v>34</v>
      </c>
      <c r="K5" s="81"/>
      <c r="L5" s="81"/>
      <c r="M5" s="81"/>
      <c r="N5" s="81"/>
      <c r="O5" s="82"/>
    </row>
    <row r="6" spans="2:15" ht="30" customHeight="1" x14ac:dyDescent="0.25">
      <c r="B6" s="130" t="s">
        <v>97</v>
      </c>
      <c r="C6" s="131"/>
      <c r="D6" s="132" t="s">
        <v>153</v>
      </c>
      <c r="E6" s="132"/>
      <c r="F6" s="132"/>
      <c r="G6" s="133"/>
      <c r="J6" s="130" t="s">
        <v>97</v>
      </c>
      <c r="K6" s="131"/>
      <c r="L6" s="132" t="s">
        <v>146</v>
      </c>
      <c r="M6" s="132"/>
      <c r="N6" s="132"/>
      <c r="O6" s="133"/>
    </row>
    <row r="7" spans="2:15" ht="44.25" customHeight="1" x14ac:dyDescent="0.25">
      <c r="B7" s="134" t="s">
        <v>120</v>
      </c>
      <c r="C7" s="131"/>
      <c r="D7" s="131"/>
      <c r="E7" s="131"/>
      <c r="F7" s="131"/>
      <c r="G7" s="135"/>
      <c r="J7" s="134" t="s">
        <v>98</v>
      </c>
      <c r="K7" s="131"/>
      <c r="L7" s="131"/>
      <c r="M7" s="131"/>
      <c r="N7" s="131"/>
      <c r="O7" s="135"/>
    </row>
    <row r="8" spans="2:15" ht="105" customHeight="1" x14ac:dyDescent="0.25">
      <c r="B8" s="138" t="s">
        <v>167</v>
      </c>
      <c r="C8" s="132"/>
      <c r="D8" s="132"/>
      <c r="E8" s="132"/>
      <c r="F8" s="132"/>
      <c r="G8" s="133"/>
      <c r="J8" s="138" t="s">
        <v>162</v>
      </c>
      <c r="K8" s="132"/>
      <c r="L8" s="132"/>
      <c r="M8" s="132"/>
      <c r="N8" s="132"/>
      <c r="O8" s="133"/>
    </row>
    <row r="9" spans="2:15" ht="31.5" customHeight="1" thickBot="1" x14ac:dyDescent="0.3">
      <c r="B9" s="139" t="s">
        <v>99</v>
      </c>
      <c r="C9" s="140"/>
      <c r="D9" s="140"/>
      <c r="E9" s="140"/>
      <c r="F9" s="140"/>
      <c r="G9" s="141"/>
      <c r="J9" s="139" t="s">
        <v>99</v>
      </c>
      <c r="K9" s="140"/>
      <c r="L9" s="140"/>
      <c r="M9" s="140"/>
      <c r="N9" s="140"/>
      <c r="O9" s="141"/>
    </row>
    <row r="10" spans="2:15" ht="30" customHeight="1" x14ac:dyDescent="0.25">
      <c r="B10" s="29" t="s">
        <v>100</v>
      </c>
      <c r="C10" s="30" t="s">
        <v>101</v>
      </c>
      <c r="D10" s="142" t="s">
        <v>168</v>
      </c>
      <c r="E10" s="143"/>
      <c r="F10" s="143"/>
      <c r="G10" s="144"/>
      <c r="J10" s="29" t="s">
        <v>100</v>
      </c>
      <c r="K10" s="30" t="s">
        <v>101</v>
      </c>
      <c r="L10" s="142" t="s">
        <v>163</v>
      </c>
      <c r="M10" s="143"/>
      <c r="N10" s="143"/>
      <c r="O10" s="144"/>
    </row>
    <row r="11" spans="2:15" x14ac:dyDescent="0.25">
      <c r="B11" s="91" t="s">
        <v>102</v>
      </c>
      <c r="C11" s="123"/>
      <c r="D11" s="132"/>
      <c r="E11" s="132"/>
      <c r="F11" s="132"/>
      <c r="G11" s="133"/>
      <c r="J11" s="91" t="s">
        <v>102</v>
      </c>
      <c r="K11" s="123"/>
      <c r="L11" s="132" t="s">
        <v>164</v>
      </c>
      <c r="M11" s="132"/>
      <c r="N11" s="132"/>
      <c r="O11" s="133"/>
    </row>
    <row r="12" spans="2:15" ht="30" x14ac:dyDescent="0.25">
      <c r="B12" s="91" t="s">
        <v>103</v>
      </c>
      <c r="C12" s="123"/>
      <c r="D12" s="40">
        <v>88389</v>
      </c>
      <c r="E12" s="25" t="s">
        <v>104</v>
      </c>
      <c r="F12" s="145"/>
      <c r="G12" s="146"/>
      <c r="J12" s="91" t="s">
        <v>103</v>
      </c>
      <c r="K12" s="123"/>
      <c r="L12" s="40">
        <f>4116104.24/2.75</f>
        <v>1496765.1781818182</v>
      </c>
      <c r="M12" s="25" t="s">
        <v>104</v>
      </c>
      <c r="N12" s="145">
        <f>1495242.24/2.75</f>
        <v>543724.45090909093</v>
      </c>
      <c r="O12" s="146"/>
    </row>
    <row r="13" spans="2:15" x14ac:dyDescent="0.25">
      <c r="B13" s="91" t="s">
        <v>105</v>
      </c>
      <c r="C13" s="123"/>
      <c r="D13" s="44">
        <v>41275</v>
      </c>
      <c r="E13" s="25" t="s">
        <v>106</v>
      </c>
      <c r="F13" s="136">
        <v>42339</v>
      </c>
      <c r="G13" s="133"/>
      <c r="J13" s="91" t="s">
        <v>105</v>
      </c>
      <c r="K13" s="123"/>
      <c r="L13" s="76">
        <v>41699</v>
      </c>
      <c r="M13" s="25" t="s">
        <v>106</v>
      </c>
      <c r="N13" s="136">
        <v>42795</v>
      </c>
      <c r="O13" s="133"/>
    </row>
    <row r="14" spans="2:15" ht="15" customHeight="1" x14ac:dyDescent="0.25">
      <c r="B14" s="91" t="s">
        <v>107</v>
      </c>
      <c r="C14" s="123"/>
      <c r="D14" s="42" t="s">
        <v>130</v>
      </c>
      <c r="E14" s="25" t="s">
        <v>108</v>
      </c>
      <c r="F14" s="147" t="s">
        <v>169</v>
      </c>
      <c r="G14" s="148"/>
      <c r="J14" s="91" t="s">
        <v>107</v>
      </c>
      <c r="K14" s="123"/>
      <c r="L14" s="42" t="s">
        <v>147</v>
      </c>
      <c r="M14" s="25" t="s">
        <v>108</v>
      </c>
      <c r="N14" s="147" t="s">
        <v>165</v>
      </c>
      <c r="O14" s="148"/>
    </row>
    <row r="15" spans="2:15" ht="15" customHeight="1" x14ac:dyDescent="0.25">
      <c r="B15" s="91" t="s">
        <v>109</v>
      </c>
      <c r="C15" s="123"/>
      <c r="D15" s="132"/>
      <c r="E15" s="132"/>
      <c r="F15" s="132"/>
      <c r="G15" s="133"/>
      <c r="J15" s="91" t="s">
        <v>109</v>
      </c>
      <c r="K15" s="123"/>
      <c r="L15" s="154" t="s">
        <v>166</v>
      </c>
      <c r="M15" s="155"/>
      <c r="N15" s="155"/>
      <c r="O15" s="156"/>
    </row>
    <row r="16" spans="2:15" x14ac:dyDescent="0.25">
      <c r="B16" s="89" t="s">
        <v>110</v>
      </c>
      <c r="C16" s="90"/>
      <c r="D16" s="90"/>
      <c r="E16" s="90"/>
      <c r="F16" s="90"/>
      <c r="G16" s="137"/>
      <c r="J16" s="89" t="s">
        <v>110</v>
      </c>
      <c r="K16" s="90"/>
      <c r="L16" s="90"/>
      <c r="M16" s="90"/>
      <c r="N16" s="90"/>
      <c r="O16" s="137"/>
    </row>
    <row r="17" spans="2:15" ht="180" customHeight="1" thickBot="1" x14ac:dyDescent="0.3">
      <c r="B17" s="149" t="s">
        <v>170</v>
      </c>
      <c r="C17" s="150"/>
      <c r="D17" s="150"/>
      <c r="E17" s="150"/>
      <c r="F17" s="150"/>
      <c r="G17" s="151"/>
      <c r="J17" s="149" t="s">
        <v>175</v>
      </c>
      <c r="K17" s="150"/>
      <c r="L17" s="150"/>
      <c r="M17" s="150"/>
      <c r="N17" s="150"/>
      <c r="O17" s="151"/>
    </row>
    <row r="18" spans="2:15" ht="30" customHeight="1" x14ac:dyDescent="0.25">
      <c r="B18" s="29" t="s">
        <v>111</v>
      </c>
      <c r="C18" s="30" t="s">
        <v>101</v>
      </c>
      <c r="D18" s="142" t="s">
        <v>171</v>
      </c>
      <c r="E18" s="143"/>
      <c r="F18" s="143"/>
      <c r="G18" s="144"/>
      <c r="J18" s="29" t="s">
        <v>111</v>
      </c>
      <c r="K18" s="30" t="s">
        <v>101</v>
      </c>
      <c r="L18" s="142"/>
      <c r="M18" s="143"/>
      <c r="N18" s="143"/>
      <c r="O18" s="144"/>
    </row>
    <row r="19" spans="2:15" x14ac:dyDescent="0.25">
      <c r="B19" s="91" t="s">
        <v>102</v>
      </c>
      <c r="C19" s="123"/>
      <c r="D19" s="132"/>
      <c r="E19" s="132"/>
      <c r="F19" s="132"/>
      <c r="G19" s="133"/>
      <c r="J19" s="91" t="s">
        <v>102</v>
      </c>
      <c r="K19" s="123"/>
      <c r="L19" s="132"/>
      <c r="M19" s="132"/>
      <c r="N19" s="132"/>
      <c r="O19" s="133"/>
    </row>
    <row r="20" spans="2:15" ht="30" x14ac:dyDescent="0.25">
      <c r="B20" s="91" t="s">
        <v>103</v>
      </c>
      <c r="C20" s="123"/>
      <c r="D20" s="43">
        <f>1219313/2.75</f>
        <v>443386.54545454547</v>
      </c>
      <c r="E20" s="25" t="s">
        <v>104</v>
      </c>
      <c r="F20" s="152"/>
      <c r="G20" s="153"/>
      <c r="J20" s="91" t="s">
        <v>103</v>
      </c>
      <c r="K20" s="123"/>
      <c r="L20" s="43"/>
      <c r="M20" s="25" t="s">
        <v>104</v>
      </c>
      <c r="N20" s="152"/>
      <c r="O20" s="153"/>
    </row>
    <row r="21" spans="2:15" x14ac:dyDescent="0.25">
      <c r="B21" s="91" t="s">
        <v>105</v>
      </c>
      <c r="C21" s="123"/>
      <c r="D21" s="44">
        <v>41122</v>
      </c>
      <c r="E21" s="25" t="s">
        <v>106</v>
      </c>
      <c r="F21" s="136">
        <v>42186</v>
      </c>
      <c r="G21" s="133"/>
      <c r="J21" s="91" t="s">
        <v>105</v>
      </c>
      <c r="K21" s="123"/>
      <c r="L21" s="41"/>
      <c r="M21" s="25" t="s">
        <v>106</v>
      </c>
      <c r="N21" s="132"/>
      <c r="O21" s="133"/>
    </row>
    <row r="22" spans="2:15" ht="15" customHeight="1" x14ac:dyDescent="0.25">
      <c r="B22" s="91" t="s">
        <v>107</v>
      </c>
      <c r="C22" s="123"/>
      <c r="D22" s="42" t="s">
        <v>130</v>
      </c>
      <c r="E22" s="25" t="s">
        <v>108</v>
      </c>
      <c r="F22" s="147" t="s">
        <v>172</v>
      </c>
      <c r="G22" s="148"/>
      <c r="J22" s="91" t="s">
        <v>107</v>
      </c>
      <c r="K22" s="123"/>
      <c r="L22" s="42"/>
      <c r="M22" s="25" t="s">
        <v>108</v>
      </c>
      <c r="N22" s="147"/>
      <c r="O22" s="148"/>
    </row>
    <row r="23" spans="2:15" x14ac:dyDescent="0.25">
      <c r="B23" s="91" t="s">
        <v>109</v>
      </c>
      <c r="C23" s="123"/>
      <c r="D23" s="132"/>
      <c r="E23" s="132"/>
      <c r="F23" s="132"/>
      <c r="G23" s="133"/>
      <c r="J23" s="91" t="s">
        <v>109</v>
      </c>
      <c r="K23" s="123"/>
      <c r="L23" s="132"/>
      <c r="M23" s="132"/>
      <c r="N23" s="132"/>
      <c r="O23" s="133"/>
    </row>
    <row r="24" spans="2:15" x14ac:dyDescent="0.25">
      <c r="B24" s="89" t="s">
        <v>110</v>
      </c>
      <c r="C24" s="90"/>
      <c r="D24" s="90"/>
      <c r="E24" s="90"/>
      <c r="F24" s="90"/>
      <c r="G24" s="137"/>
      <c r="J24" s="89" t="s">
        <v>110</v>
      </c>
      <c r="K24" s="90"/>
      <c r="L24" s="90"/>
      <c r="M24" s="90"/>
      <c r="N24" s="90"/>
      <c r="O24" s="137"/>
    </row>
    <row r="25" spans="2:15" ht="180" customHeight="1" thickBot="1" x14ac:dyDescent="0.3">
      <c r="B25" s="149" t="s">
        <v>173</v>
      </c>
      <c r="C25" s="150"/>
      <c r="D25" s="150"/>
      <c r="E25" s="150"/>
      <c r="F25" s="150"/>
      <c r="G25" s="151"/>
      <c r="J25" s="149"/>
      <c r="K25" s="150"/>
      <c r="L25" s="150"/>
      <c r="M25" s="150"/>
      <c r="N25" s="150"/>
      <c r="O25" s="151"/>
    </row>
    <row r="26" spans="2:15" ht="30" customHeight="1" x14ac:dyDescent="0.25">
      <c r="B26" s="29" t="s">
        <v>112</v>
      </c>
      <c r="C26" s="30" t="s">
        <v>101</v>
      </c>
      <c r="D26" s="142"/>
      <c r="E26" s="143"/>
      <c r="F26" s="143"/>
      <c r="G26" s="144"/>
      <c r="J26" s="29" t="s">
        <v>112</v>
      </c>
      <c r="K26" s="30" t="s">
        <v>101</v>
      </c>
      <c r="L26" s="142"/>
      <c r="M26" s="143"/>
      <c r="N26" s="143"/>
      <c r="O26" s="144"/>
    </row>
    <row r="27" spans="2:15" x14ac:dyDescent="0.25">
      <c r="B27" s="91" t="s">
        <v>102</v>
      </c>
      <c r="C27" s="123"/>
      <c r="D27" s="132"/>
      <c r="E27" s="132"/>
      <c r="F27" s="132"/>
      <c r="G27" s="133"/>
      <c r="J27" s="91" t="s">
        <v>102</v>
      </c>
      <c r="K27" s="123"/>
      <c r="L27" s="132"/>
      <c r="M27" s="132"/>
      <c r="N27" s="132"/>
      <c r="O27" s="133"/>
    </row>
    <row r="28" spans="2:15" ht="30" x14ac:dyDescent="0.25">
      <c r="B28" s="91" t="s">
        <v>103</v>
      </c>
      <c r="C28" s="123"/>
      <c r="D28" s="43"/>
      <c r="E28" s="25" t="s">
        <v>104</v>
      </c>
      <c r="F28" s="152"/>
      <c r="G28" s="153"/>
      <c r="J28" s="91" t="s">
        <v>103</v>
      </c>
      <c r="K28" s="123"/>
      <c r="L28" s="43"/>
      <c r="M28" s="25" t="s">
        <v>104</v>
      </c>
      <c r="N28" s="152"/>
      <c r="O28" s="153"/>
    </row>
    <row r="29" spans="2:15" x14ac:dyDescent="0.25">
      <c r="B29" s="91" t="s">
        <v>105</v>
      </c>
      <c r="C29" s="123"/>
      <c r="D29" s="41"/>
      <c r="E29" s="25" t="s">
        <v>106</v>
      </c>
      <c r="F29" s="132"/>
      <c r="G29" s="133"/>
      <c r="J29" s="91" t="s">
        <v>105</v>
      </c>
      <c r="K29" s="123"/>
      <c r="L29" s="41"/>
      <c r="M29" s="25" t="s">
        <v>106</v>
      </c>
      <c r="N29" s="132"/>
      <c r="O29" s="133"/>
    </row>
    <row r="30" spans="2:15" ht="15" customHeight="1" x14ac:dyDescent="0.25">
      <c r="B30" s="91" t="s">
        <v>107</v>
      </c>
      <c r="C30" s="123"/>
      <c r="D30" s="42"/>
      <c r="E30" s="25" t="s">
        <v>108</v>
      </c>
      <c r="F30" s="147"/>
      <c r="G30" s="148"/>
      <c r="J30" s="91" t="s">
        <v>107</v>
      </c>
      <c r="K30" s="123"/>
      <c r="L30" s="42"/>
      <c r="M30" s="25" t="s">
        <v>108</v>
      </c>
      <c r="N30" s="147"/>
      <c r="O30" s="148"/>
    </row>
    <row r="31" spans="2:15" x14ac:dyDescent="0.25">
      <c r="B31" s="91" t="s">
        <v>109</v>
      </c>
      <c r="C31" s="123"/>
      <c r="D31" s="132"/>
      <c r="E31" s="132"/>
      <c r="F31" s="132"/>
      <c r="G31" s="133"/>
      <c r="J31" s="91" t="s">
        <v>109</v>
      </c>
      <c r="K31" s="123"/>
      <c r="L31" s="132"/>
      <c r="M31" s="132"/>
      <c r="N31" s="132"/>
      <c r="O31" s="133"/>
    </row>
    <row r="32" spans="2:15" x14ac:dyDescent="0.25">
      <c r="B32" s="89" t="s">
        <v>110</v>
      </c>
      <c r="C32" s="90"/>
      <c r="D32" s="90"/>
      <c r="E32" s="90"/>
      <c r="F32" s="90"/>
      <c r="G32" s="137"/>
      <c r="J32" s="89" t="s">
        <v>110</v>
      </c>
      <c r="K32" s="90"/>
      <c r="L32" s="90"/>
      <c r="M32" s="90"/>
      <c r="N32" s="90"/>
      <c r="O32" s="137"/>
    </row>
    <row r="33" spans="2:15" ht="180" customHeight="1" thickBot="1" x14ac:dyDescent="0.3">
      <c r="B33" s="149"/>
      <c r="C33" s="150"/>
      <c r="D33" s="150"/>
      <c r="E33" s="150"/>
      <c r="F33" s="150"/>
      <c r="G33" s="151"/>
      <c r="J33" s="149"/>
      <c r="K33" s="150"/>
      <c r="L33" s="150"/>
      <c r="M33" s="150"/>
      <c r="N33" s="150"/>
      <c r="O33" s="151"/>
    </row>
    <row r="34" spans="2:15" ht="30" customHeight="1" x14ac:dyDescent="0.25">
      <c r="B34" s="29" t="s">
        <v>113</v>
      </c>
      <c r="C34" s="30" t="s">
        <v>101</v>
      </c>
      <c r="D34" s="142"/>
      <c r="E34" s="143"/>
      <c r="F34" s="143"/>
      <c r="G34" s="144"/>
      <c r="J34" s="29" t="s">
        <v>113</v>
      </c>
      <c r="K34" s="30" t="s">
        <v>101</v>
      </c>
      <c r="L34" s="142"/>
      <c r="M34" s="143"/>
      <c r="N34" s="143"/>
      <c r="O34" s="144"/>
    </row>
    <row r="35" spans="2:15" x14ac:dyDescent="0.25">
      <c r="B35" s="91" t="s">
        <v>102</v>
      </c>
      <c r="C35" s="123"/>
      <c r="D35" s="132"/>
      <c r="E35" s="132"/>
      <c r="F35" s="132"/>
      <c r="G35" s="133"/>
      <c r="J35" s="91" t="s">
        <v>102</v>
      </c>
      <c r="K35" s="123"/>
      <c r="L35" s="132"/>
      <c r="M35" s="132"/>
      <c r="N35" s="132"/>
      <c r="O35" s="133"/>
    </row>
    <row r="36" spans="2:15" ht="30" x14ac:dyDescent="0.25">
      <c r="B36" s="91" t="s">
        <v>103</v>
      </c>
      <c r="C36" s="123"/>
      <c r="D36" s="43"/>
      <c r="E36" s="25" t="s">
        <v>104</v>
      </c>
      <c r="F36" s="152"/>
      <c r="G36" s="153"/>
      <c r="J36" s="91" t="s">
        <v>103</v>
      </c>
      <c r="K36" s="123"/>
      <c r="L36" s="43"/>
      <c r="M36" s="25" t="s">
        <v>104</v>
      </c>
      <c r="N36" s="152"/>
      <c r="O36" s="153"/>
    </row>
    <row r="37" spans="2:15" x14ac:dyDescent="0.25">
      <c r="B37" s="91" t="s">
        <v>105</v>
      </c>
      <c r="C37" s="123"/>
      <c r="D37" s="41"/>
      <c r="E37" s="25" t="s">
        <v>106</v>
      </c>
      <c r="F37" s="132"/>
      <c r="G37" s="133"/>
      <c r="J37" s="91" t="s">
        <v>105</v>
      </c>
      <c r="K37" s="123"/>
      <c r="L37" s="41"/>
      <c r="M37" s="25" t="s">
        <v>106</v>
      </c>
      <c r="N37" s="132"/>
      <c r="O37" s="133"/>
    </row>
    <row r="38" spans="2:15" ht="15" customHeight="1" x14ac:dyDescent="0.25">
      <c r="B38" s="91" t="s">
        <v>107</v>
      </c>
      <c r="C38" s="123"/>
      <c r="D38" s="42"/>
      <c r="E38" s="25" t="s">
        <v>108</v>
      </c>
      <c r="F38" s="147"/>
      <c r="G38" s="148"/>
      <c r="J38" s="91" t="s">
        <v>107</v>
      </c>
      <c r="K38" s="123"/>
      <c r="L38" s="42"/>
      <c r="M38" s="25" t="s">
        <v>108</v>
      </c>
      <c r="N38" s="147"/>
      <c r="O38" s="148"/>
    </row>
    <row r="39" spans="2:15" x14ac:dyDescent="0.25">
      <c r="B39" s="91" t="s">
        <v>109</v>
      </c>
      <c r="C39" s="123"/>
      <c r="D39" s="132"/>
      <c r="E39" s="132"/>
      <c r="F39" s="132"/>
      <c r="G39" s="133"/>
      <c r="J39" s="91" t="s">
        <v>109</v>
      </c>
      <c r="K39" s="123"/>
      <c r="L39" s="132"/>
      <c r="M39" s="132"/>
      <c r="N39" s="132"/>
      <c r="O39" s="133"/>
    </row>
    <row r="40" spans="2:15" x14ac:dyDescent="0.25">
      <c r="B40" s="89" t="s">
        <v>110</v>
      </c>
      <c r="C40" s="90"/>
      <c r="D40" s="90"/>
      <c r="E40" s="90"/>
      <c r="F40" s="90"/>
      <c r="G40" s="137"/>
      <c r="J40" s="89" t="s">
        <v>110</v>
      </c>
      <c r="K40" s="90"/>
      <c r="L40" s="90"/>
      <c r="M40" s="90"/>
      <c r="N40" s="90"/>
      <c r="O40" s="137"/>
    </row>
    <row r="41" spans="2:15" ht="180" customHeight="1" thickBot="1" x14ac:dyDescent="0.3">
      <c r="B41" s="149"/>
      <c r="C41" s="150"/>
      <c r="D41" s="150"/>
      <c r="E41" s="150"/>
      <c r="F41" s="150"/>
      <c r="G41" s="151"/>
      <c r="J41" s="149"/>
      <c r="K41" s="150"/>
      <c r="L41" s="150"/>
      <c r="M41" s="150"/>
      <c r="N41" s="150"/>
      <c r="O41" s="151"/>
    </row>
    <row r="42" spans="2:15" ht="30" customHeight="1" x14ac:dyDescent="0.25">
      <c r="B42" s="29" t="s">
        <v>114</v>
      </c>
      <c r="C42" s="30" t="s">
        <v>101</v>
      </c>
      <c r="D42" s="142"/>
      <c r="E42" s="143"/>
      <c r="F42" s="143"/>
      <c r="G42" s="144"/>
      <c r="J42" s="29" t="s">
        <v>114</v>
      </c>
      <c r="K42" s="30" t="s">
        <v>101</v>
      </c>
      <c r="L42" s="142"/>
      <c r="M42" s="143"/>
      <c r="N42" s="143"/>
      <c r="O42" s="144"/>
    </row>
    <row r="43" spans="2:15" x14ac:dyDescent="0.25">
      <c r="B43" s="91" t="s">
        <v>102</v>
      </c>
      <c r="C43" s="123"/>
      <c r="D43" s="132"/>
      <c r="E43" s="132"/>
      <c r="F43" s="132"/>
      <c r="G43" s="133"/>
      <c r="J43" s="91" t="s">
        <v>102</v>
      </c>
      <c r="K43" s="123"/>
      <c r="L43" s="132"/>
      <c r="M43" s="132"/>
      <c r="N43" s="132"/>
      <c r="O43" s="133"/>
    </row>
    <row r="44" spans="2:15" ht="30" x14ac:dyDescent="0.25">
      <c r="B44" s="91" t="s">
        <v>103</v>
      </c>
      <c r="C44" s="123"/>
      <c r="D44" s="43"/>
      <c r="E44" s="25" t="s">
        <v>104</v>
      </c>
      <c r="F44" s="152"/>
      <c r="G44" s="153"/>
      <c r="J44" s="91" t="s">
        <v>103</v>
      </c>
      <c r="K44" s="123"/>
      <c r="L44" s="43"/>
      <c r="M44" s="25" t="s">
        <v>104</v>
      </c>
      <c r="N44" s="152"/>
      <c r="O44" s="153"/>
    </row>
    <row r="45" spans="2:15" x14ac:dyDescent="0.25">
      <c r="B45" s="91" t="s">
        <v>105</v>
      </c>
      <c r="C45" s="123"/>
      <c r="D45" s="44"/>
      <c r="E45" s="25" t="s">
        <v>106</v>
      </c>
      <c r="F45" s="132"/>
      <c r="G45" s="133"/>
      <c r="J45" s="91" t="s">
        <v>105</v>
      </c>
      <c r="K45" s="123"/>
      <c r="L45" s="44"/>
      <c r="M45" s="25" t="s">
        <v>106</v>
      </c>
      <c r="N45" s="132"/>
      <c r="O45" s="133"/>
    </row>
    <row r="46" spans="2:15" ht="15" customHeight="1" x14ac:dyDescent="0.25">
      <c r="B46" s="91" t="s">
        <v>107</v>
      </c>
      <c r="C46" s="123"/>
      <c r="D46" s="42"/>
      <c r="E46" s="25" t="s">
        <v>108</v>
      </c>
      <c r="F46" s="147"/>
      <c r="G46" s="148"/>
      <c r="J46" s="91" t="s">
        <v>107</v>
      </c>
      <c r="K46" s="123"/>
      <c r="L46" s="42"/>
      <c r="M46" s="25" t="s">
        <v>108</v>
      </c>
      <c r="N46" s="147"/>
      <c r="O46" s="148"/>
    </row>
    <row r="47" spans="2:15" x14ac:dyDescent="0.25">
      <c r="B47" s="91" t="s">
        <v>109</v>
      </c>
      <c r="C47" s="123"/>
      <c r="D47" s="132"/>
      <c r="E47" s="132"/>
      <c r="F47" s="132"/>
      <c r="G47" s="133"/>
      <c r="J47" s="91" t="s">
        <v>109</v>
      </c>
      <c r="K47" s="123"/>
      <c r="L47" s="132"/>
      <c r="M47" s="132"/>
      <c r="N47" s="132"/>
      <c r="O47" s="133"/>
    </row>
    <row r="48" spans="2:15" x14ac:dyDescent="0.25">
      <c r="B48" s="89" t="s">
        <v>110</v>
      </c>
      <c r="C48" s="90"/>
      <c r="D48" s="90"/>
      <c r="E48" s="90"/>
      <c r="F48" s="90"/>
      <c r="G48" s="137"/>
      <c r="J48" s="89" t="s">
        <v>110</v>
      </c>
      <c r="K48" s="90"/>
      <c r="L48" s="90"/>
      <c r="M48" s="90"/>
      <c r="N48" s="90"/>
      <c r="O48" s="137"/>
    </row>
    <row r="49" spans="2:15" ht="180.75" customHeight="1" thickBot="1" x14ac:dyDescent="0.3">
      <c r="B49" s="149"/>
      <c r="C49" s="150"/>
      <c r="D49" s="150"/>
      <c r="E49" s="150"/>
      <c r="F49" s="150"/>
      <c r="G49" s="151"/>
      <c r="J49" s="149"/>
      <c r="K49" s="150"/>
      <c r="L49" s="150"/>
      <c r="M49" s="150"/>
      <c r="N49" s="150"/>
      <c r="O49" s="151"/>
    </row>
    <row r="50" spans="2:15" ht="9" customHeight="1" thickBot="1" x14ac:dyDescent="0.3"/>
    <row r="51" spans="2:15" x14ac:dyDescent="0.25">
      <c r="B51" s="80" t="s">
        <v>35</v>
      </c>
      <c r="C51" s="81"/>
      <c r="D51" s="81"/>
      <c r="E51" s="81"/>
      <c r="F51" s="81"/>
      <c r="G51" s="82"/>
      <c r="J51" s="80" t="s">
        <v>36</v>
      </c>
      <c r="K51" s="81"/>
      <c r="L51" s="81"/>
      <c r="M51" s="81"/>
      <c r="N51" s="81"/>
      <c r="O51" s="82"/>
    </row>
    <row r="52" spans="2:15" ht="29.25" customHeight="1" x14ac:dyDescent="0.25">
      <c r="B52" s="130" t="s">
        <v>97</v>
      </c>
      <c r="C52" s="131"/>
      <c r="D52" s="132" t="s">
        <v>147</v>
      </c>
      <c r="E52" s="132"/>
      <c r="F52" s="132"/>
      <c r="G52" s="133"/>
      <c r="J52" s="130" t="s">
        <v>97</v>
      </c>
      <c r="K52" s="131"/>
      <c r="L52" s="132"/>
      <c r="M52" s="132"/>
      <c r="N52" s="132"/>
      <c r="O52" s="133"/>
    </row>
    <row r="53" spans="2:15" ht="48.75" customHeight="1" x14ac:dyDescent="0.25">
      <c r="B53" s="134" t="s">
        <v>120</v>
      </c>
      <c r="C53" s="131"/>
      <c r="D53" s="131"/>
      <c r="E53" s="131"/>
      <c r="F53" s="131"/>
      <c r="G53" s="135"/>
      <c r="J53" s="134" t="s">
        <v>120</v>
      </c>
      <c r="K53" s="131"/>
      <c r="L53" s="131"/>
      <c r="M53" s="131"/>
      <c r="N53" s="131"/>
      <c r="O53" s="135"/>
    </row>
    <row r="54" spans="2:15" ht="105" customHeight="1" x14ac:dyDescent="0.25">
      <c r="B54" s="138"/>
      <c r="C54" s="132"/>
      <c r="D54" s="132"/>
      <c r="E54" s="132"/>
      <c r="F54" s="132"/>
      <c r="G54" s="133"/>
      <c r="J54" s="138"/>
      <c r="K54" s="132"/>
      <c r="L54" s="132"/>
      <c r="M54" s="132"/>
      <c r="N54" s="132"/>
      <c r="O54" s="133"/>
    </row>
    <row r="55" spans="2:15" ht="30.75" customHeight="1" thickBot="1" x14ac:dyDescent="0.3">
      <c r="B55" s="139" t="s">
        <v>99</v>
      </c>
      <c r="C55" s="140"/>
      <c r="D55" s="140"/>
      <c r="E55" s="140"/>
      <c r="F55" s="140"/>
      <c r="G55" s="141"/>
      <c r="J55" s="139" t="s">
        <v>99</v>
      </c>
      <c r="K55" s="140"/>
      <c r="L55" s="140"/>
      <c r="M55" s="140"/>
      <c r="N55" s="140"/>
      <c r="O55" s="141"/>
    </row>
    <row r="56" spans="2:15" ht="30" customHeight="1" x14ac:dyDescent="0.25">
      <c r="B56" s="29" t="s">
        <v>100</v>
      </c>
      <c r="C56" s="30" t="s">
        <v>101</v>
      </c>
      <c r="D56" s="142"/>
      <c r="E56" s="143"/>
      <c r="F56" s="143"/>
      <c r="G56" s="144"/>
      <c r="J56" s="29" t="s">
        <v>100</v>
      </c>
      <c r="K56" s="30" t="s">
        <v>101</v>
      </c>
      <c r="L56" s="142"/>
      <c r="M56" s="143"/>
      <c r="N56" s="143"/>
      <c r="O56" s="144"/>
    </row>
    <row r="57" spans="2:15" x14ac:dyDescent="0.25">
      <c r="B57" s="91" t="s">
        <v>102</v>
      </c>
      <c r="C57" s="123"/>
      <c r="D57" s="132"/>
      <c r="E57" s="132"/>
      <c r="F57" s="132"/>
      <c r="G57" s="133"/>
      <c r="J57" s="91" t="s">
        <v>102</v>
      </c>
      <c r="K57" s="123"/>
      <c r="L57" s="132"/>
      <c r="M57" s="132"/>
      <c r="N57" s="132"/>
      <c r="O57" s="133"/>
    </row>
    <row r="58" spans="2:15" ht="30" x14ac:dyDescent="0.25">
      <c r="B58" s="91" t="s">
        <v>103</v>
      </c>
      <c r="C58" s="123"/>
      <c r="D58" s="40"/>
      <c r="E58" s="25" t="s">
        <v>104</v>
      </c>
      <c r="F58" s="145"/>
      <c r="G58" s="146"/>
      <c r="J58" s="91" t="s">
        <v>103</v>
      </c>
      <c r="K58" s="123"/>
      <c r="L58" s="40"/>
      <c r="M58" s="25" t="s">
        <v>104</v>
      </c>
      <c r="N58" s="145"/>
      <c r="O58" s="146"/>
    </row>
    <row r="59" spans="2:15" x14ac:dyDescent="0.25">
      <c r="B59" s="91" t="s">
        <v>105</v>
      </c>
      <c r="C59" s="123"/>
      <c r="D59" s="41"/>
      <c r="E59" s="25" t="s">
        <v>106</v>
      </c>
      <c r="F59" s="132"/>
      <c r="G59" s="133"/>
      <c r="J59" s="91" t="s">
        <v>105</v>
      </c>
      <c r="K59" s="123"/>
      <c r="L59" s="41"/>
      <c r="M59" s="25" t="s">
        <v>106</v>
      </c>
      <c r="N59" s="132"/>
      <c r="O59" s="133"/>
    </row>
    <row r="60" spans="2:15" ht="15" customHeight="1" x14ac:dyDescent="0.25">
      <c r="B60" s="91" t="s">
        <v>107</v>
      </c>
      <c r="C60" s="123"/>
      <c r="D60" s="42"/>
      <c r="E60" s="25" t="s">
        <v>108</v>
      </c>
      <c r="F60" s="147"/>
      <c r="G60" s="148"/>
      <c r="J60" s="91" t="s">
        <v>107</v>
      </c>
      <c r="K60" s="123"/>
      <c r="L60" s="42"/>
      <c r="M60" s="25" t="s">
        <v>108</v>
      </c>
      <c r="N60" s="147"/>
      <c r="O60" s="148"/>
    </row>
    <row r="61" spans="2:15" x14ac:dyDescent="0.25">
      <c r="B61" s="91" t="s">
        <v>109</v>
      </c>
      <c r="C61" s="123"/>
      <c r="D61" s="132"/>
      <c r="E61" s="132"/>
      <c r="F61" s="132"/>
      <c r="G61" s="133"/>
      <c r="J61" s="91" t="s">
        <v>109</v>
      </c>
      <c r="K61" s="123"/>
      <c r="L61" s="132"/>
      <c r="M61" s="132"/>
      <c r="N61" s="132"/>
      <c r="O61" s="133"/>
    </row>
    <row r="62" spans="2:15" x14ac:dyDescent="0.25">
      <c r="B62" s="89" t="s">
        <v>110</v>
      </c>
      <c r="C62" s="90"/>
      <c r="D62" s="90"/>
      <c r="E62" s="90"/>
      <c r="F62" s="90"/>
      <c r="G62" s="137"/>
      <c r="J62" s="89" t="s">
        <v>110</v>
      </c>
      <c r="K62" s="90"/>
      <c r="L62" s="90"/>
      <c r="M62" s="90"/>
      <c r="N62" s="90"/>
      <c r="O62" s="137"/>
    </row>
    <row r="63" spans="2:15" ht="180" customHeight="1" thickBot="1" x14ac:dyDescent="0.3">
      <c r="B63" s="149"/>
      <c r="C63" s="150"/>
      <c r="D63" s="150"/>
      <c r="E63" s="150"/>
      <c r="F63" s="150"/>
      <c r="G63" s="151"/>
      <c r="J63" s="149"/>
      <c r="K63" s="150"/>
      <c r="L63" s="150"/>
      <c r="M63" s="150"/>
      <c r="N63" s="150"/>
      <c r="O63" s="151"/>
    </row>
    <row r="64" spans="2:15" ht="30" customHeight="1" x14ac:dyDescent="0.25">
      <c r="B64" s="29" t="s">
        <v>111</v>
      </c>
      <c r="C64" s="30" t="s">
        <v>101</v>
      </c>
      <c r="D64" s="142"/>
      <c r="E64" s="143"/>
      <c r="F64" s="143"/>
      <c r="G64" s="144"/>
      <c r="J64" s="29" t="s">
        <v>111</v>
      </c>
      <c r="K64" s="30" t="s">
        <v>101</v>
      </c>
      <c r="L64" s="142"/>
      <c r="M64" s="143"/>
      <c r="N64" s="143"/>
      <c r="O64" s="144"/>
    </row>
    <row r="65" spans="2:15" x14ac:dyDescent="0.25">
      <c r="B65" s="91" t="s">
        <v>102</v>
      </c>
      <c r="C65" s="123"/>
      <c r="D65" s="132"/>
      <c r="E65" s="132"/>
      <c r="F65" s="132"/>
      <c r="G65" s="133"/>
      <c r="J65" s="91" t="s">
        <v>102</v>
      </c>
      <c r="K65" s="123"/>
      <c r="L65" s="132"/>
      <c r="M65" s="132"/>
      <c r="N65" s="132"/>
      <c r="O65" s="133"/>
    </row>
    <row r="66" spans="2:15" ht="30" x14ac:dyDescent="0.25">
      <c r="B66" s="91" t="s">
        <v>103</v>
      </c>
      <c r="C66" s="123"/>
      <c r="D66" s="43"/>
      <c r="E66" s="25" t="s">
        <v>104</v>
      </c>
      <c r="F66" s="152"/>
      <c r="G66" s="153"/>
      <c r="J66" s="91" t="s">
        <v>103</v>
      </c>
      <c r="K66" s="123"/>
      <c r="L66" s="43"/>
      <c r="M66" s="25" t="s">
        <v>104</v>
      </c>
      <c r="N66" s="152"/>
      <c r="O66" s="153"/>
    </row>
    <row r="67" spans="2:15" x14ac:dyDescent="0.25">
      <c r="B67" s="91" t="s">
        <v>105</v>
      </c>
      <c r="C67" s="123"/>
      <c r="D67" s="41"/>
      <c r="E67" s="25" t="s">
        <v>106</v>
      </c>
      <c r="F67" s="132"/>
      <c r="G67" s="133"/>
      <c r="J67" s="91" t="s">
        <v>105</v>
      </c>
      <c r="K67" s="123"/>
      <c r="L67" s="41"/>
      <c r="M67" s="25" t="s">
        <v>106</v>
      </c>
      <c r="N67" s="132"/>
      <c r="O67" s="133"/>
    </row>
    <row r="68" spans="2:15" ht="15" customHeight="1" x14ac:dyDescent="0.25">
      <c r="B68" s="91" t="s">
        <v>107</v>
      </c>
      <c r="C68" s="123"/>
      <c r="D68" s="42"/>
      <c r="E68" s="25" t="s">
        <v>108</v>
      </c>
      <c r="F68" s="147"/>
      <c r="G68" s="148"/>
      <c r="J68" s="91" t="s">
        <v>107</v>
      </c>
      <c r="K68" s="123"/>
      <c r="L68" s="42"/>
      <c r="M68" s="25" t="s">
        <v>108</v>
      </c>
      <c r="N68" s="147"/>
      <c r="O68" s="148"/>
    </row>
    <row r="69" spans="2:15" x14ac:dyDescent="0.25">
      <c r="B69" s="91" t="s">
        <v>109</v>
      </c>
      <c r="C69" s="123"/>
      <c r="D69" s="132"/>
      <c r="E69" s="132"/>
      <c r="F69" s="132"/>
      <c r="G69" s="133"/>
      <c r="J69" s="91" t="s">
        <v>109</v>
      </c>
      <c r="K69" s="123"/>
      <c r="L69" s="132"/>
      <c r="M69" s="132"/>
      <c r="N69" s="132"/>
      <c r="O69" s="133"/>
    </row>
    <row r="70" spans="2:15" x14ac:dyDescent="0.25">
      <c r="B70" s="89" t="s">
        <v>110</v>
      </c>
      <c r="C70" s="90"/>
      <c r="D70" s="90"/>
      <c r="E70" s="90"/>
      <c r="F70" s="90"/>
      <c r="G70" s="137"/>
      <c r="J70" s="89" t="s">
        <v>110</v>
      </c>
      <c r="K70" s="90"/>
      <c r="L70" s="90"/>
      <c r="M70" s="90"/>
      <c r="N70" s="90"/>
      <c r="O70" s="137"/>
    </row>
    <row r="71" spans="2:15" ht="180" customHeight="1" thickBot="1" x14ac:dyDescent="0.3">
      <c r="B71" s="149"/>
      <c r="C71" s="150"/>
      <c r="D71" s="150"/>
      <c r="E71" s="150"/>
      <c r="F71" s="150"/>
      <c r="G71" s="151"/>
      <c r="J71" s="149"/>
      <c r="K71" s="150"/>
      <c r="L71" s="150"/>
      <c r="M71" s="150"/>
      <c r="N71" s="150"/>
      <c r="O71" s="151"/>
    </row>
    <row r="72" spans="2:15" ht="30" customHeight="1" x14ac:dyDescent="0.25">
      <c r="B72" s="29" t="s">
        <v>112</v>
      </c>
      <c r="C72" s="30" t="s">
        <v>101</v>
      </c>
      <c r="D72" s="142"/>
      <c r="E72" s="143"/>
      <c r="F72" s="143"/>
      <c r="G72" s="144"/>
      <c r="J72" s="29" t="s">
        <v>112</v>
      </c>
      <c r="K72" s="30" t="s">
        <v>101</v>
      </c>
      <c r="L72" s="142"/>
      <c r="M72" s="143"/>
      <c r="N72" s="143"/>
      <c r="O72" s="144"/>
    </row>
    <row r="73" spans="2:15" x14ac:dyDescent="0.25">
      <c r="B73" s="91" t="s">
        <v>102</v>
      </c>
      <c r="C73" s="123"/>
      <c r="D73" s="132"/>
      <c r="E73" s="132"/>
      <c r="F73" s="132"/>
      <c r="G73" s="133"/>
      <c r="J73" s="91" t="s">
        <v>102</v>
      </c>
      <c r="K73" s="123"/>
      <c r="L73" s="132"/>
      <c r="M73" s="132"/>
      <c r="N73" s="132"/>
      <c r="O73" s="133"/>
    </row>
    <row r="74" spans="2:15" ht="30" x14ac:dyDescent="0.25">
      <c r="B74" s="91" t="s">
        <v>103</v>
      </c>
      <c r="C74" s="123"/>
      <c r="D74" s="43"/>
      <c r="E74" s="25" t="s">
        <v>104</v>
      </c>
      <c r="F74" s="152"/>
      <c r="G74" s="153"/>
      <c r="J74" s="91" t="s">
        <v>103</v>
      </c>
      <c r="K74" s="123"/>
      <c r="L74" s="43"/>
      <c r="M74" s="25" t="s">
        <v>104</v>
      </c>
      <c r="N74" s="152"/>
      <c r="O74" s="153"/>
    </row>
    <row r="75" spans="2:15" x14ac:dyDescent="0.25">
      <c r="B75" s="91" t="s">
        <v>105</v>
      </c>
      <c r="C75" s="123"/>
      <c r="D75" s="41"/>
      <c r="E75" s="25" t="s">
        <v>106</v>
      </c>
      <c r="F75" s="132"/>
      <c r="G75" s="133"/>
      <c r="J75" s="91" t="s">
        <v>105</v>
      </c>
      <c r="K75" s="123"/>
      <c r="L75" s="41"/>
      <c r="M75" s="25" t="s">
        <v>106</v>
      </c>
      <c r="N75" s="132"/>
      <c r="O75" s="133"/>
    </row>
    <row r="76" spans="2:15" ht="15" customHeight="1" x14ac:dyDescent="0.25">
      <c r="B76" s="91" t="s">
        <v>107</v>
      </c>
      <c r="C76" s="123"/>
      <c r="D76" s="42"/>
      <c r="E76" s="25" t="s">
        <v>108</v>
      </c>
      <c r="F76" s="147"/>
      <c r="G76" s="148"/>
      <c r="J76" s="91" t="s">
        <v>107</v>
      </c>
      <c r="K76" s="123"/>
      <c r="L76" s="42"/>
      <c r="M76" s="25" t="s">
        <v>108</v>
      </c>
      <c r="N76" s="147"/>
      <c r="O76" s="148"/>
    </row>
    <row r="77" spans="2:15" x14ac:dyDescent="0.25">
      <c r="B77" s="91" t="s">
        <v>109</v>
      </c>
      <c r="C77" s="123"/>
      <c r="D77" s="132"/>
      <c r="E77" s="132"/>
      <c r="F77" s="132"/>
      <c r="G77" s="133"/>
      <c r="J77" s="91" t="s">
        <v>109</v>
      </c>
      <c r="K77" s="123"/>
      <c r="L77" s="132"/>
      <c r="M77" s="132"/>
      <c r="N77" s="132"/>
      <c r="O77" s="133"/>
    </row>
    <row r="78" spans="2:15" x14ac:dyDescent="0.25">
      <c r="B78" s="89" t="s">
        <v>110</v>
      </c>
      <c r="C78" s="90"/>
      <c r="D78" s="90"/>
      <c r="E78" s="90"/>
      <c r="F78" s="90"/>
      <c r="G78" s="137"/>
      <c r="J78" s="89" t="s">
        <v>110</v>
      </c>
      <c r="K78" s="90"/>
      <c r="L78" s="90"/>
      <c r="M78" s="90"/>
      <c r="N78" s="90"/>
      <c r="O78" s="137"/>
    </row>
    <row r="79" spans="2:15" ht="180" customHeight="1" thickBot="1" x14ac:dyDescent="0.3">
      <c r="B79" s="149"/>
      <c r="C79" s="150"/>
      <c r="D79" s="150"/>
      <c r="E79" s="150"/>
      <c r="F79" s="150"/>
      <c r="G79" s="151"/>
      <c r="J79" s="149"/>
      <c r="K79" s="150"/>
      <c r="L79" s="150"/>
      <c r="M79" s="150"/>
      <c r="N79" s="150"/>
      <c r="O79" s="151"/>
    </row>
    <row r="80" spans="2:15" ht="30" customHeight="1" x14ac:dyDescent="0.25">
      <c r="B80" s="29" t="s">
        <v>113</v>
      </c>
      <c r="C80" s="30" t="s">
        <v>101</v>
      </c>
      <c r="D80" s="142"/>
      <c r="E80" s="143"/>
      <c r="F80" s="143"/>
      <c r="G80" s="144"/>
      <c r="J80" s="29" t="s">
        <v>113</v>
      </c>
      <c r="K80" s="30" t="s">
        <v>101</v>
      </c>
      <c r="L80" s="142"/>
      <c r="M80" s="143"/>
      <c r="N80" s="143"/>
      <c r="O80" s="144"/>
    </row>
    <row r="81" spans="2:15" x14ac:dyDescent="0.25">
      <c r="B81" s="91" t="s">
        <v>102</v>
      </c>
      <c r="C81" s="123"/>
      <c r="D81" s="132"/>
      <c r="E81" s="132"/>
      <c r="F81" s="132"/>
      <c r="G81" s="133"/>
      <c r="J81" s="91" t="s">
        <v>102</v>
      </c>
      <c r="K81" s="123"/>
      <c r="L81" s="132"/>
      <c r="M81" s="132"/>
      <c r="N81" s="132"/>
      <c r="O81" s="133"/>
    </row>
    <row r="82" spans="2:15" ht="30" x14ac:dyDescent="0.25">
      <c r="B82" s="91" t="s">
        <v>103</v>
      </c>
      <c r="C82" s="123"/>
      <c r="D82" s="43"/>
      <c r="E82" s="25" t="s">
        <v>104</v>
      </c>
      <c r="F82" s="152"/>
      <c r="G82" s="153"/>
      <c r="J82" s="91" t="s">
        <v>103</v>
      </c>
      <c r="K82" s="123"/>
      <c r="L82" s="43"/>
      <c r="M82" s="25" t="s">
        <v>104</v>
      </c>
      <c r="N82" s="152"/>
      <c r="O82" s="153"/>
    </row>
    <row r="83" spans="2:15" x14ac:dyDescent="0.25">
      <c r="B83" s="91" t="s">
        <v>105</v>
      </c>
      <c r="C83" s="123"/>
      <c r="D83" s="41"/>
      <c r="E83" s="25" t="s">
        <v>106</v>
      </c>
      <c r="F83" s="132"/>
      <c r="G83" s="133"/>
      <c r="J83" s="91" t="s">
        <v>105</v>
      </c>
      <c r="K83" s="123"/>
      <c r="L83" s="41"/>
      <c r="M83" s="25" t="s">
        <v>106</v>
      </c>
      <c r="N83" s="132"/>
      <c r="O83" s="133"/>
    </row>
    <row r="84" spans="2:15" ht="15" customHeight="1" x14ac:dyDescent="0.25">
      <c r="B84" s="91" t="s">
        <v>107</v>
      </c>
      <c r="C84" s="123"/>
      <c r="D84" s="42"/>
      <c r="E84" s="25" t="s">
        <v>108</v>
      </c>
      <c r="F84" s="147"/>
      <c r="G84" s="148"/>
      <c r="J84" s="91" t="s">
        <v>107</v>
      </c>
      <c r="K84" s="123"/>
      <c r="L84" s="42"/>
      <c r="M84" s="25" t="s">
        <v>108</v>
      </c>
      <c r="N84" s="147"/>
      <c r="O84" s="148"/>
    </row>
    <row r="85" spans="2:15" x14ac:dyDescent="0.25">
      <c r="B85" s="91" t="s">
        <v>109</v>
      </c>
      <c r="C85" s="123"/>
      <c r="D85" s="132"/>
      <c r="E85" s="132"/>
      <c r="F85" s="132"/>
      <c r="G85" s="133"/>
      <c r="J85" s="91" t="s">
        <v>109</v>
      </c>
      <c r="K85" s="123"/>
      <c r="L85" s="132"/>
      <c r="M85" s="132"/>
      <c r="N85" s="132"/>
      <c r="O85" s="133"/>
    </row>
    <row r="86" spans="2:15" x14ac:dyDescent="0.25">
      <c r="B86" s="89" t="s">
        <v>110</v>
      </c>
      <c r="C86" s="90"/>
      <c r="D86" s="90"/>
      <c r="E86" s="90"/>
      <c r="F86" s="90"/>
      <c r="G86" s="137"/>
      <c r="J86" s="89" t="s">
        <v>110</v>
      </c>
      <c r="K86" s="90"/>
      <c r="L86" s="90"/>
      <c r="M86" s="90"/>
      <c r="N86" s="90"/>
      <c r="O86" s="137"/>
    </row>
    <row r="87" spans="2:15" ht="180" customHeight="1" thickBot="1" x14ac:dyDescent="0.3">
      <c r="B87" s="149"/>
      <c r="C87" s="150"/>
      <c r="D87" s="150"/>
      <c r="E87" s="150"/>
      <c r="F87" s="150"/>
      <c r="G87" s="151"/>
      <c r="J87" s="149"/>
      <c r="K87" s="150"/>
      <c r="L87" s="150"/>
      <c r="M87" s="150"/>
      <c r="N87" s="150"/>
      <c r="O87" s="151"/>
    </row>
    <row r="88" spans="2:15" ht="30" customHeight="1" x14ac:dyDescent="0.25">
      <c r="B88" s="29" t="s">
        <v>114</v>
      </c>
      <c r="C88" s="30" t="s">
        <v>101</v>
      </c>
      <c r="D88" s="142"/>
      <c r="E88" s="143"/>
      <c r="F88" s="143"/>
      <c r="G88" s="144"/>
      <c r="J88" s="29" t="s">
        <v>114</v>
      </c>
      <c r="K88" s="30" t="s">
        <v>101</v>
      </c>
      <c r="L88" s="142"/>
      <c r="M88" s="143"/>
      <c r="N88" s="143"/>
      <c r="O88" s="144"/>
    </row>
    <row r="89" spans="2:15" x14ac:dyDescent="0.25">
      <c r="B89" s="91" t="s">
        <v>102</v>
      </c>
      <c r="C89" s="123"/>
      <c r="D89" s="132"/>
      <c r="E89" s="132"/>
      <c r="F89" s="132"/>
      <c r="G89" s="133"/>
      <c r="J89" s="91" t="s">
        <v>102</v>
      </c>
      <c r="K89" s="123"/>
      <c r="L89" s="132"/>
      <c r="M89" s="132"/>
      <c r="N89" s="132"/>
      <c r="O89" s="133"/>
    </row>
    <row r="90" spans="2:15" ht="30" x14ac:dyDescent="0.25">
      <c r="B90" s="91" t="s">
        <v>103</v>
      </c>
      <c r="C90" s="123"/>
      <c r="D90" s="43"/>
      <c r="E90" s="25" t="s">
        <v>104</v>
      </c>
      <c r="F90" s="152"/>
      <c r="G90" s="153"/>
      <c r="J90" s="91" t="s">
        <v>103</v>
      </c>
      <c r="K90" s="123"/>
      <c r="L90" s="43"/>
      <c r="M90" s="25" t="s">
        <v>104</v>
      </c>
      <c r="N90" s="152"/>
      <c r="O90" s="153"/>
    </row>
    <row r="91" spans="2:15" x14ac:dyDescent="0.25">
      <c r="B91" s="91" t="s">
        <v>105</v>
      </c>
      <c r="C91" s="123"/>
      <c r="D91" s="44"/>
      <c r="E91" s="25" t="s">
        <v>106</v>
      </c>
      <c r="F91" s="132"/>
      <c r="G91" s="133"/>
      <c r="J91" s="91" t="s">
        <v>105</v>
      </c>
      <c r="K91" s="123"/>
      <c r="L91" s="44"/>
      <c r="M91" s="25" t="s">
        <v>106</v>
      </c>
      <c r="N91" s="132"/>
      <c r="O91" s="133"/>
    </row>
    <row r="92" spans="2:15" ht="15" customHeight="1" x14ac:dyDescent="0.25">
      <c r="B92" s="91" t="s">
        <v>107</v>
      </c>
      <c r="C92" s="123"/>
      <c r="D92" s="42"/>
      <c r="E92" s="25" t="s">
        <v>108</v>
      </c>
      <c r="F92" s="147"/>
      <c r="G92" s="148"/>
      <c r="J92" s="91" t="s">
        <v>107</v>
      </c>
      <c r="K92" s="123"/>
      <c r="L92" s="42"/>
      <c r="M92" s="25" t="s">
        <v>108</v>
      </c>
      <c r="N92" s="147"/>
      <c r="O92" s="148"/>
    </row>
    <row r="93" spans="2:15" x14ac:dyDescent="0.25">
      <c r="B93" s="91" t="s">
        <v>109</v>
      </c>
      <c r="C93" s="123"/>
      <c r="D93" s="132"/>
      <c r="E93" s="132"/>
      <c r="F93" s="132"/>
      <c r="G93" s="133"/>
      <c r="J93" s="91" t="s">
        <v>109</v>
      </c>
      <c r="K93" s="123"/>
      <c r="L93" s="132"/>
      <c r="M93" s="132"/>
      <c r="N93" s="132"/>
      <c r="O93" s="133"/>
    </row>
    <row r="94" spans="2:15" x14ac:dyDescent="0.25">
      <c r="B94" s="89" t="s">
        <v>110</v>
      </c>
      <c r="C94" s="90"/>
      <c r="D94" s="90"/>
      <c r="E94" s="90"/>
      <c r="F94" s="90"/>
      <c r="G94" s="137"/>
      <c r="J94" s="89" t="s">
        <v>110</v>
      </c>
      <c r="K94" s="90"/>
      <c r="L94" s="90"/>
      <c r="M94" s="90"/>
      <c r="N94" s="90"/>
      <c r="O94" s="137"/>
    </row>
    <row r="95" spans="2:15" ht="180.75" customHeight="1" thickBot="1" x14ac:dyDescent="0.3">
      <c r="B95" s="149"/>
      <c r="C95" s="150"/>
      <c r="D95" s="150"/>
      <c r="E95" s="150"/>
      <c r="F95" s="150"/>
      <c r="G95" s="151"/>
      <c r="J95" s="149"/>
      <c r="K95" s="150"/>
      <c r="L95" s="150"/>
      <c r="M95" s="150"/>
      <c r="N95" s="150"/>
      <c r="O95" s="151"/>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90" zoomScaleNormal="90" zoomScalePageLayoutView="150" workbookViewId="0"/>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176</v>
      </c>
      <c r="D7" s="47">
        <f>+LEN(B7)</f>
        <v>710</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174</v>
      </c>
      <c r="D11" s="47">
        <f>+LEN(B11)</f>
        <v>376</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177</v>
      </c>
      <c r="D15" s="47">
        <f>+LEN(B15)</f>
        <v>906</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179</v>
      </c>
      <c r="D19" s="47">
        <f>+LEN(B19)</f>
        <v>2227</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178</v>
      </c>
      <c r="D23" s="47">
        <f>+LEN(B23)</f>
        <v>2685</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180</v>
      </c>
      <c r="D27" s="47">
        <f>+LEN(B27)</f>
        <v>1422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61" t="s">
        <v>41</v>
      </c>
      <c r="C5" s="162"/>
    </row>
    <row r="6" spans="2:5" ht="24" customHeight="1" x14ac:dyDescent="0.25">
      <c r="B6" s="28" t="s">
        <v>42</v>
      </c>
      <c r="C6" s="13" t="s">
        <v>43</v>
      </c>
    </row>
    <row r="7" spans="2:5" ht="109.5" customHeight="1" x14ac:dyDescent="0.25">
      <c r="B7" s="8" t="s">
        <v>57</v>
      </c>
      <c r="C7" s="51"/>
      <c r="E7" s="47">
        <f>+LEN(C7)</f>
        <v>0</v>
      </c>
    </row>
    <row r="8" spans="2:5" ht="109.5" customHeight="1" x14ac:dyDescent="0.25">
      <c r="B8" s="32" t="s">
        <v>58</v>
      </c>
      <c r="C8" s="51"/>
      <c r="E8" s="47">
        <f>+LEN(C8)</f>
        <v>0</v>
      </c>
    </row>
    <row r="9" spans="2:5" ht="109.5" customHeight="1" x14ac:dyDescent="0.25">
      <c r="B9" s="32" t="s">
        <v>128</v>
      </c>
      <c r="C9" s="51"/>
      <c r="E9" s="47">
        <f>+LEN(C9)</f>
        <v>0</v>
      </c>
    </row>
    <row r="10" spans="2:5" ht="30" customHeight="1" x14ac:dyDescent="0.25">
      <c r="B10" s="32" t="s">
        <v>46</v>
      </c>
      <c r="C10" s="51"/>
    </row>
    <row r="11" spans="2:5" ht="30" customHeight="1" x14ac:dyDescent="0.25">
      <c r="B11" s="28" t="s">
        <v>45</v>
      </c>
      <c r="C11" s="51"/>
    </row>
    <row r="12" spans="2:5" ht="21.75" customHeight="1" x14ac:dyDescent="0.25">
      <c r="B12" s="157" t="s">
        <v>44</v>
      </c>
      <c r="C12" s="158"/>
    </row>
    <row r="13" spans="2:5" ht="217.5" customHeight="1" thickBot="1" x14ac:dyDescent="0.3">
      <c r="B13" s="159"/>
      <c r="C13" s="160"/>
      <c r="E13" s="47">
        <f>+LEN(B13)</f>
        <v>0</v>
      </c>
    </row>
    <row r="14" spans="2:5" ht="9" customHeight="1" thickBot="1" x14ac:dyDescent="0.3"/>
    <row r="15" spans="2:5" ht="24" customHeight="1" x14ac:dyDescent="0.25">
      <c r="B15" s="161" t="s">
        <v>47</v>
      </c>
      <c r="C15" s="162"/>
    </row>
    <row r="16" spans="2:5" s="26" customFormat="1" ht="30.75" customHeight="1" x14ac:dyDescent="0.25">
      <c r="B16" s="28" t="s">
        <v>42</v>
      </c>
      <c r="C16" s="52"/>
      <c r="E16" s="50"/>
    </row>
    <row r="17" spans="2:5" s="26" customFormat="1" ht="108.75" customHeight="1" x14ac:dyDescent="0.25">
      <c r="B17" s="27" t="s">
        <v>57</v>
      </c>
      <c r="C17" s="51"/>
      <c r="E17" s="47">
        <f>+LEN(C17)</f>
        <v>0</v>
      </c>
    </row>
    <row r="18" spans="2:5" s="26" customFormat="1" ht="108.75" customHeight="1" x14ac:dyDescent="0.25">
      <c r="B18" s="28" t="s">
        <v>58</v>
      </c>
      <c r="C18" s="51"/>
      <c r="E18" s="47">
        <f>+LEN(C18)</f>
        <v>0</v>
      </c>
    </row>
    <row r="19" spans="2:5" s="26" customFormat="1" ht="108.75" customHeight="1" x14ac:dyDescent="0.25">
      <c r="B19" s="32" t="s">
        <v>128</v>
      </c>
      <c r="C19" s="51"/>
      <c r="E19" s="47">
        <f>+LEN(C19)</f>
        <v>0</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89" t="s">
        <v>44</v>
      </c>
      <c r="C22" s="137"/>
      <c r="E22" s="50"/>
    </row>
    <row r="23" spans="2:5" ht="217.5" customHeight="1" thickBot="1" x14ac:dyDescent="0.3">
      <c r="B23" s="159"/>
      <c r="C23" s="160"/>
      <c r="E23" s="47">
        <f>+LEN(B23)</f>
        <v>0</v>
      </c>
    </row>
    <row r="24" spans="2:5" ht="9" customHeight="1" thickBot="1" x14ac:dyDescent="0.3"/>
    <row r="25" spans="2:5" ht="24" customHeight="1" x14ac:dyDescent="0.25">
      <c r="B25" s="161" t="s">
        <v>48</v>
      </c>
      <c r="C25" s="162"/>
    </row>
    <row r="26" spans="2:5" s="26" customFormat="1" ht="30.75" customHeight="1" x14ac:dyDescent="0.25">
      <c r="B26" s="28" t="s">
        <v>42</v>
      </c>
      <c r="C26" s="52"/>
      <c r="E26" s="50"/>
    </row>
    <row r="27" spans="2:5" s="26" customFormat="1" ht="108.75" customHeight="1" x14ac:dyDescent="0.25">
      <c r="B27" s="27" t="s">
        <v>57</v>
      </c>
      <c r="C27" s="51"/>
      <c r="E27" s="47">
        <f>+LEN(C27)</f>
        <v>0</v>
      </c>
    </row>
    <row r="28" spans="2:5" s="26" customFormat="1" ht="108.75" customHeight="1" x14ac:dyDescent="0.25">
      <c r="B28" s="28" t="s">
        <v>58</v>
      </c>
      <c r="C28" s="51"/>
      <c r="E28" s="47">
        <f>+LEN(C28)</f>
        <v>0</v>
      </c>
    </row>
    <row r="29" spans="2:5" s="26" customFormat="1" ht="108.75" customHeight="1" x14ac:dyDescent="0.25">
      <c r="B29" s="32" t="s">
        <v>128</v>
      </c>
      <c r="C29" s="51"/>
      <c r="E29" s="47">
        <f>+LEN(C29)</f>
        <v>0</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89" t="s">
        <v>44</v>
      </c>
      <c r="C32" s="137"/>
      <c r="E32" s="50"/>
    </row>
    <row r="33" spans="2:5" ht="217.5" customHeight="1" thickBot="1" x14ac:dyDescent="0.3">
      <c r="B33" s="159"/>
      <c r="C33" s="160"/>
      <c r="E33" s="47">
        <f>+LEN(B33)</f>
        <v>0</v>
      </c>
    </row>
    <row r="34" spans="2:5" ht="9" customHeight="1" thickBot="1" x14ac:dyDescent="0.3"/>
    <row r="35" spans="2:5" ht="24" customHeight="1" x14ac:dyDescent="0.25">
      <c r="B35" s="161" t="s">
        <v>49</v>
      </c>
      <c r="C35" s="162"/>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89" t="s">
        <v>44</v>
      </c>
      <c r="C42" s="137"/>
      <c r="E42" s="50"/>
    </row>
    <row r="43" spans="2:5" ht="217.5" customHeight="1" thickBot="1" x14ac:dyDescent="0.3">
      <c r="B43" s="159"/>
      <c r="C43" s="160"/>
      <c r="E43" s="47">
        <f>+LEN(B43)</f>
        <v>0</v>
      </c>
    </row>
    <row r="44" spans="2:5" ht="9" customHeight="1" thickBot="1" x14ac:dyDescent="0.3"/>
    <row r="45" spans="2:5" ht="24" customHeight="1" x14ac:dyDescent="0.25">
      <c r="B45" s="161" t="s">
        <v>50</v>
      </c>
      <c r="C45" s="162"/>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7"/>
      <c r="E52" s="50"/>
    </row>
    <row r="53" spans="2:5" ht="217.5" customHeight="1" thickBot="1" x14ac:dyDescent="0.3">
      <c r="B53" s="159"/>
      <c r="C53" s="160"/>
      <c r="E53" s="47">
        <f>+LEN(B53)</f>
        <v>0</v>
      </c>
    </row>
    <row r="54" spans="2:5" ht="9" customHeight="1" thickBot="1" x14ac:dyDescent="0.3"/>
    <row r="55" spans="2:5" ht="24" customHeight="1" x14ac:dyDescent="0.25">
      <c r="B55" s="161" t="s">
        <v>51</v>
      </c>
      <c r="C55" s="162"/>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7"/>
      <c r="E62" s="50"/>
    </row>
    <row r="63" spans="2:5" ht="217.5" customHeight="1" thickBot="1" x14ac:dyDescent="0.3">
      <c r="B63" s="159"/>
      <c r="C63" s="160"/>
      <c r="E63" s="47">
        <f>+LEN(B63)</f>
        <v>0</v>
      </c>
    </row>
    <row r="64" spans="2:5" ht="9" customHeight="1" thickBot="1" x14ac:dyDescent="0.3"/>
    <row r="65" spans="2:5" ht="24" customHeight="1" x14ac:dyDescent="0.25">
      <c r="B65" s="161" t="s">
        <v>52</v>
      </c>
      <c r="C65" s="162"/>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7"/>
      <c r="E72" s="50"/>
    </row>
    <row r="73" spans="2:5" ht="217.5" customHeight="1" thickBot="1" x14ac:dyDescent="0.3">
      <c r="B73" s="159"/>
      <c r="C73" s="160"/>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Normal="100" zoomScalePageLayoutView="150" workbookViewId="0">
      <selection activeCell="I8" sqref="I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1" t="s">
        <v>129</v>
      </c>
      <c r="D3" s="171"/>
      <c r="E3" s="171"/>
      <c r="F3" s="171"/>
      <c r="G3" s="171"/>
      <c r="H3" s="171"/>
      <c r="I3" s="171"/>
      <c r="J3" s="171"/>
    </row>
    <row r="4" spans="2:11" ht="9" customHeight="1" thickBot="1" x14ac:dyDescent="0.3"/>
    <row r="5" spans="2:11" ht="48.75" customHeight="1" x14ac:dyDescent="0.25">
      <c r="B5" s="163" t="s">
        <v>62</v>
      </c>
      <c r="C5" s="165" t="s">
        <v>59</v>
      </c>
      <c r="D5" s="165" t="s">
        <v>60</v>
      </c>
      <c r="E5" s="165" t="s">
        <v>76</v>
      </c>
      <c r="F5" s="165" t="s">
        <v>79</v>
      </c>
      <c r="G5" s="165" t="s">
        <v>61</v>
      </c>
      <c r="H5" s="165"/>
      <c r="I5" s="165" t="s">
        <v>86</v>
      </c>
      <c r="J5" s="172"/>
      <c r="K5" s="14"/>
    </row>
    <row r="6" spans="2:11" ht="15.75" thickBot="1" x14ac:dyDescent="0.3">
      <c r="B6" s="164"/>
      <c r="C6" s="166"/>
      <c r="D6" s="166"/>
      <c r="E6" s="166"/>
      <c r="F6" s="166"/>
      <c r="G6" s="15" t="s">
        <v>63</v>
      </c>
      <c r="H6" s="15" t="s">
        <v>64</v>
      </c>
      <c r="I6" s="15" t="s">
        <v>63</v>
      </c>
      <c r="J6" s="16" t="s">
        <v>64</v>
      </c>
    </row>
    <row r="7" spans="2:11" ht="19.5" customHeight="1" x14ac:dyDescent="0.25">
      <c r="B7" s="21">
        <v>1</v>
      </c>
      <c r="C7" s="22" t="s">
        <v>65</v>
      </c>
      <c r="D7" s="53">
        <f>SUM(E7:F7)</f>
        <v>24981.818181818184</v>
      </c>
      <c r="E7" s="65">
        <f>65500/2.75</f>
        <v>23818.18181818182</v>
      </c>
      <c r="F7" s="56">
        <f>+SUM(G7:J7)</f>
        <v>1163.6363636363635</v>
      </c>
      <c r="G7" s="65">
        <f>2000/2.75</f>
        <v>727.27272727272725</v>
      </c>
      <c r="H7" s="67"/>
      <c r="I7" s="67">
        <f>1200/2.75</f>
        <v>436.36363636363637</v>
      </c>
      <c r="J7" s="68"/>
    </row>
    <row r="8" spans="2:11" ht="19.5" customHeight="1" x14ac:dyDescent="0.25">
      <c r="B8" s="17">
        <v>2</v>
      </c>
      <c r="C8" s="23" t="s">
        <v>66</v>
      </c>
      <c r="D8" s="53">
        <f t="shared" ref="D8:D16" si="0">SUM(E8:F8)</f>
        <v>28145.454545454544</v>
      </c>
      <c r="E8" s="66">
        <f>18000/2.75</f>
        <v>6545.454545454545</v>
      </c>
      <c r="F8" s="57">
        <f t="shared" ref="F8:F16" si="1">+SUM(G8:J8)</f>
        <v>21600</v>
      </c>
      <c r="G8" s="69">
        <f>38400/2.75</f>
        <v>13963.636363636364</v>
      </c>
      <c r="H8" s="69"/>
      <c r="I8" s="69"/>
      <c r="J8" s="70">
        <f>21000/2.75</f>
        <v>7636.363636363636</v>
      </c>
    </row>
    <row r="9" spans="2:11" ht="19.5" customHeight="1" x14ac:dyDescent="0.25">
      <c r="B9" s="17">
        <v>3</v>
      </c>
      <c r="C9" s="23" t="s">
        <v>67</v>
      </c>
      <c r="D9" s="53">
        <f t="shared" si="0"/>
        <v>0</v>
      </c>
      <c r="E9" s="66"/>
      <c r="F9" s="57">
        <f t="shared" si="1"/>
        <v>0</v>
      </c>
      <c r="G9" s="66"/>
      <c r="H9" s="69"/>
      <c r="I9" s="69"/>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71818.181818181823</v>
      </c>
      <c r="E12" s="66">
        <f>137500/2.75</f>
        <v>50000</v>
      </c>
      <c r="F12" s="57">
        <f t="shared" si="1"/>
        <v>21818.18181818182</v>
      </c>
      <c r="G12" s="66">
        <f>60000/2.75</f>
        <v>21818.18181818182</v>
      </c>
      <c r="H12" s="69"/>
      <c r="I12" s="69"/>
      <c r="J12" s="70"/>
    </row>
    <row r="13" spans="2:11" ht="19.5" customHeight="1" x14ac:dyDescent="0.25">
      <c r="B13" s="31">
        <v>7</v>
      </c>
      <c r="C13" s="23" t="s">
        <v>71</v>
      </c>
      <c r="D13" s="53">
        <f t="shared" si="0"/>
        <v>0</v>
      </c>
      <c r="E13" s="66"/>
      <c r="F13" s="57">
        <f t="shared" si="1"/>
        <v>0</v>
      </c>
      <c r="G13" s="66"/>
      <c r="H13" s="69"/>
      <c r="I13" s="69"/>
      <c r="J13" s="70"/>
    </row>
    <row r="14" spans="2:11" ht="19.5" customHeight="1" x14ac:dyDescent="0.25">
      <c r="B14" s="17">
        <v>8</v>
      </c>
      <c r="C14" s="23" t="s">
        <v>78</v>
      </c>
      <c r="D14" s="53">
        <f t="shared" si="0"/>
        <v>909.09090909090912</v>
      </c>
      <c r="E14" s="66">
        <f>2500/2.75</f>
        <v>909.09090909090912</v>
      </c>
      <c r="F14" s="57">
        <f t="shared" si="1"/>
        <v>0</v>
      </c>
      <c r="G14" s="66"/>
      <c r="H14" s="69"/>
      <c r="I14" s="69"/>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7" t="s">
        <v>74</v>
      </c>
      <c r="C18" s="168"/>
      <c r="D18" s="54">
        <f t="shared" ref="D18:I18" si="2">+SUM(D7:D17)</f>
        <v>125854.54545454547</v>
      </c>
      <c r="E18" s="61">
        <f t="shared" si="2"/>
        <v>81272.727272727279</v>
      </c>
      <c r="F18" s="58">
        <f t="shared" si="2"/>
        <v>44581.818181818184</v>
      </c>
      <c r="G18" s="61">
        <f t="shared" si="2"/>
        <v>36509.090909090912</v>
      </c>
      <c r="H18" s="63">
        <f t="shared" si="2"/>
        <v>0</v>
      </c>
      <c r="I18" s="63">
        <f t="shared" si="2"/>
        <v>436.36363636363637</v>
      </c>
      <c r="J18" s="58">
        <f>+SUM(J6:J17)</f>
        <v>7636.363636363636</v>
      </c>
    </row>
    <row r="19" spans="2:10" ht="19.5" customHeight="1" thickBot="1" x14ac:dyDescent="0.3">
      <c r="B19" s="169" t="s">
        <v>75</v>
      </c>
      <c r="C19" s="170"/>
      <c r="D19" s="55">
        <f>IF(ISERR(D18/$D$18),"",(D18/$D$18))</f>
        <v>1</v>
      </c>
      <c r="E19" s="62">
        <f>IF(ISERR(E18/$D$18),"",(E18/$D$18))</f>
        <v>0.64576711932967346</v>
      </c>
      <c r="F19" s="59">
        <f>IF(ISERR(F18/$D$18),"",(F18/$D$18))</f>
        <v>0.35423288067032649</v>
      </c>
      <c r="G19" s="62">
        <f>IF(ISERR(G18/$F$18),"",(G18/$F$18))</f>
        <v>0.81892332789559541</v>
      </c>
      <c r="H19" s="64">
        <f>IF(ISERR(H18/$F$18),"",(H18/$F$18))</f>
        <v>0</v>
      </c>
      <c r="I19" s="64">
        <f>IF(ISERR(I18/$F$18),"",(I18/$F$18))</f>
        <v>9.7879282218597055E-3</v>
      </c>
      <c r="J19" s="59">
        <f>IF(ISERR(J18/$F$18),"",(J18/$F$18))</f>
        <v>0.17128874388254484</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Datos Generales EP</vt:lpstr>
      <vt:lpstr>Datos Generales Perfil</vt:lpstr>
      <vt:lpstr>CV. Institucional</vt:lpstr>
      <vt:lpstr>Descripción Perfil</vt:lpstr>
      <vt:lpstr>Equipo de Trabajo</vt:lpstr>
      <vt:lpstr>Financiamiento del Proyecto</vt:lpstr>
      <vt:lpstr>Sheet1</vt:lpstr>
      <vt:lpstr>'Datos Generales Perfil'!Área_de_impresión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Ronal </cp:lastModifiedBy>
  <cp:lastPrinted>2014-08-02T00:45:02Z</cp:lastPrinted>
  <dcterms:created xsi:type="dcterms:W3CDTF">2014-04-02T19:38:48Z</dcterms:created>
  <dcterms:modified xsi:type="dcterms:W3CDTF">2014-08-03T02:11:26Z</dcterms:modified>
</cp:coreProperties>
</file>