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INGENIERIA TELECOMUNICACIONES 6TO\COMUNICACION DIGITAL\LAB 2\"/>
    </mc:Choice>
  </mc:AlternateContent>
  <xr:revisionPtr revIDLastSave="0" documentId="13_ncr:1_{6CF02E5B-A796-419C-B8E4-37337CBD202E}" xr6:coauthVersionLast="47" xr6:coauthVersionMax="47" xr10:uidLastSave="{00000000-0000-0000-0000-000000000000}"/>
  <bookViews>
    <workbookView xWindow="-120" yWindow="-120" windowWidth="20730" windowHeight="11160" activeTab="8" xr2:uid="{00000000-000D-0000-FFFF-FFFF00000000}"/>
  </bookViews>
  <sheets>
    <sheet name="SEN1" sheetId="1" r:id="rId1"/>
    <sheet name="SEN2" sheetId="2" r:id="rId2"/>
    <sheet name="TRIANGULAR1" sheetId="4" r:id="rId3"/>
    <sheet name="TRIANGULAR2" sheetId="5" r:id="rId4"/>
    <sheet name="CUADRADA1" sheetId="6" r:id="rId5"/>
    <sheet name="CUADRADA2" sheetId="7" r:id="rId6"/>
    <sheet name="PULSO1" sheetId="8" r:id="rId7"/>
    <sheet name="PULSO2" sheetId="10" r:id="rId8"/>
    <sheet name="PULSO3" sheetId="9" r:id="rId9"/>
    <sheet name="PULSO4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9" l="1"/>
  <c r="M11" i="9"/>
  <c r="M10" i="9"/>
  <c r="M12" i="9"/>
  <c r="M13" i="9"/>
  <c r="M14" i="9"/>
  <c r="M16" i="9"/>
  <c r="M17" i="9"/>
  <c r="M18" i="9"/>
  <c r="M19" i="9"/>
  <c r="M9" i="9"/>
  <c r="K10" i="8"/>
  <c r="K11" i="8"/>
  <c r="K12" i="8"/>
  <c r="K13" i="8"/>
  <c r="K9" i="8"/>
  <c r="K14" i="8"/>
  <c r="K10" i="7" l="1"/>
  <c r="K11" i="7"/>
  <c r="K12" i="7"/>
  <c r="K13" i="7"/>
  <c r="K14" i="7"/>
  <c r="K9" i="7"/>
  <c r="K10" i="6"/>
  <c r="K11" i="6"/>
  <c r="K12" i="6"/>
  <c r="K13" i="6"/>
  <c r="K14" i="6"/>
  <c r="K9" i="6"/>
  <c r="K10" i="11"/>
  <c r="K11" i="11"/>
  <c r="K12" i="11"/>
  <c r="K13" i="11"/>
  <c r="K14" i="11"/>
  <c r="K15" i="11"/>
  <c r="K16" i="11"/>
  <c r="K17" i="11"/>
  <c r="K18" i="11"/>
  <c r="K19" i="11"/>
  <c r="K9" i="11"/>
  <c r="K19" i="9"/>
  <c r="K10" i="9"/>
  <c r="K11" i="9"/>
  <c r="K12" i="9"/>
  <c r="K13" i="9"/>
  <c r="K14" i="9"/>
  <c r="K15" i="9"/>
  <c r="K16" i="9"/>
  <c r="K17" i="9"/>
  <c r="K18" i="9"/>
  <c r="K9" i="9"/>
  <c r="K17" i="10"/>
  <c r="K18" i="10"/>
  <c r="K19" i="10"/>
  <c r="K10" i="10"/>
  <c r="K11" i="10"/>
  <c r="K12" i="10"/>
  <c r="K13" i="10"/>
  <c r="K14" i="10"/>
  <c r="K15" i="10"/>
  <c r="K16" i="10"/>
  <c r="K9" i="10"/>
  <c r="K14" i="5" l="1"/>
  <c r="K13" i="5"/>
  <c r="K12" i="5"/>
  <c r="K11" i="5"/>
  <c r="K10" i="5"/>
  <c r="K9" i="5"/>
  <c r="K14" i="4"/>
  <c r="K13" i="4"/>
  <c r="K12" i="4"/>
  <c r="K11" i="4"/>
  <c r="G11" i="4"/>
  <c r="I11" i="4"/>
  <c r="J11" i="4" s="1"/>
  <c r="G12" i="4"/>
  <c r="I12" i="4"/>
  <c r="J12" i="4" s="1"/>
  <c r="G13" i="4"/>
  <c r="I13" i="4"/>
  <c r="J13" i="4" s="1"/>
  <c r="G14" i="4"/>
  <c r="I14" i="4"/>
  <c r="J14" i="4" s="1"/>
  <c r="K10" i="4"/>
  <c r="K9" i="4"/>
  <c r="I19" i="11" l="1"/>
  <c r="J19" i="11" s="1"/>
  <c r="I18" i="11"/>
  <c r="J18" i="11" s="1"/>
  <c r="I17" i="11"/>
  <c r="J17" i="11" s="1"/>
  <c r="I16" i="11"/>
  <c r="J16" i="11" s="1"/>
  <c r="I15" i="11"/>
  <c r="J15" i="11" s="1"/>
  <c r="I14" i="11"/>
  <c r="J14" i="11" s="1"/>
  <c r="I13" i="11"/>
  <c r="J13" i="11" s="1"/>
  <c r="I12" i="11"/>
  <c r="J12" i="11" s="1"/>
  <c r="G12" i="11"/>
  <c r="I11" i="11"/>
  <c r="J11" i="11" s="1"/>
  <c r="G11" i="11"/>
  <c r="I10" i="11"/>
  <c r="J10" i="11" s="1"/>
  <c r="G10" i="11"/>
  <c r="I9" i="11"/>
  <c r="J9" i="11" s="1"/>
  <c r="I19" i="10"/>
  <c r="J19" i="10" s="1"/>
  <c r="M19" i="10" s="1"/>
  <c r="I18" i="10"/>
  <c r="J18" i="10" s="1"/>
  <c r="M18" i="10" s="1"/>
  <c r="I17" i="10"/>
  <c r="J17" i="10" s="1"/>
  <c r="M17" i="10" s="1"/>
  <c r="I16" i="10"/>
  <c r="J16" i="10" s="1"/>
  <c r="M16" i="10" s="1"/>
  <c r="I15" i="10"/>
  <c r="J15" i="10" s="1"/>
  <c r="M15" i="10" s="1"/>
  <c r="I14" i="10"/>
  <c r="J14" i="10" s="1"/>
  <c r="M14" i="10" s="1"/>
  <c r="I13" i="10"/>
  <c r="J13" i="10" s="1"/>
  <c r="M13" i="10" s="1"/>
  <c r="I12" i="10"/>
  <c r="J12" i="10" s="1"/>
  <c r="M12" i="10" s="1"/>
  <c r="G12" i="10"/>
  <c r="I11" i="10"/>
  <c r="J11" i="10" s="1"/>
  <c r="M11" i="10" s="1"/>
  <c r="G11" i="10"/>
  <c r="I10" i="10"/>
  <c r="J10" i="10" s="1"/>
  <c r="M10" i="10" s="1"/>
  <c r="G10" i="10"/>
  <c r="I9" i="10"/>
  <c r="J9" i="10" s="1"/>
  <c r="M9" i="10" s="1"/>
  <c r="I19" i="9"/>
  <c r="J19" i="9" s="1"/>
  <c r="L19" i="9" s="1"/>
  <c r="I18" i="9"/>
  <c r="J18" i="9" s="1"/>
  <c r="L18" i="9" s="1"/>
  <c r="I17" i="9"/>
  <c r="J17" i="9" s="1"/>
  <c r="L17" i="9" s="1"/>
  <c r="I16" i="9"/>
  <c r="J16" i="9" s="1"/>
  <c r="L16" i="9" s="1"/>
  <c r="I15" i="9"/>
  <c r="J15" i="9" s="1"/>
  <c r="L15" i="9" s="1"/>
  <c r="I14" i="9"/>
  <c r="J14" i="9" s="1"/>
  <c r="L14" i="9" s="1"/>
  <c r="I13" i="9"/>
  <c r="J13" i="9" s="1"/>
  <c r="L13" i="9" s="1"/>
  <c r="I12" i="9"/>
  <c r="J12" i="9" s="1"/>
  <c r="L12" i="9" s="1"/>
  <c r="G12" i="9"/>
  <c r="I11" i="9"/>
  <c r="J11" i="9" s="1"/>
  <c r="L11" i="9" s="1"/>
  <c r="G11" i="9"/>
  <c r="I10" i="9"/>
  <c r="J10" i="9" s="1"/>
  <c r="L10" i="9" s="1"/>
  <c r="G10" i="9"/>
  <c r="I9" i="9"/>
  <c r="J9" i="9" s="1"/>
  <c r="L9" i="9" s="1"/>
  <c r="I14" i="8"/>
  <c r="J14" i="8" s="1"/>
  <c r="L14" i="8" s="1"/>
  <c r="G14" i="8"/>
  <c r="I13" i="8"/>
  <c r="J13" i="8" s="1"/>
  <c r="L13" i="8" s="1"/>
  <c r="G13" i="8"/>
  <c r="I12" i="8"/>
  <c r="J12" i="8" s="1"/>
  <c r="L12" i="8" s="1"/>
  <c r="G12" i="8"/>
  <c r="I11" i="8"/>
  <c r="J11" i="8" s="1"/>
  <c r="L11" i="8" s="1"/>
  <c r="G11" i="8"/>
  <c r="I10" i="8"/>
  <c r="J10" i="8" s="1"/>
  <c r="L10" i="8" s="1"/>
  <c r="G10" i="8"/>
  <c r="J9" i="8"/>
  <c r="L9" i="8" s="1"/>
  <c r="I9" i="8"/>
  <c r="I14" i="7"/>
  <c r="J14" i="7" s="1"/>
  <c r="G14" i="7"/>
  <c r="I13" i="7"/>
  <c r="J13" i="7" s="1"/>
  <c r="G13" i="7"/>
  <c r="I12" i="7"/>
  <c r="J12" i="7" s="1"/>
  <c r="G12" i="7"/>
  <c r="I11" i="7"/>
  <c r="J11" i="7" s="1"/>
  <c r="G11" i="7"/>
  <c r="I10" i="7"/>
  <c r="J10" i="7" s="1"/>
  <c r="G10" i="7"/>
  <c r="I9" i="7"/>
  <c r="J9" i="7" s="1"/>
  <c r="I14" i="6"/>
  <c r="J14" i="6" s="1"/>
  <c r="G14" i="6"/>
  <c r="I13" i="6"/>
  <c r="J13" i="6" s="1"/>
  <c r="G13" i="6"/>
  <c r="I12" i="6"/>
  <c r="J12" i="6" s="1"/>
  <c r="G12" i="6"/>
  <c r="I11" i="6"/>
  <c r="J11" i="6" s="1"/>
  <c r="G11" i="6"/>
  <c r="I10" i="6"/>
  <c r="J10" i="6" s="1"/>
  <c r="G10" i="6"/>
  <c r="I9" i="6"/>
  <c r="J9" i="6" s="1"/>
  <c r="I14" i="5"/>
  <c r="J14" i="5" s="1"/>
  <c r="G14" i="5"/>
  <c r="I13" i="5"/>
  <c r="J13" i="5" s="1"/>
  <c r="G13" i="5"/>
  <c r="I12" i="5"/>
  <c r="J12" i="5" s="1"/>
  <c r="G12" i="5"/>
  <c r="I11" i="5"/>
  <c r="J11" i="5" s="1"/>
  <c r="G11" i="5"/>
  <c r="I10" i="5"/>
  <c r="J10" i="5" s="1"/>
  <c r="G10" i="5"/>
  <c r="I9" i="5"/>
  <c r="J9" i="5" s="1"/>
  <c r="I10" i="4"/>
  <c r="J10" i="4" s="1"/>
  <c r="I9" i="4"/>
  <c r="J9" i="4" s="1"/>
  <c r="G10" i="4"/>
  <c r="I9" i="2"/>
  <c r="J9" i="2" s="1"/>
  <c r="J9" i="1"/>
  <c r="I9" i="1"/>
</calcChain>
</file>

<file path=xl/sharedStrings.xml><?xml version="1.0" encoding="utf-8"?>
<sst xmlns="http://schemas.openxmlformats.org/spreadsheetml/2006/main" count="144" uniqueCount="29">
  <si>
    <t>SEÑAL</t>
  </si>
  <si>
    <t>DC</t>
  </si>
  <si>
    <t>ARMONICA</t>
  </si>
  <si>
    <t>A</t>
  </si>
  <si>
    <t>Vrms</t>
  </si>
  <si>
    <t>Sen 1</t>
  </si>
  <si>
    <t>d.B</t>
  </si>
  <si>
    <t>VP(v)</t>
  </si>
  <si>
    <t>TRIANGULAR1</t>
  </si>
  <si>
    <t>800 Hz</t>
  </si>
  <si>
    <t>Vp</t>
  </si>
  <si>
    <t>TEORICO</t>
  </si>
  <si>
    <t>(2*A/n*π)</t>
  </si>
  <si>
    <t>VP(v) exp</t>
  </si>
  <si>
    <t>4*V/n*pi</t>
  </si>
  <si>
    <t>f (HZ)</t>
  </si>
  <si>
    <t>f</t>
  </si>
  <si>
    <t>T2</t>
  </si>
  <si>
    <t>f(HZ)</t>
  </si>
  <si>
    <t>8*V/(n*pi)^2</t>
  </si>
  <si>
    <t>CUAD1</t>
  </si>
  <si>
    <t>CUAD2</t>
  </si>
  <si>
    <t>CICLO 
UTIL</t>
  </si>
  <si>
    <t>%ERROR</t>
  </si>
  <si>
    <t>PUL1</t>
  </si>
  <si>
    <t>PUL2</t>
  </si>
  <si>
    <t>CICLO
 UTIL</t>
  </si>
  <si>
    <t>PUL3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</si>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</sst>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0.00000"/>
    <numFmt numFmtId="167" formatCode="0.000"/>
    <numFmt numFmtId="168" formatCode="_-* #,##0.0000_-;\-* #,##0.0000_-;_-* &quot;-&quot;??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0" fillId="0" borderId="1" xfId="0" applyNumberFormat="1" applyBorder="1"/>
    <xf numFmtId="0" fontId="2" fillId="0" borderId="0" xfId="0" applyFon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0" fillId="8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textRotation="90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8" fontId="0" fillId="0" borderId="1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14</xdr:row>
      <xdr:rowOff>85725</xdr:rowOff>
    </xdr:from>
    <xdr:to>
      <xdr:col>9</xdr:col>
      <xdr:colOff>552450</xdr:colOff>
      <xdr:row>18</xdr:row>
      <xdr:rowOff>68892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2752725"/>
          <a:ext cx="2619375" cy="7451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352425</xdr:colOff>
      <xdr:row>14</xdr:row>
      <xdr:rowOff>66676</xdr:rowOff>
    </xdr:from>
    <xdr:to>
      <xdr:col>10</xdr:col>
      <xdr:colOff>285750</xdr:colOff>
      <xdr:row>18</xdr:row>
      <xdr:rowOff>112166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9125" y="2733676"/>
          <a:ext cx="2838450" cy="8074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14</xdr:row>
      <xdr:rowOff>47626</xdr:rowOff>
    </xdr:from>
    <xdr:to>
      <xdr:col>10</xdr:col>
      <xdr:colOff>314325</xdr:colOff>
      <xdr:row>18</xdr:row>
      <xdr:rowOff>95604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0550" y="2714626"/>
          <a:ext cx="2733675" cy="8099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14</xdr:row>
      <xdr:rowOff>104775</xdr:rowOff>
    </xdr:from>
    <xdr:to>
      <xdr:col>10</xdr:col>
      <xdr:colOff>599545</xdr:colOff>
      <xdr:row>19</xdr:row>
      <xdr:rowOff>76085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2771775"/>
          <a:ext cx="4238095" cy="9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19</xdr:row>
      <xdr:rowOff>95251</xdr:rowOff>
    </xdr:from>
    <xdr:to>
      <xdr:col>10</xdr:col>
      <xdr:colOff>323850</xdr:colOff>
      <xdr:row>22</xdr:row>
      <xdr:rowOff>151535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275" y="3714751"/>
          <a:ext cx="3038475" cy="6277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19</xdr:row>
      <xdr:rowOff>171450</xdr:rowOff>
    </xdr:from>
    <xdr:to>
      <xdr:col>10</xdr:col>
      <xdr:colOff>314325</xdr:colOff>
      <xdr:row>23</xdr:row>
      <xdr:rowOff>37234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3790950"/>
          <a:ext cx="3038475" cy="6277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19</xdr:row>
      <xdr:rowOff>85725</xdr:rowOff>
    </xdr:from>
    <xdr:to>
      <xdr:col>11</xdr:col>
      <xdr:colOff>66675</xdr:colOff>
      <xdr:row>22</xdr:row>
      <xdr:rowOff>142009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5" y="3705225"/>
          <a:ext cx="3038475" cy="627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K9"/>
  <sheetViews>
    <sheetView workbookViewId="0">
      <selection activeCell="G17" sqref="G17"/>
    </sheetView>
  </sheetViews>
  <sheetFormatPr baseColWidth="10" defaultRowHeight="15" x14ac:dyDescent="0.25"/>
  <cols>
    <col min="4" max="4" width="7.7109375" customWidth="1"/>
    <col min="5" max="5" width="7.28515625" customWidth="1"/>
    <col min="7" max="7" width="7.42578125" customWidth="1"/>
    <col min="8" max="8" width="8.7109375" customWidth="1"/>
    <col min="9" max="10" width="6.140625" customWidth="1"/>
    <col min="11" max="11" width="8.140625" customWidth="1"/>
  </cols>
  <sheetData>
    <row r="5" spans="4:11" x14ac:dyDescent="0.25">
      <c r="D5" s="24" t="s">
        <v>16</v>
      </c>
      <c r="E5" s="25" t="s">
        <v>9</v>
      </c>
    </row>
    <row r="6" spans="4:11" x14ac:dyDescent="0.25">
      <c r="D6" s="26" t="s">
        <v>10</v>
      </c>
      <c r="E6" s="27">
        <v>1</v>
      </c>
    </row>
    <row r="7" spans="4:11" x14ac:dyDescent="0.25">
      <c r="D7" s="39" t="s">
        <v>0</v>
      </c>
      <c r="E7" s="39" t="s">
        <v>1</v>
      </c>
      <c r="F7" s="39" t="s">
        <v>2</v>
      </c>
      <c r="G7" s="39" t="s">
        <v>15</v>
      </c>
      <c r="H7" s="39" t="s">
        <v>3</v>
      </c>
      <c r="I7" s="39"/>
      <c r="J7" s="39"/>
      <c r="K7" s="39"/>
    </row>
    <row r="8" spans="4:11" x14ac:dyDescent="0.25">
      <c r="D8" s="39"/>
      <c r="E8" s="39"/>
      <c r="F8" s="39"/>
      <c r="G8" s="39"/>
      <c r="H8" s="2" t="s">
        <v>6</v>
      </c>
      <c r="I8" s="1" t="s">
        <v>4</v>
      </c>
      <c r="J8" s="1" t="s">
        <v>7</v>
      </c>
      <c r="K8" s="14" t="s">
        <v>11</v>
      </c>
    </row>
    <row r="9" spans="4:11" x14ac:dyDescent="0.25">
      <c r="D9" s="4" t="s">
        <v>5</v>
      </c>
      <c r="E9" s="3">
        <v>0</v>
      </c>
      <c r="F9" s="3">
        <v>1</v>
      </c>
      <c r="G9" s="3">
        <v>800</v>
      </c>
      <c r="H9" s="3">
        <v>-2.99</v>
      </c>
      <c r="I9" s="23">
        <f>10^(H9/20)</f>
        <v>0.7087613064511824</v>
      </c>
      <c r="J9" s="3">
        <f>I9*SQRT(2)</f>
        <v>1.0023398520685356</v>
      </c>
      <c r="K9" s="9">
        <v>1</v>
      </c>
    </row>
  </sheetData>
  <mergeCells count="5">
    <mergeCell ref="D7:D8"/>
    <mergeCell ref="E7:E8"/>
    <mergeCell ref="F7:F8"/>
    <mergeCell ref="G7:G8"/>
    <mergeCell ref="H7:K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4:K19"/>
  <sheetViews>
    <sheetView topLeftCell="A4" workbookViewId="0">
      <selection activeCell="L8" sqref="L8"/>
    </sheetView>
  </sheetViews>
  <sheetFormatPr baseColWidth="10" defaultRowHeight="15" x14ac:dyDescent="0.25"/>
  <cols>
    <col min="4" max="4" width="8.140625" customWidth="1"/>
    <col min="5" max="5" width="7.5703125" customWidth="1"/>
    <col min="6" max="6" width="10.28515625" customWidth="1"/>
    <col min="7" max="7" width="7.140625" customWidth="1"/>
    <col min="8" max="8" width="6.28515625" customWidth="1"/>
    <col min="9" max="11" width="9" customWidth="1"/>
  </cols>
  <sheetData>
    <row r="4" spans="4:11" x14ac:dyDescent="0.25">
      <c r="D4" s="29" t="s">
        <v>16</v>
      </c>
      <c r="E4" s="29" t="s">
        <v>9</v>
      </c>
    </row>
    <row r="5" spans="4:11" x14ac:dyDescent="0.25">
      <c r="D5" s="31" t="s">
        <v>10</v>
      </c>
      <c r="E5" s="31">
        <v>1</v>
      </c>
    </row>
    <row r="6" spans="4:11" x14ac:dyDescent="0.25">
      <c r="D6" s="32" t="s">
        <v>1</v>
      </c>
      <c r="E6" s="32">
        <v>0</v>
      </c>
    </row>
    <row r="7" spans="4:11" x14ac:dyDescent="0.25">
      <c r="D7" s="39" t="s">
        <v>0</v>
      </c>
      <c r="E7" s="45" t="s">
        <v>22</v>
      </c>
      <c r="F7" s="39" t="s">
        <v>2</v>
      </c>
      <c r="G7" s="39" t="s">
        <v>15</v>
      </c>
      <c r="H7" s="39" t="s">
        <v>3</v>
      </c>
      <c r="I7" s="39"/>
      <c r="J7" s="39"/>
      <c r="K7" s="11" t="s">
        <v>11</v>
      </c>
    </row>
    <row r="8" spans="4:11" x14ac:dyDescent="0.25">
      <c r="D8" s="39"/>
      <c r="E8" s="39"/>
      <c r="F8" s="39"/>
      <c r="G8" s="39"/>
      <c r="H8" s="2" t="s">
        <v>6</v>
      </c>
      <c r="I8" s="1" t="s">
        <v>4</v>
      </c>
      <c r="J8" s="1" t="s">
        <v>7</v>
      </c>
      <c r="K8" s="11" t="s">
        <v>12</v>
      </c>
    </row>
    <row r="9" spans="4:11" x14ac:dyDescent="0.25">
      <c r="D9" s="39" t="s">
        <v>28</v>
      </c>
      <c r="E9" s="44">
        <v>0.8</v>
      </c>
      <c r="F9" s="6">
        <v>1</v>
      </c>
      <c r="G9" s="3">
        <v>800</v>
      </c>
      <c r="H9" s="3">
        <v>-6.49</v>
      </c>
      <c r="I9" s="7">
        <f>10^(H9/20)</f>
        <v>0.47369630817463265</v>
      </c>
      <c r="J9" s="7">
        <f>I9*SQRT(2)</f>
        <v>0.66990774346663073</v>
      </c>
      <c r="K9" s="36">
        <f>2*$E$5/(F9*PI())</f>
        <v>0.63661977236758138</v>
      </c>
    </row>
    <row r="10" spans="4:11" x14ac:dyDescent="0.25">
      <c r="D10" s="39"/>
      <c r="E10" s="38"/>
      <c r="F10" s="6">
        <v>2</v>
      </c>
      <c r="G10" s="6">
        <f>G9*F10</f>
        <v>1600</v>
      </c>
      <c r="H10" s="3">
        <v>-12.8</v>
      </c>
      <c r="I10" s="7">
        <f>10^(H10/20)</f>
        <v>0.22908676527677729</v>
      </c>
      <c r="J10" s="7">
        <f>I10*SQRT(2)</f>
        <v>0.32397761041460027</v>
      </c>
      <c r="K10" s="36">
        <f t="shared" ref="K10:K19" si="0">2*$E$5/(F10*PI())</f>
        <v>0.31830988618379069</v>
      </c>
    </row>
    <row r="11" spans="4:11" x14ac:dyDescent="0.25">
      <c r="D11" s="39"/>
      <c r="E11" s="38"/>
      <c r="F11" s="6">
        <v>3</v>
      </c>
      <c r="G11" s="6">
        <f>G9*F11</f>
        <v>2400</v>
      </c>
      <c r="H11" s="3">
        <v>-15.6</v>
      </c>
      <c r="I11" s="7">
        <f t="shared" ref="I11:I15" si="1">10^(H11/20)</f>
        <v>0.16595869074375599</v>
      </c>
      <c r="J11" s="7">
        <f t="shared" ref="J11:J19" si="2">I11*SQRT(2)</f>
        <v>0.23470103124350197</v>
      </c>
      <c r="K11" s="36">
        <f t="shared" si="0"/>
        <v>0.21220659078919379</v>
      </c>
    </row>
    <row r="12" spans="4:11" x14ac:dyDescent="0.25">
      <c r="D12" s="39"/>
      <c r="E12" s="38"/>
      <c r="F12" s="6">
        <v>4</v>
      </c>
      <c r="G12" s="6">
        <f>G9*F12</f>
        <v>3200</v>
      </c>
      <c r="H12" s="3">
        <v>-18.8</v>
      </c>
      <c r="I12" s="7">
        <f t="shared" si="1"/>
        <v>0.11481536214968825</v>
      </c>
      <c r="J12" s="7">
        <f t="shared" si="2"/>
        <v>0.16237344232086764</v>
      </c>
      <c r="K12" s="36">
        <f t="shared" si="0"/>
        <v>0.15915494309189535</v>
      </c>
    </row>
    <row r="13" spans="4:11" x14ac:dyDescent="0.25">
      <c r="D13" s="39"/>
      <c r="E13" s="38"/>
      <c r="F13" s="6">
        <v>5</v>
      </c>
      <c r="G13" s="6">
        <v>3650</v>
      </c>
      <c r="H13" s="3">
        <v>-21.2</v>
      </c>
      <c r="I13" s="7">
        <f t="shared" si="1"/>
        <v>8.7096358995608011E-2</v>
      </c>
      <c r="J13" s="7">
        <f t="shared" si="2"/>
        <v>0.12317285212490478</v>
      </c>
      <c r="K13" s="36">
        <f t="shared" si="0"/>
        <v>0.12732395447351627</v>
      </c>
    </row>
    <row r="14" spans="4:11" x14ac:dyDescent="0.25">
      <c r="D14" s="39"/>
      <c r="E14" s="38"/>
      <c r="F14" s="6">
        <v>6</v>
      </c>
      <c r="G14" s="6">
        <v>4350</v>
      </c>
      <c r="H14" s="3">
        <v>-23</v>
      </c>
      <c r="I14" s="7">
        <f t="shared" si="1"/>
        <v>7.0794578438413788E-2</v>
      </c>
      <c r="J14" s="7">
        <f t="shared" si="2"/>
        <v>0.10011865297009068</v>
      </c>
      <c r="K14" s="36">
        <f t="shared" si="0"/>
        <v>0.1061032953945969</v>
      </c>
    </row>
    <row r="15" spans="4:11" x14ac:dyDescent="0.25">
      <c r="D15" s="39"/>
      <c r="E15" s="38"/>
      <c r="F15" s="8">
        <v>7</v>
      </c>
      <c r="G15" s="3">
        <v>4800</v>
      </c>
      <c r="H15" s="9">
        <v>-24</v>
      </c>
      <c r="I15" s="10">
        <f t="shared" si="1"/>
        <v>6.3095734448019317E-2</v>
      </c>
      <c r="J15" s="10">
        <f t="shared" si="2"/>
        <v>8.9230843384280209E-2</v>
      </c>
      <c r="K15" s="36">
        <f t="shared" si="0"/>
        <v>9.0945681766797334E-2</v>
      </c>
    </row>
    <row r="16" spans="4:11" x14ac:dyDescent="0.25">
      <c r="D16" s="39"/>
      <c r="E16" s="38"/>
      <c r="F16" s="8">
        <v>8</v>
      </c>
      <c r="G16" s="8">
        <v>5600</v>
      </c>
      <c r="H16" s="9">
        <v>-25</v>
      </c>
      <c r="I16" s="10">
        <f>10^(H16/20)</f>
        <v>5.6234132519034884E-2</v>
      </c>
      <c r="J16" s="10">
        <f t="shared" si="2"/>
        <v>7.9527072876705032E-2</v>
      </c>
      <c r="K16" s="36">
        <f t="shared" si="0"/>
        <v>7.9577471545947673E-2</v>
      </c>
    </row>
    <row r="17" spans="4:11" x14ac:dyDescent="0.25">
      <c r="D17" s="39"/>
      <c r="E17" s="38"/>
      <c r="F17" s="8">
        <v>9</v>
      </c>
      <c r="G17" s="8">
        <v>6400</v>
      </c>
      <c r="H17" s="9">
        <v>-26</v>
      </c>
      <c r="I17" s="10">
        <f>10^(H17/20)</f>
        <v>5.0118723362727206E-2</v>
      </c>
      <c r="J17" s="10">
        <f t="shared" si="2"/>
        <v>7.0878578308394113E-2</v>
      </c>
      <c r="K17" s="36">
        <f t="shared" si="0"/>
        <v>7.0735530263064603E-2</v>
      </c>
    </row>
    <row r="18" spans="4:11" x14ac:dyDescent="0.25">
      <c r="D18" s="39"/>
      <c r="E18" s="38"/>
      <c r="F18" s="8">
        <v>10</v>
      </c>
      <c r="G18" s="8">
        <v>7200</v>
      </c>
      <c r="H18" s="9">
        <v>-28</v>
      </c>
      <c r="I18" s="10">
        <f>10^(H18/20)</f>
        <v>3.9810717055349727E-2</v>
      </c>
      <c r="J18" s="10">
        <f t="shared" si="2"/>
        <v>5.6300855987473475E-2</v>
      </c>
      <c r="K18" s="36">
        <f t="shared" si="0"/>
        <v>6.3661977236758135E-2</v>
      </c>
    </row>
    <row r="19" spans="4:11" x14ac:dyDescent="0.25">
      <c r="D19" s="39"/>
      <c r="E19" s="38"/>
      <c r="F19" s="3">
        <v>11</v>
      </c>
      <c r="G19" s="8">
        <v>8000</v>
      </c>
      <c r="H19" s="9">
        <v>-33.200000000000003</v>
      </c>
      <c r="I19" s="10">
        <f>10^(H19/20)</f>
        <v>2.1877616239495513E-2</v>
      </c>
      <c r="J19" s="10">
        <f t="shared" si="2"/>
        <v>3.0939621598288426E-2</v>
      </c>
      <c r="K19" s="36">
        <f t="shared" si="0"/>
        <v>5.7874524760689224E-2</v>
      </c>
    </row>
  </sheetData>
  <mergeCells count="7">
    <mergeCell ref="G7:G8"/>
    <mergeCell ref="H7:J7"/>
    <mergeCell ref="D9:D19"/>
    <mergeCell ref="E9:E19"/>
    <mergeCell ref="D7:D8"/>
    <mergeCell ref="E7:E8"/>
    <mergeCell ref="F7:F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J9"/>
  <sheetViews>
    <sheetView workbookViewId="0">
      <selection activeCell="K11" sqref="K11"/>
    </sheetView>
  </sheetViews>
  <sheetFormatPr baseColWidth="10" defaultRowHeight="15" x14ac:dyDescent="0.25"/>
  <cols>
    <col min="4" max="4" width="6.140625" customWidth="1"/>
    <col min="5" max="5" width="5.7109375" customWidth="1"/>
    <col min="6" max="6" width="10.7109375" customWidth="1"/>
    <col min="7" max="7" width="6.5703125" customWidth="1"/>
    <col min="8" max="8" width="8.5703125" customWidth="1"/>
    <col min="9" max="9" width="6" customWidth="1"/>
    <col min="10" max="10" width="6.42578125" customWidth="1"/>
  </cols>
  <sheetData>
    <row r="5" spans="4:10" x14ac:dyDescent="0.25">
      <c r="D5" s="25" t="s">
        <v>16</v>
      </c>
      <c r="E5" s="25" t="s">
        <v>9</v>
      </c>
    </row>
    <row r="6" spans="4:10" x14ac:dyDescent="0.25">
      <c r="D6" s="27" t="s">
        <v>10</v>
      </c>
      <c r="E6" s="27">
        <v>1</v>
      </c>
    </row>
    <row r="7" spans="4:10" x14ac:dyDescent="0.25">
      <c r="D7" s="39" t="s">
        <v>0</v>
      </c>
      <c r="E7" s="39" t="s">
        <v>1</v>
      </c>
      <c r="F7" s="39" t="s">
        <v>2</v>
      </c>
      <c r="G7" s="39" t="s">
        <v>15</v>
      </c>
      <c r="H7" s="39" t="s">
        <v>3</v>
      </c>
      <c r="I7" s="39"/>
      <c r="J7" s="39"/>
    </row>
    <row r="8" spans="4:10" x14ac:dyDescent="0.25">
      <c r="D8" s="39"/>
      <c r="E8" s="39"/>
      <c r="F8" s="39"/>
      <c r="G8" s="39"/>
      <c r="H8" s="2" t="s">
        <v>6</v>
      </c>
      <c r="I8" s="1" t="s">
        <v>4</v>
      </c>
      <c r="J8" s="1" t="s">
        <v>7</v>
      </c>
    </row>
    <row r="9" spans="4:10" x14ac:dyDescent="0.25">
      <c r="D9" s="4" t="s">
        <v>5</v>
      </c>
      <c r="E9" s="3">
        <v>1</v>
      </c>
      <c r="F9" s="3">
        <v>1</v>
      </c>
      <c r="G9" s="3">
        <v>800</v>
      </c>
      <c r="H9" s="3">
        <v>-2.19</v>
      </c>
      <c r="I9" s="3">
        <f>10^(H9/20)</f>
        <v>0.77714131879367976</v>
      </c>
      <c r="J9" s="3">
        <f>I9*SQRT(2)</f>
        <v>1.099043792918535</v>
      </c>
    </row>
  </sheetData>
  <mergeCells count="5">
    <mergeCell ref="D7:D8"/>
    <mergeCell ref="E7:E8"/>
    <mergeCell ref="F7:F8"/>
    <mergeCell ref="G7:G8"/>
    <mergeCell ref="H7:J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5:K15"/>
  <sheetViews>
    <sheetView workbookViewId="0">
      <selection activeCell="L28" sqref="L28"/>
    </sheetView>
  </sheetViews>
  <sheetFormatPr baseColWidth="10" defaultRowHeight="15" x14ac:dyDescent="0.25"/>
  <cols>
    <col min="4" max="4" width="7.85546875" customWidth="1"/>
    <col min="5" max="5" width="6.5703125" customWidth="1"/>
    <col min="6" max="6" width="11" customWidth="1"/>
    <col min="7" max="7" width="7.42578125" customWidth="1"/>
    <col min="8" max="8" width="8.85546875" customWidth="1"/>
    <col min="10" max="10" width="8.42578125" customWidth="1"/>
    <col min="11" max="11" width="8" customWidth="1"/>
  </cols>
  <sheetData>
    <row r="5" spans="4:11" x14ac:dyDescent="0.25">
      <c r="D5" s="28" t="s">
        <v>16</v>
      </c>
      <c r="E5" s="28" t="s">
        <v>9</v>
      </c>
    </row>
    <row r="6" spans="4:11" x14ac:dyDescent="0.25">
      <c r="D6" s="27" t="s">
        <v>10</v>
      </c>
      <c r="E6" s="27">
        <v>1</v>
      </c>
    </row>
    <row r="7" spans="4:11" x14ac:dyDescent="0.25">
      <c r="D7" s="39" t="s">
        <v>0</v>
      </c>
      <c r="E7" s="39" t="s">
        <v>1</v>
      </c>
      <c r="F7" s="39" t="s">
        <v>2</v>
      </c>
      <c r="G7" s="39" t="s">
        <v>15</v>
      </c>
      <c r="H7" s="39" t="s">
        <v>3</v>
      </c>
      <c r="I7" s="39"/>
      <c r="J7" s="39"/>
      <c r="K7" s="39"/>
    </row>
    <row r="8" spans="4:11" x14ac:dyDescent="0.25">
      <c r="D8" s="39"/>
      <c r="E8" s="39"/>
      <c r="F8" s="39"/>
      <c r="G8" s="39"/>
      <c r="H8" s="12" t="s">
        <v>6</v>
      </c>
      <c r="I8" s="13" t="s">
        <v>4</v>
      </c>
      <c r="J8" s="13" t="s">
        <v>7</v>
      </c>
      <c r="K8" s="14" t="s">
        <v>11</v>
      </c>
    </row>
    <row r="9" spans="4:11" x14ac:dyDescent="0.25">
      <c r="D9" s="40" t="s">
        <v>8</v>
      </c>
      <c r="E9" s="38">
        <v>0</v>
      </c>
      <c r="F9" s="6">
        <v>1</v>
      </c>
      <c r="G9" s="3">
        <v>800</v>
      </c>
      <c r="H9" s="3">
        <v>-4.59</v>
      </c>
      <c r="I9" s="7">
        <f>10^(H9/20)</f>
        <v>0.58952197706549148</v>
      </c>
      <c r="J9" s="7">
        <f>I9*SQRT(2)</f>
        <v>0.83370997528301882</v>
      </c>
      <c r="K9" s="15">
        <f>8*E6/(F9*PI())^2</f>
        <v>0.8105694691387022</v>
      </c>
    </row>
    <row r="10" spans="4:11" x14ac:dyDescent="0.25">
      <c r="D10" s="40"/>
      <c r="E10" s="38"/>
      <c r="F10" s="6">
        <v>3</v>
      </c>
      <c r="G10" s="6">
        <f>G9*F10</f>
        <v>2400</v>
      </c>
      <c r="H10" s="3">
        <v>-23.8</v>
      </c>
      <c r="I10" s="7">
        <f>10^(H10/20)</f>
        <v>6.4565422903465536E-2</v>
      </c>
      <c r="J10" s="7">
        <f>I10*SQRT(2)</f>
        <v>9.1309296730435419E-2</v>
      </c>
      <c r="K10" s="15">
        <f>8*E6/(F10*PI())^2</f>
        <v>9.0063274348744685E-2</v>
      </c>
    </row>
    <row r="11" spans="4:11" x14ac:dyDescent="0.25">
      <c r="D11" s="40"/>
      <c r="E11" s="38"/>
      <c r="F11" s="6">
        <v>5</v>
      </c>
      <c r="G11" s="6">
        <f>G9*F11</f>
        <v>4000</v>
      </c>
      <c r="H11" s="3">
        <v>-32.6</v>
      </c>
      <c r="I11" s="7">
        <f t="shared" ref="I11:I14" si="0">10^(H11/20)</f>
        <v>2.3442288153199212E-2</v>
      </c>
      <c r="J11" s="7">
        <f t="shared" ref="J11:J14" si="1">I11*SQRT(2)</f>
        <v>3.3152401839312465E-2</v>
      </c>
      <c r="K11" s="15">
        <f>8*E6/(F11*PI())^2</f>
        <v>3.242277876554809E-2</v>
      </c>
    </row>
    <row r="12" spans="4:11" x14ac:dyDescent="0.25">
      <c r="D12" s="40"/>
      <c r="E12" s="38"/>
      <c r="F12" s="6">
        <v>7</v>
      </c>
      <c r="G12" s="6">
        <f>G9*F12</f>
        <v>5600</v>
      </c>
      <c r="H12" s="3">
        <v>-38.6</v>
      </c>
      <c r="I12" s="7">
        <f t="shared" si="0"/>
        <v>1.1748975549395283E-2</v>
      </c>
      <c r="J12" s="7">
        <f t="shared" si="1"/>
        <v>1.6615560565944695E-2</v>
      </c>
      <c r="K12" s="15">
        <f>8*E6/(F12*PI())^2</f>
        <v>1.6542234064055146E-2</v>
      </c>
    </row>
    <row r="13" spans="4:11" x14ac:dyDescent="0.25">
      <c r="D13" s="40"/>
      <c r="E13" s="38"/>
      <c r="F13" s="6">
        <v>9</v>
      </c>
      <c r="G13" s="6">
        <f>G9*F13</f>
        <v>7200</v>
      </c>
      <c r="H13" s="3">
        <v>-43</v>
      </c>
      <c r="I13" s="7">
        <f t="shared" si="0"/>
        <v>7.0794578438413795E-3</v>
      </c>
      <c r="J13" s="7">
        <f t="shared" si="1"/>
        <v>1.0011865297009068E-2</v>
      </c>
      <c r="K13" s="15">
        <f>8*E6/(F13*PI())^2</f>
        <v>1.0007030483193855E-2</v>
      </c>
    </row>
    <row r="14" spans="4:11" x14ac:dyDescent="0.25">
      <c r="D14" s="40"/>
      <c r="E14" s="38"/>
      <c r="F14" s="6">
        <v>11</v>
      </c>
      <c r="G14" s="6">
        <f>G9*F14</f>
        <v>8800</v>
      </c>
      <c r="H14" s="3">
        <v>-47</v>
      </c>
      <c r="I14" s="7">
        <f t="shared" si="0"/>
        <v>4.4668359215096279E-3</v>
      </c>
      <c r="J14" s="7">
        <f t="shared" si="1"/>
        <v>6.317059941094238E-3</v>
      </c>
      <c r="K14" s="15">
        <f>8*E6/(F14*PI())^2</f>
        <v>6.6989212325512595E-3</v>
      </c>
    </row>
    <row r="15" spans="4:11" x14ac:dyDescent="0.25">
      <c r="E15" s="5"/>
    </row>
  </sheetData>
  <mergeCells count="7">
    <mergeCell ref="E9:E14"/>
    <mergeCell ref="D9:D14"/>
    <mergeCell ref="H7:K7"/>
    <mergeCell ref="D7:D8"/>
    <mergeCell ref="E7:E8"/>
    <mergeCell ref="F7:F8"/>
    <mergeCell ref="G7:G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5:K15"/>
  <sheetViews>
    <sheetView workbookViewId="0">
      <selection activeCell="L17" sqref="L17"/>
    </sheetView>
  </sheetViews>
  <sheetFormatPr baseColWidth="10" defaultRowHeight="15" x14ac:dyDescent="0.25"/>
  <cols>
    <col min="4" max="4" width="6" customWidth="1"/>
    <col min="5" max="5" width="6.28515625" customWidth="1"/>
    <col min="6" max="6" width="10.42578125" customWidth="1"/>
    <col min="7" max="7" width="7.85546875" customWidth="1"/>
    <col min="8" max="8" width="8.85546875" customWidth="1"/>
    <col min="9" max="9" width="8.28515625" customWidth="1"/>
    <col min="10" max="10" width="8.140625" customWidth="1"/>
    <col min="11" max="11" width="12" style="17" customWidth="1"/>
    <col min="12" max="12" width="11.85546875" bestFit="1" customWidth="1"/>
  </cols>
  <sheetData>
    <row r="5" spans="4:11" x14ac:dyDescent="0.25">
      <c r="D5" s="28" t="s">
        <v>16</v>
      </c>
      <c r="E5" s="28" t="s">
        <v>9</v>
      </c>
    </row>
    <row r="6" spans="4:11" x14ac:dyDescent="0.25">
      <c r="D6" s="27" t="s">
        <v>10</v>
      </c>
      <c r="E6" s="27">
        <v>1</v>
      </c>
    </row>
    <row r="7" spans="4:11" x14ac:dyDescent="0.25">
      <c r="D7" s="39" t="s">
        <v>0</v>
      </c>
      <c r="E7" s="39" t="s">
        <v>1</v>
      </c>
      <c r="F7" s="39" t="s">
        <v>2</v>
      </c>
      <c r="G7" s="39" t="s">
        <v>18</v>
      </c>
      <c r="H7" s="41" t="s">
        <v>3</v>
      </c>
      <c r="I7" s="42"/>
      <c r="J7" s="43"/>
      <c r="K7" s="19" t="s">
        <v>11</v>
      </c>
    </row>
    <row r="8" spans="4:11" x14ac:dyDescent="0.25">
      <c r="D8" s="39"/>
      <c r="E8" s="39"/>
      <c r="F8" s="39"/>
      <c r="G8" s="39"/>
      <c r="H8" s="12" t="s">
        <v>6</v>
      </c>
      <c r="I8" s="13" t="s">
        <v>4</v>
      </c>
      <c r="J8" s="13" t="s">
        <v>7</v>
      </c>
      <c r="K8" s="14" t="s">
        <v>19</v>
      </c>
    </row>
    <row r="9" spans="4:11" x14ac:dyDescent="0.25">
      <c r="D9" s="39" t="s">
        <v>17</v>
      </c>
      <c r="E9" s="38">
        <v>1.5</v>
      </c>
      <c r="F9" s="6">
        <v>1</v>
      </c>
      <c r="G9" s="3">
        <v>800</v>
      </c>
      <c r="H9" s="3">
        <v>-4.1900000000000004</v>
      </c>
      <c r="I9" s="7">
        <f>10^(H9/20)</f>
        <v>0.61730529188868377</v>
      </c>
      <c r="J9" s="7">
        <f>I9*SQRT(2)</f>
        <v>0.87300151591365882</v>
      </c>
      <c r="K9" s="18">
        <f>8*E6/(F9*PI())^2</f>
        <v>0.8105694691387022</v>
      </c>
    </row>
    <row r="10" spans="4:11" x14ac:dyDescent="0.25">
      <c r="D10" s="39"/>
      <c r="E10" s="38"/>
      <c r="F10" s="6">
        <v>3</v>
      </c>
      <c r="G10" s="6">
        <f>G9*F10</f>
        <v>2400</v>
      </c>
      <c r="H10" s="3">
        <v>-23.4</v>
      </c>
      <c r="I10" s="7">
        <f>10^(H10/20)</f>
        <v>6.7608297539198184E-2</v>
      </c>
      <c r="J10" s="7">
        <f>I10*SQRT(2)</f>
        <v>9.561257130888963E-2</v>
      </c>
      <c r="K10" s="18">
        <f>8*E6/(F10*PI())^2</f>
        <v>9.0063274348744685E-2</v>
      </c>
    </row>
    <row r="11" spans="4:11" x14ac:dyDescent="0.25">
      <c r="D11" s="39"/>
      <c r="E11" s="38"/>
      <c r="F11" s="6">
        <v>5</v>
      </c>
      <c r="G11" s="6">
        <f>G9*F11</f>
        <v>4000</v>
      </c>
      <c r="H11" s="3">
        <v>-32.200000000000003</v>
      </c>
      <c r="I11" s="7">
        <f t="shared" ref="I11:I14" si="0">10^(H11/20)</f>
        <v>2.4547089156850287E-2</v>
      </c>
      <c r="J11" s="7">
        <f t="shared" ref="J11:J14" si="1">I11*SQRT(2)</f>
        <v>3.4714826402399222E-2</v>
      </c>
      <c r="K11" s="18">
        <f>8*E6/(F11*PI())^2</f>
        <v>3.242277876554809E-2</v>
      </c>
    </row>
    <row r="12" spans="4:11" x14ac:dyDescent="0.25">
      <c r="D12" s="39"/>
      <c r="E12" s="38"/>
      <c r="F12" s="6">
        <v>7</v>
      </c>
      <c r="G12" s="6">
        <f>G9*F12</f>
        <v>5600</v>
      </c>
      <c r="H12" s="3">
        <v>-38.6</v>
      </c>
      <c r="I12" s="7">
        <f t="shared" si="0"/>
        <v>1.1748975549395283E-2</v>
      </c>
      <c r="J12" s="7">
        <f t="shared" si="1"/>
        <v>1.6615560565944695E-2</v>
      </c>
      <c r="K12" s="18">
        <f>8*E6/(F12*PI())^2</f>
        <v>1.6542234064055146E-2</v>
      </c>
    </row>
    <row r="13" spans="4:11" x14ac:dyDescent="0.25">
      <c r="D13" s="39"/>
      <c r="E13" s="38"/>
      <c r="F13" s="6">
        <v>9</v>
      </c>
      <c r="G13" s="6">
        <f>G9*F13</f>
        <v>7200</v>
      </c>
      <c r="H13" s="3">
        <v>-43.4</v>
      </c>
      <c r="I13" s="7">
        <f t="shared" si="0"/>
        <v>6.7608297539198132E-3</v>
      </c>
      <c r="J13" s="7">
        <f t="shared" si="1"/>
        <v>9.561257130888956E-3</v>
      </c>
      <c r="K13" s="18">
        <f>8*E6/(F13*PI())^2</f>
        <v>1.0007030483193855E-2</v>
      </c>
    </row>
    <row r="14" spans="4:11" x14ac:dyDescent="0.25">
      <c r="D14" s="39"/>
      <c r="E14" s="38"/>
      <c r="F14" s="6">
        <v>11</v>
      </c>
      <c r="G14" s="6">
        <f>G9*F14</f>
        <v>8800</v>
      </c>
      <c r="H14" s="3">
        <v>-45.08</v>
      </c>
      <c r="I14" s="7">
        <f t="shared" si="0"/>
        <v>5.5718574893192938E-3</v>
      </c>
      <c r="J14" s="7">
        <f t="shared" si="1"/>
        <v>7.8797964290054489E-3</v>
      </c>
      <c r="K14" s="18">
        <f>8*E6/(F14*PI())^2</f>
        <v>6.6989212325512595E-3</v>
      </c>
    </row>
    <row r="15" spans="4:11" x14ac:dyDescent="0.25">
      <c r="E15" s="5"/>
    </row>
  </sheetData>
  <mergeCells count="7">
    <mergeCell ref="G7:G8"/>
    <mergeCell ref="H7:J7"/>
    <mergeCell ref="D9:D14"/>
    <mergeCell ref="E9:E14"/>
    <mergeCell ref="D7:D8"/>
    <mergeCell ref="E7:E8"/>
    <mergeCell ref="F7:F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5:K15"/>
  <sheetViews>
    <sheetView workbookViewId="0">
      <selection activeCell="O25" sqref="O25"/>
    </sheetView>
  </sheetViews>
  <sheetFormatPr baseColWidth="10" defaultRowHeight="15" x14ac:dyDescent="0.25"/>
  <cols>
    <col min="4" max="4" width="6.7109375" customWidth="1"/>
    <col min="5" max="5" width="6.28515625" customWidth="1"/>
    <col min="6" max="6" width="10.28515625" customWidth="1"/>
    <col min="7" max="7" width="7.5703125" customWidth="1"/>
    <col min="8" max="8" width="7.42578125" customWidth="1"/>
    <col min="9" max="9" width="7.85546875" customWidth="1"/>
    <col min="10" max="10" width="8" customWidth="1"/>
    <col min="11" max="11" width="8.5703125" customWidth="1"/>
  </cols>
  <sheetData>
    <row r="5" spans="4:11" x14ac:dyDescent="0.25">
      <c r="D5" s="30" t="s">
        <v>16</v>
      </c>
      <c r="E5" s="30" t="s">
        <v>9</v>
      </c>
    </row>
    <row r="6" spans="4:11" x14ac:dyDescent="0.25">
      <c r="D6" s="27" t="s">
        <v>10</v>
      </c>
      <c r="E6" s="27">
        <v>1</v>
      </c>
    </row>
    <row r="7" spans="4:11" x14ac:dyDescent="0.25">
      <c r="D7" s="39" t="s">
        <v>0</v>
      </c>
      <c r="E7" s="39" t="s">
        <v>1</v>
      </c>
      <c r="F7" s="39" t="s">
        <v>2</v>
      </c>
      <c r="G7" s="39" t="s">
        <v>15</v>
      </c>
      <c r="H7" s="39" t="s">
        <v>3</v>
      </c>
      <c r="I7" s="39"/>
      <c r="J7" s="39"/>
      <c r="K7" s="14" t="s">
        <v>11</v>
      </c>
    </row>
    <row r="8" spans="4:11" x14ac:dyDescent="0.25">
      <c r="D8" s="39"/>
      <c r="E8" s="39"/>
      <c r="F8" s="39"/>
      <c r="G8" s="39"/>
      <c r="H8" s="12" t="s">
        <v>6</v>
      </c>
      <c r="I8" s="13" t="s">
        <v>4</v>
      </c>
      <c r="J8" s="13" t="s">
        <v>7</v>
      </c>
      <c r="K8" s="14" t="s">
        <v>14</v>
      </c>
    </row>
    <row r="9" spans="4:11" x14ac:dyDescent="0.25">
      <c r="D9" s="39" t="s">
        <v>20</v>
      </c>
      <c r="E9" s="38">
        <v>0</v>
      </c>
      <c r="F9" s="6">
        <v>1</v>
      </c>
      <c r="G9" s="3">
        <v>800</v>
      </c>
      <c r="H9" s="3">
        <v>-0.999</v>
      </c>
      <c r="I9" s="7">
        <f>10^(H9/20)</f>
        <v>0.89135355309683739</v>
      </c>
      <c r="J9" s="7">
        <f>I9*SQRT(2)</f>
        <v>1.2605642836589943</v>
      </c>
      <c r="K9" s="15">
        <f t="shared" ref="K9:K14" si="0">4*$E$6/(F9*PI())</f>
        <v>1.2732395447351628</v>
      </c>
    </row>
    <row r="10" spans="4:11" x14ac:dyDescent="0.25">
      <c r="D10" s="39"/>
      <c r="E10" s="38"/>
      <c r="F10" s="6">
        <v>3</v>
      </c>
      <c r="G10" s="6">
        <f>G9*F10</f>
        <v>2400</v>
      </c>
      <c r="H10" s="3">
        <v>-10.199999999999999</v>
      </c>
      <c r="I10" s="7">
        <f>10^(H10/20)</f>
        <v>0.30902954325135895</v>
      </c>
      <c r="J10" s="7">
        <f>I10*SQRT(2)</f>
        <v>0.43703377124003484</v>
      </c>
      <c r="K10" s="15">
        <f t="shared" si="0"/>
        <v>0.42441318157838759</v>
      </c>
    </row>
    <row r="11" spans="4:11" x14ac:dyDescent="0.25">
      <c r="D11" s="39"/>
      <c r="E11" s="38"/>
      <c r="F11" s="6">
        <v>5</v>
      </c>
      <c r="G11" s="6">
        <f>G9*F11</f>
        <v>4000</v>
      </c>
      <c r="H11" s="3">
        <v>-15</v>
      </c>
      <c r="I11" s="7">
        <f t="shared" ref="I11:I14" si="1">10^(H11/20)</f>
        <v>0.17782794100389224</v>
      </c>
      <c r="J11" s="7">
        <f t="shared" ref="J11:J14" si="2">I11*SQRT(2)</f>
        <v>0.25148668593658702</v>
      </c>
      <c r="K11" s="15">
        <f t="shared" si="0"/>
        <v>0.25464790894703254</v>
      </c>
    </row>
    <row r="12" spans="4:11" x14ac:dyDescent="0.25">
      <c r="D12" s="39"/>
      <c r="E12" s="38"/>
      <c r="F12" s="6">
        <v>7</v>
      </c>
      <c r="G12" s="6">
        <f>G9*F12</f>
        <v>5600</v>
      </c>
      <c r="H12" s="3">
        <v>-17.8</v>
      </c>
      <c r="I12" s="7">
        <f t="shared" si="1"/>
        <v>0.12882495516931336</v>
      </c>
      <c r="J12" s="7">
        <f t="shared" si="2"/>
        <v>0.18218599877254893</v>
      </c>
      <c r="K12" s="15">
        <f t="shared" si="0"/>
        <v>0.18189136353359467</v>
      </c>
    </row>
    <row r="13" spans="4:11" x14ac:dyDescent="0.25">
      <c r="D13" s="39"/>
      <c r="E13" s="38"/>
      <c r="F13" s="6">
        <v>9</v>
      </c>
      <c r="G13" s="6">
        <f>G9*F13</f>
        <v>7200</v>
      </c>
      <c r="H13" s="3">
        <v>-19.8</v>
      </c>
      <c r="I13" s="7">
        <f t="shared" si="1"/>
        <v>0.10232929922807538</v>
      </c>
      <c r="J13" s="7">
        <f t="shared" si="2"/>
        <v>0.14471548279647889</v>
      </c>
      <c r="K13" s="15">
        <f t="shared" si="0"/>
        <v>0.14147106052612921</v>
      </c>
    </row>
    <row r="14" spans="4:11" x14ac:dyDescent="0.25">
      <c r="D14" s="39"/>
      <c r="E14" s="38"/>
      <c r="F14" s="6">
        <v>11</v>
      </c>
      <c r="G14" s="6">
        <f>G9*F14</f>
        <v>8800</v>
      </c>
      <c r="H14" s="3">
        <v>-21.8</v>
      </c>
      <c r="I14" s="7">
        <f t="shared" si="1"/>
        <v>8.1283051616409904E-2</v>
      </c>
      <c r="J14" s="7">
        <f t="shared" si="2"/>
        <v>0.11495159398699922</v>
      </c>
      <c r="K14" s="15">
        <f t="shared" si="0"/>
        <v>0.11574904952137845</v>
      </c>
    </row>
    <row r="15" spans="4:11" x14ac:dyDescent="0.25">
      <c r="E15" s="5"/>
    </row>
  </sheetData>
  <mergeCells count="7">
    <mergeCell ref="D9:D14"/>
    <mergeCell ref="E9:E14"/>
    <mergeCell ref="H7:J7"/>
    <mergeCell ref="D7:D8"/>
    <mergeCell ref="E7:E8"/>
    <mergeCell ref="F7:F8"/>
    <mergeCell ref="G7:G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5:K15"/>
  <sheetViews>
    <sheetView workbookViewId="0">
      <selection activeCell="M22" sqref="M22"/>
    </sheetView>
  </sheetViews>
  <sheetFormatPr baseColWidth="10" defaultRowHeight="15" x14ac:dyDescent="0.25"/>
  <cols>
    <col min="4" max="4" width="8.140625" customWidth="1"/>
    <col min="5" max="5" width="6" customWidth="1"/>
    <col min="6" max="6" width="9.7109375" customWidth="1"/>
    <col min="7" max="7" width="7" customWidth="1"/>
    <col min="8" max="8" width="7.7109375" customWidth="1"/>
    <col min="9" max="9" width="8.42578125" customWidth="1"/>
    <col min="10" max="10" width="8.5703125" customWidth="1"/>
    <col min="11" max="11" width="9.28515625" customWidth="1"/>
  </cols>
  <sheetData>
    <row r="5" spans="4:11" x14ac:dyDescent="0.25">
      <c r="D5" s="28" t="s">
        <v>16</v>
      </c>
      <c r="E5" s="28" t="s">
        <v>9</v>
      </c>
    </row>
    <row r="6" spans="4:11" x14ac:dyDescent="0.25">
      <c r="D6" s="27" t="s">
        <v>10</v>
      </c>
      <c r="E6" s="27">
        <v>1</v>
      </c>
    </row>
    <row r="7" spans="4:11" x14ac:dyDescent="0.25">
      <c r="D7" s="39" t="s">
        <v>0</v>
      </c>
      <c r="E7" s="39" t="s">
        <v>1</v>
      </c>
      <c r="F7" s="39" t="s">
        <v>2</v>
      </c>
      <c r="G7" s="39" t="s">
        <v>15</v>
      </c>
      <c r="H7" s="39" t="s">
        <v>3</v>
      </c>
      <c r="I7" s="39"/>
      <c r="J7" s="39"/>
      <c r="K7" s="14" t="s">
        <v>11</v>
      </c>
    </row>
    <row r="8" spans="4:11" x14ac:dyDescent="0.25">
      <c r="D8" s="39"/>
      <c r="E8" s="39"/>
      <c r="F8" s="39"/>
      <c r="G8" s="39"/>
      <c r="H8" s="2" t="s">
        <v>6</v>
      </c>
      <c r="I8" s="1" t="s">
        <v>4</v>
      </c>
      <c r="J8" s="1" t="s">
        <v>13</v>
      </c>
      <c r="K8" s="14" t="s">
        <v>14</v>
      </c>
    </row>
    <row r="9" spans="4:11" x14ac:dyDescent="0.25">
      <c r="D9" s="39" t="s">
        <v>21</v>
      </c>
      <c r="E9" s="38">
        <v>1.25</v>
      </c>
      <c r="F9" s="6">
        <v>1</v>
      </c>
      <c r="G9" s="3">
        <v>800</v>
      </c>
      <c r="H9" s="3">
        <v>-0.19</v>
      </c>
      <c r="I9" s="7">
        <f>10^(H9/20)</f>
        <v>0.97836295478459556</v>
      </c>
      <c r="J9" s="7">
        <f>I9*SQRT(2)</f>
        <v>1.3836141595797904</v>
      </c>
      <c r="K9" s="20">
        <f t="shared" ref="K9:K14" si="0">4*$E$6/(F9*PI())</f>
        <v>1.2732395447351628</v>
      </c>
    </row>
    <row r="10" spans="4:11" x14ac:dyDescent="0.25">
      <c r="D10" s="39"/>
      <c r="E10" s="38"/>
      <c r="F10" s="6">
        <v>3</v>
      </c>
      <c r="G10" s="6">
        <f>G9*F10</f>
        <v>2400</v>
      </c>
      <c r="H10" s="3">
        <v>-9.7899999999999991</v>
      </c>
      <c r="I10" s="7">
        <f>10^(H10/20)</f>
        <v>0.32396642243484475</v>
      </c>
      <c r="J10" s="7">
        <f>I10*SQRT(2)</f>
        <v>0.45815770836084879</v>
      </c>
      <c r="K10" s="20">
        <f t="shared" si="0"/>
        <v>0.42441318157838759</v>
      </c>
    </row>
    <row r="11" spans="4:11" x14ac:dyDescent="0.25">
      <c r="D11" s="39"/>
      <c r="E11" s="38"/>
      <c r="F11" s="6">
        <v>5</v>
      </c>
      <c r="G11" s="6">
        <f>G9*F11</f>
        <v>4000</v>
      </c>
      <c r="H11" s="3">
        <v>-14.6</v>
      </c>
      <c r="I11" s="7">
        <f t="shared" ref="I11:I14" si="1">10^(H11/20)</f>
        <v>0.18620871366628672</v>
      </c>
      <c r="J11" s="7">
        <f t="shared" ref="J11:J14" si="2">I11*SQRT(2)</f>
        <v>0.263338888298911</v>
      </c>
      <c r="K11" s="20">
        <f t="shared" si="0"/>
        <v>0.25464790894703254</v>
      </c>
    </row>
    <row r="12" spans="4:11" x14ac:dyDescent="0.25">
      <c r="D12" s="39"/>
      <c r="E12" s="38"/>
      <c r="F12" s="6">
        <v>7</v>
      </c>
      <c r="G12" s="6">
        <f>G9*F12</f>
        <v>5600</v>
      </c>
      <c r="H12" s="3">
        <v>-17.399999999999999</v>
      </c>
      <c r="I12" s="7">
        <f t="shared" si="1"/>
        <v>0.13489628825916533</v>
      </c>
      <c r="J12" s="7">
        <f t="shared" si="2"/>
        <v>0.19077216036990213</v>
      </c>
      <c r="K12" s="20">
        <f t="shared" si="0"/>
        <v>0.18189136353359467</v>
      </c>
    </row>
    <row r="13" spans="4:11" x14ac:dyDescent="0.25">
      <c r="D13" s="39"/>
      <c r="E13" s="38"/>
      <c r="F13" s="6">
        <v>9</v>
      </c>
      <c r="G13" s="6">
        <f>G9*F13</f>
        <v>7200</v>
      </c>
      <c r="H13" s="3">
        <v>-19.399999999999999</v>
      </c>
      <c r="I13" s="7">
        <f t="shared" si="1"/>
        <v>0.10715193052376064</v>
      </c>
      <c r="J13" s="7">
        <f t="shared" si="2"/>
        <v>0.15153571338116192</v>
      </c>
      <c r="K13" s="20">
        <f t="shared" si="0"/>
        <v>0.14147106052612921</v>
      </c>
    </row>
    <row r="14" spans="4:11" x14ac:dyDescent="0.25">
      <c r="D14" s="39"/>
      <c r="E14" s="38"/>
      <c r="F14" s="6">
        <v>11</v>
      </c>
      <c r="G14" s="6">
        <f>G9*F14</f>
        <v>8800</v>
      </c>
      <c r="H14" s="3">
        <v>-21</v>
      </c>
      <c r="I14" s="7">
        <f t="shared" si="1"/>
        <v>8.9125093813374537E-2</v>
      </c>
      <c r="J14" s="7">
        <f t="shared" si="2"/>
        <v>0.1260419164186487</v>
      </c>
      <c r="K14" s="20">
        <f t="shared" si="0"/>
        <v>0.11574904952137845</v>
      </c>
    </row>
    <row r="15" spans="4:11" x14ac:dyDescent="0.25">
      <c r="E15" s="5"/>
    </row>
  </sheetData>
  <mergeCells count="7">
    <mergeCell ref="D9:D14"/>
    <mergeCell ref="E9:E14"/>
    <mergeCell ref="H7:J7"/>
    <mergeCell ref="D7:D8"/>
    <mergeCell ref="E7:E8"/>
    <mergeCell ref="F7:F8"/>
    <mergeCell ref="G7:G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4:L15"/>
  <sheetViews>
    <sheetView workbookViewId="0">
      <selection activeCell="L8" sqref="L8"/>
    </sheetView>
  </sheetViews>
  <sheetFormatPr baseColWidth="10" defaultRowHeight="15" x14ac:dyDescent="0.25"/>
  <cols>
    <col min="4" max="4" width="6.28515625" customWidth="1"/>
    <col min="5" max="5" width="7.28515625" customWidth="1"/>
    <col min="6" max="6" width="11.140625" customWidth="1"/>
    <col min="7" max="7" width="9.140625" customWidth="1"/>
    <col min="8" max="8" width="7.28515625" customWidth="1"/>
    <col min="9" max="9" width="7.85546875" customWidth="1"/>
    <col min="10" max="10" width="8.42578125" customWidth="1"/>
    <col min="12" max="12" width="9.28515625" customWidth="1"/>
  </cols>
  <sheetData>
    <row r="4" spans="4:12" x14ac:dyDescent="0.25">
      <c r="D4" s="30" t="s">
        <v>16</v>
      </c>
      <c r="E4" s="30" t="s">
        <v>9</v>
      </c>
    </row>
    <row r="5" spans="4:12" x14ac:dyDescent="0.25">
      <c r="D5" s="31" t="s">
        <v>10</v>
      </c>
      <c r="E5" s="31">
        <v>1</v>
      </c>
    </row>
    <row r="6" spans="4:12" x14ac:dyDescent="0.25">
      <c r="D6" s="32" t="s">
        <v>1</v>
      </c>
      <c r="E6" s="32">
        <v>0</v>
      </c>
    </row>
    <row r="7" spans="4:12" x14ac:dyDescent="0.25">
      <c r="D7" s="39" t="s">
        <v>0</v>
      </c>
      <c r="E7" s="45" t="s">
        <v>22</v>
      </c>
      <c r="F7" s="39" t="s">
        <v>2</v>
      </c>
      <c r="G7" s="39" t="s">
        <v>15</v>
      </c>
      <c r="H7" s="39" t="s">
        <v>3</v>
      </c>
      <c r="I7" s="39"/>
      <c r="J7" s="39"/>
      <c r="K7" s="19" t="s">
        <v>11</v>
      </c>
      <c r="L7" s="15"/>
    </row>
    <row r="8" spans="4:12" x14ac:dyDescent="0.25">
      <c r="D8" s="39"/>
      <c r="E8" s="39"/>
      <c r="F8" s="39"/>
      <c r="G8" s="39"/>
      <c r="H8" s="2" t="s">
        <v>6</v>
      </c>
      <c r="I8" s="1" t="s">
        <v>4</v>
      </c>
      <c r="J8" s="1" t="s">
        <v>7</v>
      </c>
      <c r="K8" s="19" t="s">
        <v>12</v>
      </c>
      <c r="L8" s="33" t="s">
        <v>23</v>
      </c>
    </row>
    <row r="9" spans="4:12" x14ac:dyDescent="0.25">
      <c r="D9" s="39" t="s">
        <v>24</v>
      </c>
      <c r="E9" s="44">
        <v>0.5</v>
      </c>
      <c r="F9" s="6">
        <v>1</v>
      </c>
      <c r="G9" s="3">
        <v>800</v>
      </c>
      <c r="H9" s="3">
        <v>-0.19</v>
      </c>
      <c r="I9" s="7">
        <f>10^(H9/20)</f>
        <v>0.97836295478459556</v>
      </c>
      <c r="J9" s="7">
        <f>I9*SQRT(2)</f>
        <v>1.3836141595797904</v>
      </c>
      <c r="K9" s="15">
        <f>4*$E$5/(F9*PI())</f>
        <v>1.2732395447351628</v>
      </c>
      <c r="L9" s="16">
        <f>((J9-K9)/K9)*100</f>
        <v>8.6688019784671262</v>
      </c>
    </row>
    <row r="10" spans="4:12" x14ac:dyDescent="0.25">
      <c r="D10" s="39"/>
      <c r="E10" s="38"/>
      <c r="F10" s="6">
        <v>3</v>
      </c>
      <c r="G10" s="6">
        <f>G9*F10</f>
        <v>2400</v>
      </c>
      <c r="H10" s="3">
        <v>-10.199999999999999</v>
      </c>
      <c r="I10" s="7">
        <f>10^(H10/20)</f>
        <v>0.30902954325135895</v>
      </c>
      <c r="J10" s="7">
        <f>I10*SQRT(2)</f>
        <v>0.43703377124003484</v>
      </c>
      <c r="K10" s="15">
        <f t="shared" ref="K10:K13" si="0">4*$E$5/(F10*PI())</f>
        <v>0.42441318157838759</v>
      </c>
      <c r="L10" s="16">
        <f t="shared" ref="L10:L14" si="1">((J10-K10)/K10)*100</f>
        <v>2.9736563823751725</v>
      </c>
    </row>
    <row r="11" spans="4:12" x14ac:dyDescent="0.25">
      <c r="D11" s="39"/>
      <c r="E11" s="38"/>
      <c r="F11" s="6">
        <v>5</v>
      </c>
      <c r="G11" s="6">
        <f>G9*F11</f>
        <v>4000</v>
      </c>
      <c r="H11" s="3">
        <v>-15</v>
      </c>
      <c r="I11" s="7">
        <f t="shared" ref="I11:I14" si="2">10^(H11/20)</f>
        <v>0.17782794100389224</v>
      </c>
      <c r="J11" s="7">
        <f t="shared" ref="J11:J14" si="3">I11*SQRT(2)</f>
        <v>0.25148668593658702</v>
      </c>
      <c r="K11" s="15">
        <f t="shared" si="0"/>
        <v>0.25464790894703254</v>
      </c>
      <c r="L11" s="16">
        <f>((J11-K11)/K11)*100*-1</f>
        <v>1.2414093732468334</v>
      </c>
    </row>
    <row r="12" spans="4:12" x14ac:dyDescent="0.25">
      <c r="D12" s="39"/>
      <c r="E12" s="38"/>
      <c r="F12" s="6">
        <v>7</v>
      </c>
      <c r="G12" s="6">
        <f>G9*F12</f>
        <v>5600</v>
      </c>
      <c r="H12" s="3">
        <v>-17.8</v>
      </c>
      <c r="I12" s="7">
        <f t="shared" si="2"/>
        <v>0.12882495516931336</v>
      </c>
      <c r="J12" s="7">
        <f t="shared" si="3"/>
        <v>0.18218599877254893</v>
      </c>
      <c r="K12" s="15">
        <f t="shared" si="0"/>
        <v>0.18189136353359467</v>
      </c>
      <c r="L12" s="16">
        <f t="shared" si="1"/>
        <v>0.16198418288279121</v>
      </c>
    </row>
    <row r="13" spans="4:12" x14ac:dyDescent="0.25">
      <c r="D13" s="39"/>
      <c r="E13" s="38"/>
      <c r="F13" s="6">
        <v>9</v>
      </c>
      <c r="G13" s="6">
        <f>G9*F13</f>
        <v>7200</v>
      </c>
      <c r="H13" s="3">
        <v>-19.8</v>
      </c>
      <c r="I13" s="7">
        <f t="shared" si="2"/>
        <v>0.10232929922807538</v>
      </c>
      <c r="J13" s="7">
        <f t="shared" si="3"/>
        <v>0.14471548279647889</v>
      </c>
      <c r="K13" s="15">
        <f t="shared" si="0"/>
        <v>0.14147106052612921</v>
      </c>
      <c r="L13" s="16">
        <f t="shared" si="1"/>
        <v>2.2933469631765786</v>
      </c>
    </row>
    <row r="14" spans="4:12" x14ac:dyDescent="0.25">
      <c r="D14" s="39"/>
      <c r="E14" s="38"/>
      <c r="F14" s="6">
        <v>11</v>
      </c>
      <c r="G14" s="6">
        <f>G9*F14</f>
        <v>8800</v>
      </c>
      <c r="H14" s="3">
        <v>-21.8</v>
      </c>
      <c r="I14" s="7">
        <f t="shared" si="2"/>
        <v>8.1283051616409904E-2</v>
      </c>
      <c r="J14" s="7">
        <f t="shared" si="3"/>
        <v>0.11495159398699922</v>
      </c>
      <c r="K14" s="15">
        <f t="shared" ref="K14" si="4">2*$E$5/(F14*PI())</f>
        <v>5.7874524760689224E-2</v>
      </c>
      <c r="L14" s="16">
        <f t="shared" si="1"/>
        <v>98.622095753396337</v>
      </c>
    </row>
    <row r="15" spans="4:12" x14ac:dyDescent="0.25">
      <c r="E15" s="5"/>
    </row>
  </sheetData>
  <mergeCells count="7">
    <mergeCell ref="G7:G8"/>
    <mergeCell ref="H7:J7"/>
    <mergeCell ref="D9:D14"/>
    <mergeCell ref="E9:E14"/>
    <mergeCell ref="D7:D8"/>
    <mergeCell ref="E7:E8"/>
    <mergeCell ref="F7:F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4:M21"/>
  <sheetViews>
    <sheetView topLeftCell="A4" workbookViewId="0">
      <selection activeCell="M8" sqref="M8"/>
    </sheetView>
  </sheetViews>
  <sheetFormatPr baseColWidth="10" defaultRowHeight="15" x14ac:dyDescent="0.25"/>
  <cols>
    <col min="4" max="4" width="7.7109375" customWidth="1"/>
    <col min="5" max="5" width="7.85546875" customWidth="1"/>
    <col min="6" max="6" width="10.5703125" customWidth="1"/>
    <col min="7" max="7" width="7.28515625" customWidth="1"/>
    <col min="8" max="8" width="6.85546875" customWidth="1"/>
    <col min="9" max="9" width="7.85546875" customWidth="1"/>
    <col min="10" max="10" width="8.5703125" customWidth="1"/>
    <col min="11" max="11" width="10.28515625" customWidth="1"/>
    <col min="12" max="12" width="0" hidden="1" customWidth="1"/>
    <col min="13" max="13" width="8.85546875" customWidth="1"/>
    <col min="14" max="15" width="0" hidden="1" customWidth="1"/>
    <col min="16" max="16" width="20" customWidth="1"/>
  </cols>
  <sheetData>
    <row r="4" spans="4:13" x14ac:dyDescent="0.25">
      <c r="D4" s="25" t="s">
        <v>16</v>
      </c>
      <c r="E4" s="25" t="s">
        <v>9</v>
      </c>
    </row>
    <row r="5" spans="4:13" x14ac:dyDescent="0.25">
      <c r="D5" s="35" t="s">
        <v>10</v>
      </c>
      <c r="E5" s="35">
        <v>1</v>
      </c>
    </row>
    <row r="6" spans="4:13" x14ac:dyDescent="0.25">
      <c r="D6" s="32" t="s">
        <v>1</v>
      </c>
      <c r="E6" s="32">
        <v>0</v>
      </c>
    </row>
    <row r="7" spans="4:13" x14ac:dyDescent="0.25">
      <c r="D7" s="39" t="s">
        <v>0</v>
      </c>
      <c r="E7" s="45" t="s">
        <v>26</v>
      </c>
      <c r="F7" s="39" t="s">
        <v>2</v>
      </c>
      <c r="G7" s="39" t="s">
        <v>15</v>
      </c>
      <c r="H7" s="41" t="s">
        <v>3</v>
      </c>
      <c r="I7" s="42"/>
      <c r="J7" s="43"/>
      <c r="K7" s="11" t="s">
        <v>11</v>
      </c>
    </row>
    <row r="8" spans="4:13" x14ac:dyDescent="0.25">
      <c r="D8" s="39"/>
      <c r="E8" s="39"/>
      <c r="F8" s="39"/>
      <c r="G8" s="39"/>
      <c r="H8" s="2" t="s">
        <v>6</v>
      </c>
      <c r="I8" s="1" t="s">
        <v>4</v>
      </c>
      <c r="J8" s="1" t="s">
        <v>7</v>
      </c>
      <c r="K8" s="21" t="s">
        <v>12</v>
      </c>
      <c r="M8" s="33" t="s">
        <v>23</v>
      </c>
    </row>
    <row r="9" spans="4:13" x14ac:dyDescent="0.25">
      <c r="D9" s="39" t="s">
        <v>25</v>
      </c>
      <c r="E9" s="44">
        <v>0.2</v>
      </c>
      <c r="F9" s="6">
        <v>1</v>
      </c>
      <c r="G9" s="3">
        <v>800</v>
      </c>
      <c r="H9" s="3">
        <v>-5.39</v>
      </c>
      <c r="I9" s="7">
        <f>10^(H9/20)</f>
        <v>0.53765043312225425</v>
      </c>
      <c r="J9" s="7">
        <f>I9*SQRT(2)</f>
        <v>0.76035253433726069</v>
      </c>
      <c r="K9" s="22">
        <f>2*$E$5/(F9*PI())</f>
        <v>0.63661977236758138</v>
      </c>
      <c r="M9" s="34">
        <f>((J9-K9)/K9)*100</f>
        <v>19.43589680061595</v>
      </c>
    </row>
    <row r="10" spans="4:13" x14ac:dyDescent="0.25">
      <c r="D10" s="39"/>
      <c r="E10" s="38"/>
      <c r="F10" s="6">
        <v>2</v>
      </c>
      <c r="G10" s="6">
        <f>G9*F10</f>
        <v>1600</v>
      </c>
      <c r="H10" s="3">
        <v>-7.39</v>
      </c>
      <c r="I10" s="7">
        <f>10^(H10/20)</f>
        <v>0.42707091944074554</v>
      </c>
      <c r="J10" s="7">
        <f>I10*SQRT(2)</f>
        <v>0.60396948636824987</v>
      </c>
      <c r="K10" s="22">
        <f t="shared" ref="K10:K19" si="0">2*$E$5/(F10*PI())</f>
        <v>0.31830988618379069</v>
      </c>
      <c r="M10" s="34">
        <f t="shared" ref="M10:M18" si="1">((J10-K10)/K10)*100</f>
        <v>89.74261013668945</v>
      </c>
    </row>
    <row r="11" spans="4:13" x14ac:dyDescent="0.25">
      <c r="D11" s="39"/>
      <c r="E11" s="38"/>
      <c r="F11" s="6">
        <v>3</v>
      </c>
      <c r="G11" s="6">
        <f>G9*F11</f>
        <v>2400</v>
      </c>
      <c r="H11" s="3">
        <v>-11</v>
      </c>
      <c r="I11" s="7">
        <f t="shared" ref="I11:I19" si="2">10^(H11/20)</f>
        <v>0.28183829312644532</v>
      </c>
      <c r="J11" s="7">
        <f t="shared" ref="J11:J19" si="3">I11*SQRT(2)</f>
        <v>0.39857953653550282</v>
      </c>
      <c r="K11" s="22">
        <f t="shared" si="0"/>
        <v>0.21220659078919379</v>
      </c>
      <c r="M11" s="34">
        <f t="shared" si="1"/>
        <v>87.826181577674021</v>
      </c>
    </row>
    <row r="12" spans="4:13" x14ac:dyDescent="0.25">
      <c r="D12" s="39"/>
      <c r="E12" s="38"/>
      <c r="F12" s="6">
        <v>4</v>
      </c>
      <c r="G12" s="6">
        <f>G9*F12</f>
        <v>3200</v>
      </c>
      <c r="H12" s="3">
        <v>-17.8</v>
      </c>
      <c r="I12" s="7">
        <f t="shared" si="2"/>
        <v>0.12882495516931336</v>
      </c>
      <c r="J12" s="7">
        <f t="shared" si="3"/>
        <v>0.18218599877254893</v>
      </c>
      <c r="K12" s="22">
        <f t="shared" si="0"/>
        <v>0.15915494309189535</v>
      </c>
      <c r="M12" s="34">
        <f t="shared" si="1"/>
        <v>14.470839066151752</v>
      </c>
    </row>
    <row r="13" spans="4:13" x14ac:dyDescent="0.25">
      <c r="D13" s="39"/>
      <c r="E13" s="38"/>
      <c r="F13" s="6">
        <v>5</v>
      </c>
      <c r="G13" s="6">
        <v>3650</v>
      </c>
      <c r="H13" s="3">
        <v>-30.2</v>
      </c>
      <c r="I13" s="7">
        <f t="shared" si="2"/>
        <v>3.0902954325135901E-2</v>
      </c>
      <c r="J13" s="7">
        <f t="shared" si="3"/>
        <v>4.370337712400349E-2</v>
      </c>
      <c r="K13" s="22">
        <f t="shared" si="0"/>
        <v>0.12732395447351627</v>
      </c>
      <c r="M13" s="34">
        <f>((J13-K13)/K13)*100*-1</f>
        <v>65.675447872541611</v>
      </c>
    </row>
    <row r="14" spans="4:13" x14ac:dyDescent="0.25">
      <c r="D14" s="39"/>
      <c r="E14" s="38"/>
      <c r="F14" s="6">
        <v>6</v>
      </c>
      <c r="G14" s="6">
        <v>4350</v>
      </c>
      <c r="H14" s="3">
        <v>-33</v>
      </c>
      <c r="I14" s="7">
        <f t="shared" si="2"/>
        <v>2.2387211385683389E-2</v>
      </c>
      <c r="J14" s="7">
        <f t="shared" si="3"/>
        <v>3.166029796534682E-2</v>
      </c>
      <c r="K14" s="22">
        <f t="shared" si="0"/>
        <v>0.1061032953945969</v>
      </c>
      <c r="M14" s="34">
        <f>((J14-K14)/K14)*100*-1</f>
        <v>70.16087215048077</v>
      </c>
    </row>
    <row r="15" spans="4:13" x14ac:dyDescent="0.25">
      <c r="D15" s="39"/>
      <c r="E15" s="38"/>
      <c r="F15" s="8">
        <v>7</v>
      </c>
      <c r="G15" s="3">
        <v>4800</v>
      </c>
      <c r="H15" s="9">
        <v>-21</v>
      </c>
      <c r="I15" s="10">
        <f t="shared" si="2"/>
        <v>8.9125093813374537E-2</v>
      </c>
      <c r="J15" s="10">
        <f t="shared" si="3"/>
        <v>0.1260419164186487</v>
      </c>
      <c r="K15" s="22">
        <f t="shared" si="0"/>
        <v>9.0945681766797334E-2</v>
      </c>
      <c r="M15" s="34">
        <f t="shared" si="1"/>
        <v>38.590325532821929</v>
      </c>
    </row>
    <row r="16" spans="4:13" x14ac:dyDescent="0.25">
      <c r="D16" s="39"/>
      <c r="E16" s="38"/>
      <c r="F16" s="8">
        <v>8</v>
      </c>
      <c r="G16" s="8">
        <v>5600</v>
      </c>
      <c r="H16" s="9">
        <v>-18.2</v>
      </c>
      <c r="I16" s="10">
        <f t="shared" si="2"/>
        <v>0.12302687708123815</v>
      </c>
      <c r="J16" s="10">
        <f t="shared" si="3"/>
        <v>0.17398627810469469</v>
      </c>
      <c r="K16" s="22">
        <f t="shared" si="0"/>
        <v>7.9577471545947673E-2</v>
      </c>
      <c r="M16" s="34">
        <f t="shared" si="1"/>
        <v>118.63760524765581</v>
      </c>
    </row>
    <row r="17" spans="4:13" x14ac:dyDescent="0.25">
      <c r="D17" s="39"/>
      <c r="E17" s="38"/>
      <c r="F17" s="8">
        <v>9</v>
      </c>
      <c r="G17" s="8">
        <v>6400</v>
      </c>
      <c r="H17" s="9">
        <v>-19.399999999999999</v>
      </c>
      <c r="I17" s="10">
        <f t="shared" si="2"/>
        <v>0.10715193052376064</v>
      </c>
      <c r="J17" s="10">
        <f t="shared" si="3"/>
        <v>0.15153571338116192</v>
      </c>
      <c r="K17" s="22">
        <f>2*$E$5/(F17*PI())</f>
        <v>7.0735530263064603E-2</v>
      </c>
      <c r="M17" s="34">
        <f t="shared" si="1"/>
        <v>114.22856776163603</v>
      </c>
    </row>
    <row r="18" spans="4:13" x14ac:dyDescent="0.25">
      <c r="D18" s="39"/>
      <c r="E18" s="38"/>
      <c r="F18" s="8">
        <v>10</v>
      </c>
      <c r="G18" s="8">
        <v>7200</v>
      </c>
      <c r="H18" s="9">
        <v>-24.6</v>
      </c>
      <c r="I18" s="10">
        <f t="shared" si="2"/>
        <v>5.8884365535558883E-2</v>
      </c>
      <c r="J18" s="10">
        <f t="shared" si="3"/>
        <v>8.3275068352122242E-2</v>
      </c>
      <c r="K18" s="22">
        <f t="shared" si="0"/>
        <v>6.3661977236758135E-2</v>
      </c>
      <c r="M18" s="34">
        <f t="shared" si="1"/>
        <v>30.808171481107561</v>
      </c>
    </row>
    <row r="19" spans="4:13" x14ac:dyDescent="0.25">
      <c r="D19" s="39"/>
      <c r="E19" s="38"/>
      <c r="F19" s="3">
        <v>11</v>
      </c>
      <c r="G19" s="8">
        <v>8000</v>
      </c>
      <c r="H19" s="9">
        <v>-36.200000000000003</v>
      </c>
      <c r="I19" s="10">
        <f t="shared" si="2"/>
        <v>1.5488166189124804E-2</v>
      </c>
      <c r="J19" s="10">
        <f t="shared" si="3"/>
        <v>2.1903574680948713E-2</v>
      </c>
      <c r="K19" s="22">
        <f t="shared" si="0"/>
        <v>5.7874524760689224E-2</v>
      </c>
      <c r="M19" s="34">
        <f>((J19-K19)/K19)*100*-1</f>
        <v>62.153339882236871</v>
      </c>
    </row>
    <row r="21" spans="4:13" x14ac:dyDescent="0.25">
      <c r="E21" s="46"/>
      <c r="F21" s="46"/>
      <c r="G21" s="46"/>
      <c r="H21" s="46"/>
      <c r="I21" s="46"/>
    </row>
  </sheetData>
  <mergeCells count="8">
    <mergeCell ref="G7:G8"/>
    <mergeCell ref="H7:J7"/>
    <mergeCell ref="E21:I21"/>
    <mergeCell ref="D9:D19"/>
    <mergeCell ref="E9:E19"/>
    <mergeCell ref="D7:D8"/>
    <mergeCell ref="E7:E8"/>
    <mergeCell ref="F7:F8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4:M19"/>
  <sheetViews>
    <sheetView tabSelected="1" topLeftCell="A4" workbookViewId="0">
      <selection activeCell="N20" sqref="N20"/>
    </sheetView>
  </sheetViews>
  <sheetFormatPr baseColWidth="10" defaultRowHeight="15" x14ac:dyDescent="0.25"/>
  <cols>
    <col min="4" max="4" width="5.7109375" customWidth="1"/>
    <col min="5" max="5" width="6.28515625" customWidth="1"/>
    <col min="6" max="6" width="10.5703125" customWidth="1"/>
    <col min="7" max="7" width="7" customWidth="1"/>
    <col min="8" max="8" width="6.5703125" customWidth="1"/>
    <col min="9" max="9" width="9.140625" customWidth="1"/>
    <col min="10" max="10" width="9.28515625" customWidth="1"/>
    <col min="11" max="11" width="9.85546875" customWidth="1"/>
    <col min="12" max="12" width="7.85546875" customWidth="1"/>
  </cols>
  <sheetData>
    <row r="4" spans="4:13" x14ac:dyDescent="0.25">
      <c r="D4" s="28" t="s">
        <v>16</v>
      </c>
      <c r="E4" s="28" t="s">
        <v>9</v>
      </c>
    </row>
    <row r="5" spans="4:13" x14ac:dyDescent="0.25">
      <c r="D5" s="31" t="s">
        <v>10</v>
      </c>
      <c r="E5" s="31">
        <v>1</v>
      </c>
    </row>
    <row r="6" spans="4:13" x14ac:dyDescent="0.25">
      <c r="D6" s="32" t="s">
        <v>1</v>
      </c>
      <c r="E6" s="32">
        <v>0</v>
      </c>
    </row>
    <row r="7" spans="4:13" x14ac:dyDescent="0.25">
      <c r="D7" s="39" t="s">
        <v>0</v>
      </c>
      <c r="E7" s="45" t="s">
        <v>26</v>
      </c>
      <c r="F7" s="39" t="s">
        <v>2</v>
      </c>
      <c r="G7" s="39" t="s">
        <v>15</v>
      </c>
      <c r="H7" s="41" t="s">
        <v>3</v>
      </c>
      <c r="I7" s="42"/>
      <c r="J7" s="43"/>
      <c r="K7" s="11" t="s">
        <v>11</v>
      </c>
    </row>
    <row r="8" spans="4:13" x14ac:dyDescent="0.25">
      <c r="D8" s="39"/>
      <c r="E8" s="39"/>
      <c r="F8" s="39"/>
      <c r="G8" s="39"/>
      <c r="H8" s="2" t="s">
        <v>6</v>
      </c>
      <c r="I8" s="1" t="s">
        <v>4</v>
      </c>
      <c r="J8" s="1" t="s">
        <v>7</v>
      </c>
      <c r="K8" s="11" t="s">
        <v>12</v>
      </c>
      <c r="L8" s="33" t="s">
        <v>23</v>
      </c>
      <c r="M8" s="33" t="s">
        <v>23</v>
      </c>
    </row>
    <row r="9" spans="4:13" x14ac:dyDescent="0.25">
      <c r="D9" s="39" t="s">
        <v>27</v>
      </c>
      <c r="E9" s="44">
        <v>0.3</v>
      </c>
      <c r="F9" s="6">
        <v>1</v>
      </c>
      <c r="G9" s="3">
        <v>800</v>
      </c>
      <c r="H9" s="3">
        <v>-4.59</v>
      </c>
      <c r="I9" s="7">
        <f>10^(H9/20)</f>
        <v>0.58952197706549148</v>
      </c>
      <c r="J9" s="7">
        <f t="shared" ref="J9:J19" si="0">I9*SQRT(2)</f>
        <v>0.83370997528301882</v>
      </c>
      <c r="K9" s="36">
        <f>2*$E$5/(F9*PI())</f>
        <v>0.63661977236758138</v>
      </c>
      <c r="L9" s="37">
        <f>((J9-K9)/K9)*100</f>
        <v>30.958856678682995</v>
      </c>
      <c r="M9" s="47">
        <f>((J9-K9)/K9)*100</f>
        <v>30.958856678682995</v>
      </c>
    </row>
    <row r="10" spans="4:13" x14ac:dyDescent="0.25">
      <c r="D10" s="39"/>
      <c r="E10" s="38"/>
      <c r="F10" s="6">
        <v>2</v>
      </c>
      <c r="G10" s="6">
        <f>G9*F10</f>
        <v>1600</v>
      </c>
      <c r="H10" s="3">
        <v>-7.39</v>
      </c>
      <c r="I10" s="7">
        <f>10^(H10/20)</f>
        <v>0.42707091944074554</v>
      </c>
      <c r="J10" s="7">
        <f t="shared" si="0"/>
        <v>0.60396948636824987</v>
      </c>
      <c r="K10" s="36">
        <f t="shared" ref="K10:K18" si="1">2*$E$5/(F10*PI())</f>
        <v>0.31830988618379069</v>
      </c>
      <c r="L10" s="37">
        <f t="shared" ref="L10:L19" si="2">((J10-K10)/K10)*100</f>
        <v>89.74261013668945</v>
      </c>
      <c r="M10" s="47">
        <f t="shared" ref="M10:M19" si="3">((J10-K10)/K10)*100</f>
        <v>89.74261013668945</v>
      </c>
    </row>
    <row r="11" spans="4:13" x14ac:dyDescent="0.25">
      <c r="D11" s="39"/>
      <c r="E11" s="38"/>
      <c r="F11" s="6">
        <v>3</v>
      </c>
      <c r="G11" s="6">
        <f>G9*F11</f>
        <v>2400</v>
      </c>
      <c r="H11" s="3">
        <v>-20.6</v>
      </c>
      <c r="I11" s="7">
        <f t="shared" ref="I11:I19" si="4">10^(H11/20)</f>
        <v>9.3325430079699068E-2</v>
      </c>
      <c r="J11" s="7">
        <f t="shared" si="0"/>
        <v>0.13198208893301241</v>
      </c>
      <c r="K11" s="36">
        <f t="shared" si="1"/>
        <v>0.21220659078919379</v>
      </c>
      <c r="L11" s="37">
        <f>((J11-K11)/K11)*100*-1</f>
        <v>37.804905850392025</v>
      </c>
      <c r="M11" s="47">
        <f>((J11-K11)/K11)*100*-1</f>
        <v>37.804905850392025</v>
      </c>
    </row>
    <row r="12" spans="4:13" x14ac:dyDescent="0.25">
      <c r="D12" s="39"/>
      <c r="E12" s="38"/>
      <c r="F12" s="6">
        <v>4</v>
      </c>
      <c r="G12" s="6">
        <f>G9*F12</f>
        <v>3200</v>
      </c>
      <c r="H12" s="3">
        <v>-17.399999999999999</v>
      </c>
      <c r="I12" s="7">
        <f t="shared" si="4"/>
        <v>0.13489628825916533</v>
      </c>
      <c r="J12" s="7">
        <f t="shared" si="0"/>
        <v>0.19077216036990213</v>
      </c>
      <c r="K12" s="36">
        <f t="shared" si="1"/>
        <v>0.15915494309189535</v>
      </c>
      <c r="L12" s="37">
        <f t="shared" si="2"/>
        <v>19.865683505507679</v>
      </c>
      <c r="M12" s="47">
        <f t="shared" si="3"/>
        <v>19.865683505507679</v>
      </c>
    </row>
    <row r="13" spans="4:13" x14ac:dyDescent="0.25">
      <c r="D13" s="39"/>
      <c r="E13" s="38"/>
      <c r="F13" s="6">
        <v>5</v>
      </c>
      <c r="G13" s="6">
        <v>4000</v>
      </c>
      <c r="H13" s="3">
        <v>-15</v>
      </c>
      <c r="I13" s="7">
        <f t="shared" si="4"/>
        <v>0.17782794100389224</v>
      </c>
      <c r="J13" s="7">
        <f t="shared" si="0"/>
        <v>0.25148668593658702</v>
      </c>
      <c r="K13" s="36">
        <f t="shared" si="1"/>
        <v>0.12732395447351627</v>
      </c>
      <c r="L13" s="37">
        <f t="shared" si="2"/>
        <v>97.517181253506337</v>
      </c>
      <c r="M13" s="47">
        <f t="shared" si="3"/>
        <v>97.517181253506337</v>
      </c>
    </row>
    <row r="14" spans="4:13" x14ac:dyDescent="0.25">
      <c r="D14" s="39"/>
      <c r="E14" s="38"/>
      <c r="F14" s="6">
        <v>6</v>
      </c>
      <c r="G14" s="6">
        <v>4800</v>
      </c>
      <c r="H14" s="3">
        <v>-21</v>
      </c>
      <c r="I14" s="7">
        <f t="shared" si="4"/>
        <v>8.9125093813374537E-2</v>
      </c>
      <c r="J14" s="7">
        <f t="shared" si="0"/>
        <v>0.1260419164186487</v>
      </c>
      <c r="K14" s="36">
        <f t="shared" si="1"/>
        <v>0.1061032953945969</v>
      </c>
      <c r="L14" s="37">
        <f t="shared" si="2"/>
        <v>18.791707599561644</v>
      </c>
      <c r="M14" s="47">
        <f t="shared" si="3"/>
        <v>18.791707599561644</v>
      </c>
    </row>
    <row r="15" spans="4:13" x14ac:dyDescent="0.25">
      <c r="D15" s="39"/>
      <c r="E15" s="38"/>
      <c r="F15" s="8">
        <v>7</v>
      </c>
      <c r="G15" s="3">
        <v>5600</v>
      </c>
      <c r="H15" s="9">
        <v>-28.2</v>
      </c>
      <c r="I15" s="10">
        <f t="shared" si="4"/>
        <v>3.8904514499428049E-2</v>
      </c>
      <c r="J15" s="10">
        <f t="shared" si="0"/>
        <v>5.5019292042631875E-2</v>
      </c>
      <c r="K15" s="36">
        <f t="shared" si="1"/>
        <v>9.0945681766797334E-2</v>
      </c>
      <c r="L15" s="37">
        <f>((J15-K15)/K15)*100*-1</f>
        <v>39.503128709604717</v>
      </c>
      <c r="M15" s="47">
        <f>((J15-K15)/K15)*100*-1</f>
        <v>39.503128709604717</v>
      </c>
    </row>
    <row r="16" spans="4:13" x14ac:dyDescent="0.25">
      <c r="D16" s="39"/>
      <c r="E16" s="38"/>
      <c r="F16" s="8">
        <v>8</v>
      </c>
      <c r="G16" s="8">
        <v>6400</v>
      </c>
      <c r="H16" s="9">
        <v>-19.399999999999999</v>
      </c>
      <c r="I16" s="10">
        <f t="shared" si="4"/>
        <v>0.10715193052376064</v>
      </c>
      <c r="J16" s="10">
        <f t="shared" si="0"/>
        <v>0.15153571338116192</v>
      </c>
      <c r="K16" s="36">
        <f t="shared" si="1"/>
        <v>7.9577471545947673E-2</v>
      </c>
      <c r="L16" s="37">
        <f t="shared" si="2"/>
        <v>90.425393565898716</v>
      </c>
      <c r="M16" s="47">
        <f t="shared" si="3"/>
        <v>90.425393565898716</v>
      </c>
    </row>
    <row r="17" spans="4:13" x14ac:dyDescent="0.25">
      <c r="D17" s="39"/>
      <c r="E17" s="38"/>
      <c r="F17" s="8">
        <v>9</v>
      </c>
      <c r="G17" s="8">
        <v>7200</v>
      </c>
      <c r="H17" s="9">
        <v>-21.8</v>
      </c>
      <c r="I17" s="10">
        <f t="shared" si="4"/>
        <v>8.1283051616409904E-2</v>
      </c>
      <c r="J17" s="10">
        <f>I17*SQRT(2)</f>
        <v>0.11495159398699922</v>
      </c>
      <c r="K17" s="36">
        <f t="shared" si="1"/>
        <v>7.0735530263064603E-2</v>
      </c>
      <c r="L17" s="37">
        <f t="shared" si="2"/>
        <v>62.508987434597017</v>
      </c>
      <c r="M17" s="47">
        <f t="shared" si="3"/>
        <v>62.508987434597017</v>
      </c>
    </row>
    <row r="18" spans="4:13" x14ac:dyDescent="0.25">
      <c r="D18" s="39"/>
      <c r="E18" s="38"/>
      <c r="F18" s="8">
        <v>10</v>
      </c>
      <c r="G18" s="8">
        <v>8800</v>
      </c>
      <c r="H18" s="9">
        <v>-23.8</v>
      </c>
      <c r="I18" s="10">
        <f t="shared" si="4"/>
        <v>6.4565422903465536E-2</v>
      </c>
      <c r="J18" s="10">
        <f t="shared" si="0"/>
        <v>9.1309296730435419E-2</v>
      </c>
      <c r="K18" s="36">
        <f t="shared" si="1"/>
        <v>6.3661977236758135E-2</v>
      </c>
      <c r="L18" s="37">
        <f t="shared" si="2"/>
        <v>43.428307906393215</v>
      </c>
      <c r="M18" s="47">
        <f t="shared" si="3"/>
        <v>43.428307906393215</v>
      </c>
    </row>
    <row r="19" spans="4:13" x14ac:dyDescent="0.25">
      <c r="D19" s="39"/>
      <c r="E19" s="38"/>
      <c r="F19" s="3">
        <v>11</v>
      </c>
      <c r="G19" s="8">
        <v>9600</v>
      </c>
      <c r="H19" s="9">
        <v>-23</v>
      </c>
      <c r="I19" s="10">
        <f t="shared" si="4"/>
        <v>7.0794578438413788E-2</v>
      </c>
      <c r="J19" s="10">
        <f t="shared" si="0"/>
        <v>0.10011865297009068</v>
      </c>
      <c r="K19" s="36">
        <f>2*$E$5/(F19*PI())</f>
        <v>5.7874524760689224E-2</v>
      </c>
      <c r="L19" s="37">
        <f t="shared" si="2"/>
        <v>72.992613561978516</v>
      </c>
      <c r="M19" s="47">
        <f t="shared" si="3"/>
        <v>72.992613561978516</v>
      </c>
    </row>
  </sheetData>
  <mergeCells count="7">
    <mergeCell ref="G7:G8"/>
    <mergeCell ref="H7:J7"/>
    <mergeCell ref="D9:D19"/>
    <mergeCell ref="E9:E19"/>
    <mergeCell ref="D7:D8"/>
    <mergeCell ref="E7:E8"/>
    <mergeCell ref="F7:F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SEN1</vt:lpstr>
      <vt:lpstr>SEN2</vt:lpstr>
      <vt:lpstr>TRIANGULAR1</vt:lpstr>
      <vt:lpstr>TRIANGULAR2</vt:lpstr>
      <vt:lpstr>CUADRADA1</vt:lpstr>
      <vt:lpstr>CUADRADA2</vt:lpstr>
      <vt:lpstr>PULSO1</vt:lpstr>
      <vt:lpstr>PULSO2</vt:lpstr>
      <vt:lpstr>PULSO3</vt:lpstr>
      <vt:lpstr>PULSO4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Faridh Lamprea Corredor</dc:creator>
  <cp:lastModifiedBy>fernando javier</cp:lastModifiedBy>
  <dcterms:created xsi:type="dcterms:W3CDTF">2025-07-31T18:57:50Z</dcterms:created>
  <dcterms:modified xsi:type="dcterms:W3CDTF">2025-08-07T20:08:56Z</dcterms:modified>
</cp:coreProperties>
</file>