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fernando_ribeiro29_fatec_sp_gov_br/Documents/New Concept/"/>
    </mc:Choice>
  </mc:AlternateContent>
  <xr:revisionPtr revIDLastSave="0" documentId="8_{9D806614-8BAC-4FB0-ADD9-4314BEFEF996}" xr6:coauthVersionLast="47" xr6:coauthVersionMax="47" xr10:uidLastSave="{00000000-0000-0000-0000-000000000000}"/>
  <bookViews>
    <workbookView xWindow="-108" yWindow="-108" windowWidth="23256" windowHeight="12456" firstSheet="1" activeTab="1" xr2:uid="{DAAC2D03-AB54-4874-9581-4762B6C33932}"/>
  </bookViews>
  <sheets>
    <sheet name="Planilha1 (2)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/>
  <c r="I41" i="1"/>
  <c r="I39" i="1"/>
  <c r="C71" i="1"/>
  <c r="D51" i="1" s="1"/>
  <c r="D59" i="1" l="1"/>
  <c r="D58" i="1"/>
  <c r="D46" i="1"/>
  <c r="D69" i="1"/>
  <c r="D57" i="1"/>
  <c r="D45" i="1"/>
  <c r="D50" i="1"/>
  <c r="D49" i="1"/>
  <c r="D60" i="1"/>
  <c r="D56" i="1"/>
  <c r="D55" i="1"/>
  <c r="D43" i="1"/>
  <c r="D54" i="1"/>
  <c r="D65" i="1"/>
  <c r="D53" i="1"/>
  <c r="D41" i="1"/>
  <c r="D61" i="1"/>
  <c r="D48" i="1"/>
  <c r="D39" i="1"/>
  <c r="E39" i="1" s="1"/>
  <c r="F39" i="1" s="1"/>
  <c r="D44" i="1"/>
  <c r="D67" i="1"/>
  <c r="D66" i="1"/>
  <c r="D64" i="1"/>
  <c r="D52" i="1"/>
  <c r="D40" i="1"/>
  <c r="E40" i="1" s="1"/>
  <c r="F40" i="1" s="1"/>
  <c r="D62" i="1"/>
  <c r="D47" i="1"/>
  <c r="D70" i="1"/>
  <c r="D68" i="1"/>
  <c r="D42" i="1"/>
  <c r="D6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C35" i="1"/>
  <c r="M32" i="1" l="1"/>
  <c r="D35" i="1"/>
  <c r="E16" i="1"/>
  <c r="E5" i="1"/>
  <c r="E17" i="1"/>
  <c r="E29" i="1"/>
  <c r="E6" i="1"/>
  <c r="E18" i="1"/>
  <c r="E30" i="1"/>
  <c r="E7" i="1"/>
  <c r="E19" i="1"/>
  <c r="E31" i="1"/>
  <c r="E11" i="1"/>
  <c r="E8" i="1"/>
  <c r="E20" i="1"/>
  <c r="E32" i="1"/>
  <c r="E12" i="1"/>
  <c r="E25" i="1"/>
  <c r="E9" i="1"/>
  <c r="E21" i="1"/>
  <c r="E33" i="1"/>
  <c r="E28" i="1"/>
  <c r="E10" i="1"/>
  <c r="E22" i="1"/>
  <c r="E34" i="1"/>
  <c r="E23" i="1"/>
  <c r="E13" i="1"/>
  <c r="E24" i="1"/>
  <c r="E4" i="1"/>
  <c r="M18" i="1" a="1"/>
  <c r="M18" i="1" s="1"/>
  <c r="E14" i="1"/>
  <c r="E26" i="1"/>
  <c r="E3" i="1"/>
  <c r="F3" i="1" s="1"/>
  <c r="G3" i="1" s="1"/>
  <c r="E15" i="1"/>
  <c r="E27" i="1"/>
  <c r="E41" i="1"/>
  <c r="F41" i="1" l="1"/>
  <c r="E42" i="1"/>
  <c r="F42" i="1" s="1"/>
  <c r="E43" i="1"/>
  <c r="F4" i="1"/>
  <c r="G4" i="1" s="1"/>
  <c r="F5" i="1"/>
  <c r="G5" i="1" l="1"/>
  <c r="F6" i="1"/>
  <c r="G6" i="1" s="1"/>
  <c r="F7" i="1"/>
  <c r="E44" i="1"/>
  <c r="F43" i="1"/>
  <c r="E45" i="1" l="1"/>
  <c r="F44" i="1"/>
  <c r="G7" i="1"/>
  <c r="F8" i="1"/>
  <c r="G8" i="1" l="1"/>
  <c r="F9" i="1"/>
  <c r="E46" i="1"/>
  <c r="F45" i="1"/>
  <c r="E47" i="1" l="1"/>
  <c r="F46" i="1"/>
  <c r="G9" i="1"/>
  <c r="F10" i="1"/>
  <c r="E48" i="1" l="1"/>
  <c r="F47" i="1"/>
  <c r="G10" i="1"/>
  <c r="F11" i="1"/>
  <c r="G11" i="1" l="1"/>
  <c r="F12" i="1"/>
  <c r="E49" i="1"/>
  <c r="F48" i="1"/>
  <c r="E50" i="1" l="1"/>
  <c r="F49" i="1"/>
  <c r="G12" i="1"/>
  <c r="F13" i="1"/>
  <c r="G13" i="1" l="1"/>
  <c r="F14" i="1"/>
  <c r="E51" i="1"/>
  <c r="F50" i="1"/>
  <c r="E52" i="1" l="1"/>
  <c r="F51" i="1"/>
  <c r="G14" i="1"/>
  <c r="F15" i="1"/>
  <c r="G15" i="1" l="1"/>
  <c r="F16" i="1"/>
  <c r="E53" i="1"/>
  <c r="F52" i="1"/>
  <c r="E54" i="1" l="1"/>
  <c r="F53" i="1"/>
  <c r="G16" i="1"/>
  <c r="F17" i="1"/>
  <c r="G17" i="1" l="1"/>
  <c r="F18" i="1"/>
  <c r="E55" i="1"/>
  <c r="F54" i="1"/>
  <c r="E56" i="1" l="1"/>
  <c r="F55" i="1"/>
  <c r="G18" i="1"/>
  <c r="F19" i="1"/>
  <c r="G19" i="1" l="1"/>
  <c r="F20" i="1"/>
  <c r="E57" i="1"/>
  <c r="F56" i="1"/>
  <c r="E58" i="1" l="1"/>
  <c r="F57" i="1"/>
  <c r="G20" i="1"/>
  <c r="F21" i="1"/>
  <c r="G21" i="1" l="1"/>
  <c r="F22" i="1"/>
  <c r="E59" i="1"/>
  <c r="F58" i="1"/>
  <c r="E60" i="1" l="1"/>
  <c r="F59" i="1"/>
  <c r="G22" i="1"/>
  <c r="F23" i="1"/>
  <c r="G23" i="1" l="1"/>
  <c r="F24" i="1"/>
  <c r="E61" i="1"/>
  <c r="F60" i="1"/>
  <c r="E62" i="1" l="1"/>
  <c r="F61" i="1"/>
  <c r="G24" i="1"/>
  <c r="F25" i="1"/>
  <c r="G25" i="1" l="1"/>
  <c r="F26" i="1"/>
  <c r="E63" i="1"/>
  <c r="F62" i="1"/>
  <c r="E64" i="1" l="1"/>
  <c r="F63" i="1"/>
  <c r="G26" i="1"/>
  <c r="F27" i="1"/>
  <c r="G27" i="1" l="1"/>
  <c r="F28" i="1"/>
  <c r="E65" i="1"/>
  <c r="F64" i="1"/>
  <c r="E66" i="1" l="1"/>
  <c r="F65" i="1"/>
  <c r="G28" i="1"/>
  <c r="F29" i="1"/>
  <c r="E67" i="1" l="1"/>
  <c r="F66" i="1"/>
  <c r="G29" i="1"/>
  <c r="F30" i="1"/>
  <c r="G30" i="1" l="1"/>
  <c r="F31" i="1"/>
  <c r="E68" i="1"/>
  <c r="F67" i="1"/>
  <c r="G31" i="1" l="1"/>
  <c r="F32" i="1"/>
  <c r="E69" i="1"/>
  <c r="F68" i="1"/>
  <c r="E70" i="1" l="1"/>
  <c r="F70" i="1" s="1"/>
  <c r="F69" i="1"/>
  <c r="G32" i="1"/>
  <c r="F33" i="1"/>
  <c r="G33" i="1" l="1"/>
  <c r="F34" i="1"/>
  <c r="G34" i="1" s="1"/>
  <c r="K40" i="1"/>
  <c r="L40" i="1" s="1"/>
  <c r="K39" i="1"/>
  <c r="L39" i="1" s="1"/>
  <c r="K41" i="1"/>
  <c r="L41" i="1" s="1"/>
  <c r="M4" i="1" l="1"/>
  <c r="N4" i="1" s="1"/>
  <c r="K5" i="1"/>
  <c r="L5" i="1" s="1"/>
  <c r="K4" i="1"/>
  <c r="L4" i="1" s="1"/>
  <c r="M5" i="1"/>
  <c r="N5" i="1" s="1"/>
  <c r="M3" i="1"/>
  <c r="N3" i="1" s="1"/>
  <c r="K3" i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<sst xmlns="http://schemas.openxmlformats.org/spreadsheetml/2006/main" count="135" uniqueCount="54">
  <si>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Produtos em estoque</t>
  </si>
  <si>
    <t>SKU</t>
  </si>
  <si>
    <t>Valor Unitário</t>
  </si>
  <si>
    <t>Consumo unitário por produto</t>
  </si>
  <si>
    <t>A216</t>
  </si>
  <si>
    <t>B615</t>
  </si>
  <si>
    <t>R556</t>
  </si>
  <si>
    <t>C064</t>
  </si>
  <si>
    <t>L022</t>
  </si>
  <si>
    <t>J776</t>
  </si>
  <si>
    <t>N245</t>
  </si>
  <si>
    <t>P112</t>
  </si>
  <si>
    <t>R116</t>
  </si>
  <si>
    <t>R221</t>
  </si>
  <si>
    <t>T045</t>
  </si>
  <si>
    <t>T676</t>
  </si>
  <si>
    <t>G622</t>
  </si>
  <si>
    <t>T622</t>
  </si>
  <si>
    <t>T552</t>
  </si>
  <si>
    <t>A200</t>
  </si>
  <si>
    <t>H345</t>
  </si>
  <si>
    <t>B315</t>
  </si>
  <si>
    <t>C094</t>
  </si>
  <si>
    <t>L020</t>
  </si>
  <si>
    <t>H546</t>
  </si>
  <si>
    <t>N078</t>
  </si>
  <si>
    <t>P310</t>
  </si>
  <si>
    <t>M396</t>
  </si>
  <si>
    <t>P014</t>
  </si>
  <si>
    <t>W027</t>
  </si>
  <si>
    <t>D345</t>
  </si>
  <si>
    <t>W029</t>
  </si>
  <si>
    <t>J721</t>
  </si>
  <si>
    <t>H711</t>
  </si>
  <si>
    <t>F032</t>
  </si>
  <si>
    <t>W033</t>
  </si>
  <si>
    <t xml:space="preserve">VALORES - PORCENTAGEM </t>
  </si>
  <si>
    <t>ESTOQUE</t>
  </si>
  <si>
    <t>Consumo Total</t>
  </si>
  <si>
    <t>Porc. Individual</t>
  </si>
  <si>
    <t>Porc. Acumulada</t>
  </si>
  <si>
    <t>Classificação</t>
  </si>
  <si>
    <t>Classes</t>
  </si>
  <si>
    <t>Corte</t>
  </si>
  <si>
    <t>VALOR TOTAL</t>
  </si>
  <si>
    <t>PORCENTAGEM</t>
  </si>
  <si>
    <t>UNIDADES</t>
  </si>
  <si>
    <t>A</t>
  </si>
  <si>
    <t>B</t>
  </si>
  <si>
    <t>C</t>
  </si>
  <si>
    <t>Porcentagem Individual</t>
  </si>
  <si>
    <t>Quantidade</t>
  </si>
  <si>
    <t>PORC. DO ESTOQUE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</si>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</sst>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#,##0_ ;\-#,##0\ "/>
    <numFmt numFmtId="166" formatCode="_-[$R$-416]\ * #,##0.00_-;\-[$R$-416]\ * #,##0.00_-;_-[$R$-416]\ * &quot;-&quot;??_-;_-@_-"/>
    <numFmt numFmtId="167" formatCode="&quot;R$&quot;\ #,##0.00"/>
    <numFmt numFmtId="168" formatCode="0.000%"/>
    <numFmt numFmtId="169" formatCode="&quot;$&quot;#,##0.00"/>
    <numFmt numFmtId="170" formatCode="0.000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44" fontId="0" fillId="0" borderId="1" xfId="2" applyFont="1" applyBorder="1"/>
    <xf numFmtId="165" fontId="0" fillId="0" borderId="1" xfId="1" applyNumberFormat="1" applyFont="1" applyBorder="1" applyAlignment="1">
      <alignment horizontal="center" vertical="center"/>
    </xf>
    <xf numFmtId="4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4" xfId="1" applyNumberFormat="1" applyFont="1" applyBorder="1" applyAlignment="1">
      <alignment horizontal="center" vertical="center"/>
    </xf>
    <xf numFmtId="166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/>
    </xf>
    <xf numFmtId="44" fontId="0" fillId="0" borderId="5" xfId="0" applyNumberFormat="1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0" fillId="0" borderId="0" xfId="0" applyNumberFormat="1"/>
    <xf numFmtId="16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168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68" fontId="0" fillId="0" borderId="1" xfId="0" applyNumberFormat="1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6"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1" tint="4.9989318521683403E-2"/>
      </font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1" tint="4.9989318521683403E-2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0"/>
          <c:tx>
            <c:strRef>
              <c:f>Planilha1!$G$22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Planilha1!$F$3:$F$34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  <c:pt idx="19">
                  <c:v>0.9386798994839326</c:v>
                </c:pt>
                <c:pt idx="20">
                  <c:v>0.95459390908787822</c:v>
                </c:pt>
                <c:pt idx="21">
                  <c:v>0.9685107104865287</c:v>
                </c:pt>
                <c:pt idx="22">
                  <c:v>0.97689739354780802</c:v>
                </c:pt>
                <c:pt idx="23">
                  <c:v>0.98385977274953429</c:v>
                </c:pt>
                <c:pt idx="24">
                  <c:v>0.98823612539061934</c:v>
                </c:pt>
                <c:pt idx="25">
                  <c:v>0.99196000363794257</c:v>
                </c:pt>
                <c:pt idx="26">
                  <c:v>0.99507517101791498</c:v>
                </c:pt>
                <c:pt idx="27">
                  <c:v>0.99714399226642791</c:v>
                </c:pt>
                <c:pt idx="28">
                  <c:v>0.99873801903840709</c:v>
                </c:pt>
                <c:pt idx="29">
                  <c:v>0.9995018914993965</c:v>
                </c:pt>
                <c:pt idx="30">
                  <c:v>0.99995114399051588</c:v>
                </c:pt>
                <c:pt idx="31">
                  <c:v>1</c:v>
                </c:pt>
              </c:numCache>
            </c:numRef>
          </c:cat>
          <c:val>
            <c:numRef>
              <c:f>Planilha1!$F$3:$F$34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  <c:pt idx="19">
                  <c:v>0.9386798994839326</c:v>
                </c:pt>
                <c:pt idx="20">
                  <c:v>0.95459390908787822</c:v>
                </c:pt>
                <c:pt idx="21">
                  <c:v>0.9685107104865287</c:v>
                </c:pt>
                <c:pt idx="22">
                  <c:v>0.97689739354780802</c:v>
                </c:pt>
                <c:pt idx="23">
                  <c:v>0.98385977274953429</c:v>
                </c:pt>
                <c:pt idx="24">
                  <c:v>0.98823612539061934</c:v>
                </c:pt>
                <c:pt idx="25">
                  <c:v>0.99196000363794257</c:v>
                </c:pt>
                <c:pt idx="26">
                  <c:v>0.99507517101791498</c:v>
                </c:pt>
                <c:pt idx="27">
                  <c:v>0.99714399226642791</c:v>
                </c:pt>
                <c:pt idx="28">
                  <c:v>0.99873801903840709</c:v>
                </c:pt>
                <c:pt idx="29">
                  <c:v>0.9995018914993965</c:v>
                </c:pt>
                <c:pt idx="30">
                  <c:v>0.99995114399051588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C-43F3-AAFF-7398EF9154E5}"/>
            </c:ext>
          </c:extLst>
        </c:ser>
        <c:ser>
          <c:idx val="4"/>
          <c:order val="1"/>
          <c:tx>
            <c:strRef>
              <c:f>Planilha1!$G$13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Planilha1!$F$3:$F$34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  <c:pt idx="19">
                  <c:v>0.9386798994839326</c:v>
                </c:pt>
                <c:pt idx="20">
                  <c:v>0.95459390908787822</c:v>
                </c:pt>
                <c:pt idx="21">
                  <c:v>0.9685107104865287</c:v>
                </c:pt>
                <c:pt idx="22">
                  <c:v>0.97689739354780802</c:v>
                </c:pt>
                <c:pt idx="23">
                  <c:v>0.98385977274953429</c:v>
                </c:pt>
                <c:pt idx="24">
                  <c:v>0.98823612539061934</c:v>
                </c:pt>
                <c:pt idx="25">
                  <c:v>0.99196000363794257</c:v>
                </c:pt>
                <c:pt idx="26">
                  <c:v>0.99507517101791498</c:v>
                </c:pt>
                <c:pt idx="27">
                  <c:v>0.99714399226642791</c:v>
                </c:pt>
                <c:pt idx="28">
                  <c:v>0.99873801903840709</c:v>
                </c:pt>
                <c:pt idx="29">
                  <c:v>0.9995018914993965</c:v>
                </c:pt>
                <c:pt idx="30">
                  <c:v>0.99995114399051588</c:v>
                </c:pt>
                <c:pt idx="31">
                  <c:v>1</c:v>
                </c:pt>
              </c:numCache>
            </c:numRef>
          </c:cat>
          <c:val>
            <c:numRef>
              <c:f>Planilha1!$F$3:$F$21</c:f>
              <c:numCache>
                <c:formatCode>0.00%</c:formatCode>
                <c:ptCount val="19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C-43F3-AAFF-7398EF9154E5}"/>
            </c:ext>
          </c:extLst>
        </c:ser>
        <c:ser>
          <c:idx val="3"/>
          <c:order val="2"/>
          <c:tx>
            <c:strRef>
              <c:f>Planilha1!$G$3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Planilha1!$F$3:$F$34</c:f>
              <c:numCache>
                <c:formatCode>0.00%</c:formatCode>
                <c:ptCount val="32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  <c:pt idx="9">
                  <c:v>0.6229698199560566</c:v>
                </c:pt>
                <c:pt idx="10">
                  <c:v>0.66320043623483127</c:v>
                </c:pt>
                <c:pt idx="11">
                  <c:v>0.70234889986053761</c:v>
                </c:pt>
                <c:pt idx="12">
                  <c:v>0.73799628137337592</c:v>
                </c:pt>
                <c:pt idx="13">
                  <c:v>0.77308667255007613</c:v>
                </c:pt>
                <c:pt idx="14">
                  <c:v>0.80650609271836204</c:v>
                </c:pt>
                <c:pt idx="15">
                  <c:v>0.8369416360859081</c:v>
                </c:pt>
                <c:pt idx="16">
                  <c:v>0.86558685337301033</c:v>
                </c:pt>
                <c:pt idx="17">
                  <c:v>0.89136754893140224</c:v>
                </c:pt>
                <c:pt idx="18">
                  <c:v>0.91523856333732068</c:v>
                </c:pt>
                <c:pt idx="19">
                  <c:v>0.9386798994839326</c:v>
                </c:pt>
                <c:pt idx="20">
                  <c:v>0.95459390908787822</c:v>
                </c:pt>
                <c:pt idx="21">
                  <c:v>0.9685107104865287</c:v>
                </c:pt>
                <c:pt idx="22">
                  <c:v>0.97689739354780802</c:v>
                </c:pt>
                <c:pt idx="23">
                  <c:v>0.98385977274953429</c:v>
                </c:pt>
                <c:pt idx="24">
                  <c:v>0.98823612539061934</c:v>
                </c:pt>
                <c:pt idx="25">
                  <c:v>0.99196000363794257</c:v>
                </c:pt>
                <c:pt idx="26">
                  <c:v>0.99507517101791498</c:v>
                </c:pt>
                <c:pt idx="27">
                  <c:v>0.99714399226642791</c:v>
                </c:pt>
                <c:pt idx="28">
                  <c:v>0.99873801903840709</c:v>
                </c:pt>
                <c:pt idx="29">
                  <c:v>0.9995018914993965</c:v>
                </c:pt>
                <c:pt idx="30">
                  <c:v>0.99995114399051588</c:v>
                </c:pt>
                <c:pt idx="31">
                  <c:v>1</c:v>
                </c:pt>
              </c:numCache>
            </c:numRef>
          </c:cat>
          <c:val>
            <c:numRef>
              <c:f>Planilha1!$F$3:$F$11</c:f>
              <c:numCache>
                <c:formatCode>0.00%</c:formatCode>
                <c:ptCount val="9"/>
                <c:pt idx="0">
                  <c:v>9.5484057623673929E-2</c:v>
                </c:pt>
                <c:pt idx="1">
                  <c:v>0.17867454282829984</c:v>
                </c:pt>
                <c:pt idx="2">
                  <c:v>0.25759211645426633</c:v>
                </c:pt>
                <c:pt idx="3">
                  <c:v>0.32045245438985165</c:v>
                </c:pt>
                <c:pt idx="4">
                  <c:v>0.37814073920415464</c:v>
                </c:pt>
                <c:pt idx="5">
                  <c:v>0.43280536219370797</c:v>
                </c:pt>
                <c:pt idx="6">
                  <c:v>0.48244911515321642</c:v>
                </c:pt>
                <c:pt idx="7">
                  <c:v>0.53146426473336905</c:v>
                </c:pt>
                <c:pt idx="8">
                  <c:v>0.57920629354520603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C-43F3-AAFF-7398EF915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744263"/>
        <c:axId val="1953743880"/>
      </c:areaChart>
      <c:catAx>
        <c:axId val="1059744263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3743880"/>
        <c:crosses val="autoZero"/>
        <c:auto val="0"/>
        <c:lblAlgn val="ctr"/>
        <c:lblOffset val="100"/>
        <c:noMultiLvlLbl val="0"/>
      </c:catAx>
      <c:valAx>
        <c:axId val="1953743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9744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812785606830835E-2"/>
          <c:y val="3.9771551298326206E-2"/>
          <c:w val="0.91444117397333935"/>
          <c:h val="0.7936457188928534"/>
        </c:manualLayout>
      </c:layout>
      <c:areaChart>
        <c:grouping val="standard"/>
        <c:varyColors val="0"/>
        <c:ser>
          <c:idx val="3"/>
          <c:order val="0"/>
          <c:tx>
            <c:strRef>
              <c:f>Planilha1!$F$48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val>
            <c:numRef>
              <c:f>Planilha1!$E$39:$E$70</c:f>
              <c:numCache>
                <c:formatCode>0.00%</c:formatCode>
                <c:ptCount val="32"/>
                <c:pt idx="0">
                  <c:v>0.46944830435272467</c:v>
                </c:pt>
                <c:pt idx="1">
                  <c:v>0.69478349044203247</c:v>
                </c:pt>
                <c:pt idx="2">
                  <c:v>0.76989521913846848</c:v>
                </c:pt>
                <c:pt idx="3">
                  <c:v>0.83561798174784996</c:v>
                </c:pt>
                <c:pt idx="4">
                  <c:v>0.88256281218312238</c:v>
                </c:pt>
                <c:pt idx="5">
                  <c:v>0.91260750366169674</c:v>
                </c:pt>
                <c:pt idx="6">
                  <c:v>0.9401735080932887</c:v>
                </c:pt>
                <c:pt idx="7">
                  <c:v>0.95189093776993272</c:v>
                </c:pt>
                <c:pt idx="8">
                  <c:v>0.96169301836481758</c:v>
                </c:pt>
                <c:pt idx="9">
                  <c:v>0.96995530852142553</c:v>
                </c:pt>
                <c:pt idx="10">
                  <c:v>0.97765426071281025</c:v>
                </c:pt>
                <c:pt idx="11">
                  <c:v>0.98385097833026625</c:v>
                </c:pt>
                <c:pt idx="12">
                  <c:v>0.9894843579824989</c:v>
                </c:pt>
                <c:pt idx="13">
                  <c:v>0.99181282157208839</c:v>
                </c:pt>
                <c:pt idx="14">
                  <c:v>0.9936530589251511</c:v>
                </c:pt>
                <c:pt idx="15">
                  <c:v>0.99524918315995037</c:v>
                </c:pt>
                <c:pt idx="16">
                  <c:v>0.99665752807300856</c:v>
                </c:pt>
                <c:pt idx="17">
                  <c:v>0.99731475569910233</c:v>
                </c:pt>
                <c:pt idx="18">
                  <c:v>0.99791564952867384</c:v>
                </c:pt>
                <c:pt idx="19">
                  <c:v>0.99838509783302654</c:v>
                </c:pt>
                <c:pt idx="20">
                  <c:v>0.99862921095128998</c:v>
                </c:pt>
                <c:pt idx="21">
                  <c:v>0.99885454613737934</c:v>
                </c:pt>
                <c:pt idx="22">
                  <c:v>0.9990798813234687</c:v>
                </c:pt>
                <c:pt idx="23">
                  <c:v>0.99926766064520978</c:v>
                </c:pt>
                <c:pt idx="24">
                  <c:v>0.99945543996695085</c:v>
                </c:pt>
                <c:pt idx="25">
                  <c:v>0.99956810755999548</c:v>
                </c:pt>
                <c:pt idx="26">
                  <c:v>0.9996807751530401</c:v>
                </c:pt>
                <c:pt idx="27">
                  <c:v>0.99977466481391064</c:v>
                </c:pt>
                <c:pt idx="28" formatCode="0.000%">
                  <c:v>0.99986855447478118</c:v>
                </c:pt>
                <c:pt idx="29" formatCode="0.000%">
                  <c:v>0.99994366620347763</c:v>
                </c:pt>
                <c:pt idx="30" formatCode="0.000%">
                  <c:v>0.9999812220678258</c:v>
                </c:pt>
                <c:pt idx="31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C-4B18-8635-05C421A71BE9}"/>
            </c:ext>
          </c:extLst>
        </c:ser>
        <c:ser>
          <c:idx val="2"/>
          <c:order val="1"/>
          <c:tx>
            <c:strRef>
              <c:f>Planilha1!$F$43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val>
            <c:numRef>
              <c:f>Planilha1!$E$39:$E$45</c:f>
              <c:numCache>
                <c:formatCode>0.00%</c:formatCode>
                <c:ptCount val="7"/>
                <c:pt idx="0">
                  <c:v>0.46944830435272467</c:v>
                </c:pt>
                <c:pt idx="1">
                  <c:v>0.69478349044203247</c:v>
                </c:pt>
                <c:pt idx="2">
                  <c:v>0.76989521913846848</c:v>
                </c:pt>
                <c:pt idx="3">
                  <c:v>0.83561798174784996</c:v>
                </c:pt>
                <c:pt idx="4">
                  <c:v>0.88256281218312238</c:v>
                </c:pt>
                <c:pt idx="5">
                  <c:v>0.91260750366169674</c:v>
                </c:pt>
                <c:pt idx="6">
                  <c:v>0.9401735080932887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C-4B18-8635-05C421A71BE9}"/>
            </c:ext>
          </c:extLst>
        </c:ser>
        <c:ser>
          <c:idx val="1"/>
          <c:order val="2"/>
          <c:tx>
            <c:strRef>
              <c:f>Planilha1!$F$39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val>
            <c:numRef>
              <c:f>Planilha1!$E$39:$E$42</c:f>
              <c:numCache>
                <c:formatCode>0.00%</c:formatCode>
                <c:ptCount val="4"/>
                <c:pt idx="0">
                  <c:v>0.46944830435272467</c:v>
                </c:pt>
                <c:pt idx="1">
                  <c:v>0.69478349044203247</c:v>
                </c:pt>
                <c:pt idx="2">
                  <c:v>0.76989521913846848</c:v>
                </c:pt>
                <c:pt idx="3">
                  <c:v>0.83561798174784996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C-4B18-8635-05C421A71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607807"/>
        <c:axId val="791470015"/>
      </c:areaChart>
      <c:catAx>
        <c:axId val="6306078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470015"/>
        <c:crosses val="autoZero"/>
        <c:auto val="1"/>
        <c:lblAlgn val="ctr"/>
        <c:lblOffset val="100"/>
        <c:noMultiLvlLbl val="0"/>
      </c:catAx>
      <c:valAx>
        <c:axId val="791470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60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5</xdr:row>
      <xdr:rowOff>180974</xdr:rowOff>
    </xdr:from>
    <xdr:to>
      <xdr:col>18</xdr:col>
      <xdr:colOff>114300</xdr:colOff>
      <xdr:row>25</xdr:row>
      <xdr:rowOff>47625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8E6853CF-71C0-FB0A-05B6-69BB148F4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695325</xdr:colOff>
      <xdr:row>45</xdr:row>
      <xdr:rowOff>176211</xdr:rowOff>
    </xdr:from>
    <xdr:to>
      <xdr:col>18</xdr:col>
      <xdr:colOff>17318</xdr:colOff>
      <xdr:row>64</xdr:row>
      <xdr:rowOff>69272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25C5DA-593B-4D43-8708-33FBBA387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925E-330C-4329-AC90-E19B6EAB7933}">
  <dimension ref="M1:P34"/>
  <sheetViews>
    <sheetView workbookViewId="0">
      <selection activeCell="M1" sqref="M1:O34"/>
    </sheetView>
  </sheetViews>
  <sheetFormatPr defaultRowHeight="14.45"/>
  <cols>
    <col min="13" max="13" width="9.140625" style="6"/>
    <col min="14" max="14" width="14.5703125" customWidth="1"/>
    <col min="15" max="15" width="28.28515625" bestFit="1" customWidth="1"/>
    <col min="16" max="16" width="14.28515625" bestFit="1" customWidth="1"/>
  </cols>
  <sheetData>
    <row r="1" spans="13:16">
      <c r="M1" s="42" t="s">
        <v>0</v>
      </c>
      <c r="N1" s="42"/>
      <c r="O1" s="42"/>
    </row>
    <row r="2" spans="13:16">
      <c r="M2" s="1" t="s">
        <v>1</v>
      </c>
      <c r="N2" s="1" t="s">
        <v>2</v>
      </c>
      <c r="O2" s="1" t="s">
        <v>3</v>
      </c>
    </row>
    <row r="3" spans="13:16">
      <c r="M3" s="5" t="s">
        <v>4</v>
      </c>
      <c r="N3" s="2">
        <v>1</v>
      </c>
      <c r="O3" s="3">
        <v>12000</v>
      </c>
      <c r="P3" s="4"/>
    </row>
    <row r="4" spans="13:16">
      <c r="M4" s="5" t="s">
        <v>5</v>
      </c>
      <c r="N4" s="2">
        <v>0.25</v>
      </c>
      <c r="O4" s="3">
        <v>3500</v>
      </c>
      <c r="P4" s="4"/>
    </row>
    <row r="5" spans="13:16">
      <c r="M5" s="5" t="s">
        <v>6</v>
      </c>
      <c r="N5" s="2">
        <v>158</v>
      </c>
      <c r="O5" s="3">
        <v>32</v>
      </c>
      <c r="P5" s="4"/>
    </row>
    <row r="6" spans="13:16">
      <c r="M6" s="5" t="s">
        <v>7</v>
      </c>
      <c r="N6" s="2">
        <v>4.25</v>
      </c>
      <c r="O6" s="3">
        <v>1468</v>
      </c>
      <c r="P6" s="4"/>
    </row>
    <row r="7" spans="13:16">
      <c r="M7" s="5" t="s">
        <v>8</v>
      </c>
      <c r="N7" s="2">
        <v>1.25</v>
      </c>
      <c r="O7" s="3">
        <v>440</v>
      </c>
      <c r="P7" s="4"/>
    </row>
    <row r="8" spans="13:16">
      <c r="M8" s="5" t="s">
        <v>9</v>
      </c>
      <c r="N8" s="2">
        <v>3950</v>
      </c>
      <c r="O8" s="3">
        <v>2</v>
      </c>
      <c r="P8" s="4"/>
    </row>
    <row r="9" spans="13:16">
      <c r="M9" s="5" t="s">
        <v>10</v>
      </c>
      <c r="N9" s="2">
        <v>0.5</v>
      </c>
      <c r="O9" s="3">
        <v>4000</v>
      </c>
      <c r="P9" s="4"/>
    </row>
    <row r="10" spans="13:16">
      <c r="M10" s="5" t="s">
        <v>11</v>
      </c>
      <c r="N10" s="2">
        <v>2.25</v>
      </c>
      <c r="O10" s="3">
        <v>1600</v>
      </c>
      <c r="P10" s="4"/>
    </row>
    <row r="11" spans="13:16">
      <c r="M11" s="5" t="s">
        <v>12</v>
      </c>
      <c r="N11" s="2">
        <v>0.12</v>
      </c>
      <c r="O11" s="3">
        <v>25000</v>
      </c>
      <c r="P11" s="4"/>
    </row>
    <row r="12" spans="13:16">
      <c r="M12" s="5" t="s">
        <v>13</v>
      </c>
      <c r="N12" s="2">
        <v>12</v>
      </c>
      <c r="O12" s="3">
        <v>410</v>
      </c>
      <c r="P12" s="4"/>
    </row>
    <row r="13" spans="13:16">
      <c r="M13" s="5" t="s">
        <v>14</v>
      </c>
      <c r="N13" s="2">
        <v>8.5</v>
      </c>
      <c r="O13" s="3">
        <v>124</v>
      </c>
      <c r="P13" s="4"/>
    </row>
    <row r="14" spans="13:16">
      <c r="M14" s="5" t="s">
        <v>15</v>
      </c>
      <c r="N14" s="2">
        <v>1200</v>
      </c>
      <c r="O14" s="3">
        <v>5</v>
      </c>
      <c r="P14" s="4"/>
    </row>
    <row r="15" spans="13:16">
      <c r="M15" s="5" t="s">
        <v>16</v>
      </c>
      <c r="N15" s="2">
        <v>491</v>
      </c>
      <c r="O15" s="3">
        <v>6</v>
      </c>
      <c r="P15" s="4"/>
    </row>
    <row r="16" spans="13:16">
      <c r="M16" s="5" t="s">
        <v>17</v>
      </c>
      <c r="N16" s="2">
        <v>19</v>
      </c>
      <c r="O16" s="3">
        <v>522</v>
      </c>
      <c r="P16" s="4"/>
    </row>
    <row r="17" spans="13:16">
      <c r="M17" s="5" t="s">
        <v>18</v>
      </c>
      <c r="N17" s="2">
        <v>26</v>
      </c>
      <c r="O17" s="3">
        <v>10</v>
      </c>
      <c r="P17" s="4"/>
    </row>
    <row r="18" spans="13:16">
      <c r="M18" s="5" t="s">
        <v>19</v>
      </c>
      <c r="N18" s="2">
        <v>0.32</v>
      </c>
      <c r="O18" s="3">
        <v>300</v>
      </c>
      <c r="P18" s="4"/>
    </row>
    <row r="19" spans="13:16">
      <c r="M19" s="5" t="s">
        <v>20</v>
      </c>
      <c r="N19" s="2">
        <v>350</v>
      </c>
      <c r="O19" s="3">
        <v>12</v>
      </c>
      <c r="P19" s="4"/>
    </row>
    <row r="20" spans="13:16">
      <c r="M20" s="5" t="s">
        <v>21</v>
      </c>
      <c r="N20" s="2">
        <v>2.2000000000000002</v>
      </c>
      <c r="O20" s="3">
        <v>2500</v>
      </c>
      <c r="P20" s="4"/>
    </row>
    <row r="21" spans="13:16">
      <c r="M21" s="5" t="s">
        <v>22</v>
      </c>
      <c r="N21" s="2">
        <v>51</v>
      </c>
      <c r="O21" s="3">
        <v>75</v>
      </c>
      <c r="P21" s="4"/>
    </row>
    <row r="22" spans="13:16">
      <c r="M22" s="5" t="s">
        <v>23</v>
      </c>
      <c r="N22" s="2">
        <v>5.3</v>
      </c>
      <c r="O22" s="3">
        <v>330</v>
      </c>
      <c r="P22" s="4"/>
    </row>
    <row r="23" spans="13:16">
      <c r="M23" s="5" t="s">
        <v>24</v>
      </c>
      <c r="N23" s="2">
        <v>1450</v>
      </c>
      <c r="O23" s="3">
        <v>5</v>
      </c>
      <c r="P23" s="4"/>
    </row>
    <row r="24" spans="13:16">
      <c r="M24" s="5" t="s">
        <v>25</v>
      </c>
      <c r="N24" s="2">
        <v>0.75</v>
      </c>
      <c r="O24" s="3">
        <v>624</v>
      </c>
      <c r="P24" s="4"/>
    </row>
    <row r="25" spans="13:16">
      <c r="M25" s="5" t="s">
        <v>26</v>
      </c>
      <c r="N25" s="2">
        <v>270</v>
      </c>
      <c r="O25" s="3">
        <v>12</v>
      </c>
      <c r="P25" s="4"/>
    </row>
    <row r="26" spans="13:16">
      <c r="M26" s="5" t="s">
        <v>27</v>
      </c>
      <c r="N26" s="2">
        <v>687</v>
      </c>
      <c r="O26" s="3">
        <v>10</v>
      </c>
      <c r="P26" s="4"/>
    </row>
    <row r="27" spans="13:16">
      <c r="M27" s="5" t="s">
        <v>28</v>
      </c>
      <c r="N27" s="2">
        <v>6.14</v>
      </c>
      <c r="O27" s="3">
        <v>1</v>
      </c>
      <c r="P27" s="4"/>
    </row>
    <row r="28" spans="13:16">
      <c r="M28" s="5" t="s">
        <v>29</v>
      </c>
      <c r="N28" s="2">
        <v>9.41</v>
      </c>
      <c r="O28" s="3">
        <v>6</v>
      </c>
      <c r="P28" s="4"/>
    </row>
    <row r="29" spans="13:16">
      <c r="M29" s="5" t="s">
        <v>30</v>
      </c>
      <c r="N29" s="2">
        <v>15.66</v>
      </c>
      <c r="O29" s="3">
        <v>25</v>
      </c>
    </row>
    <row r="30" spans="13:16">
      <c r="M30" s="5" t="s">
        <v>31</v>
      </c>
      <c r="N30" s="2">
        <v>128</v>
      </c>
      <c r="O30" s="3">
        <v>35</v>
      </c>
    </row>
    <row r="31" spans="13:16">
      <c r="M31" s="5" t="s">
        <v>32</v>
      </c>
      <c r="N31" s="2">
        <v>45</v>
      </c>
      <c r="O31" s="3">
        <v>98</v>
      </c>
    </row>
    <row r="32" spans="13:16">
      <c r="M32" s="5" t="s">
        <v>33</v>
      </c>
      <c r="N32" s="2">
        <v>1540</v>
      </c>
      <c r="O32" s="3">
        <v>4</v>
      </c>
    </row>
    <row r="33" spans="13:15">
      <c r="M33" s="5" t="s">
        <v>34</v>
      </c>
      <c r="N33" s="2">
        <v>123</v>
      </c>
      <c r="O33" s="3">
        <v>85</v>
      </c>
    </row>
    <row r="34" spans="13:15">
      <c r="M34" s="5" t="s">
        <v>35</v>
      </c>
      <c r="N34" s="2">
        <v>15.41</v>
      </c>
      <c r="O34" s="3">
        <v>13</v>
      </c>
    </row>
  </sheetData>
  <mergeCells count="1">
    <mergeCell ref="M1:O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F8D-24C2-425A-8B5A-C39FA2E7DEE4}">
  <dimension ref="A1:N71"/>
  <sheetViews>
    <sheetView tabSelected="1" topLeftCell="A9" zoomScale="70" zoomScaleNormal="70" workbookViewId="0">
      <selection activeCell="I31" sqref="I31"/>
    </sheetView>
  </sheetViews>
  <sheetFormatPr defaultRowHeight="14.45"/>
  <cols>
    <col min="1" max="1" width="9.140625" style="6"/>
    <col min="2" max="2" width="14.5703125" customWidth="1"/>
    <col min="3" max="3" width="28.28515625" bestFit="1" customWidth="1"/>
    <col min="4" max="4" width="36.42578125" customWidth="1"/>
    <col min="5" max="5" width="15.28515625" bestFit="1" customWidth="1"/>
    <col min="6" max="6" width="19.7109375" customWidth="1"/>
    <col min="7" max="7" width="15.7109375" customWidth="1"/>
    <col min="9" max="9" width="11.42578125" bestFit="1" customWidth="1"/>
    <col min="10" max="10" width="11.42578125" customWidth="1"/>
    <col min="11" max="11" width="15.7109375" customWidth="1"/>
    <col min="12" max="12" width="20.140625" customWidth="1"/>
    <col min="13" max="13" width="14.7109375" customWidth="1"/>
    <col min="14" max="14" width="15" bestFit="1" customWidth="1"/>
  </cols>
  <sheetData>
    <row r="1" spans="1:14" ht="15.6">
      <c r="A1" s="43" t="s">
        <v>0</v>
      </c>
      <c r="B1" s="43"/>
      <c r="C1" s="43"/>
      <c r="D1" s="22"/>
      <c r="E1" s="22"/>
      <c r="F1" s="22"/>
      <c r="G1" s="22"/>
      <c r="I1" s="18"/>
      <c r="J1" s="18"/>
      <c r="K1" s="44" t="s">
        <v>36</v>
      </c>
      <c r="L1" s="45"/>
      <c r="M1" s="44" t="s">
        <v>37</v>
      </c>
      <c r="N1" s="45"/>
    </row>
    <row r="2" spans="1:14" ht="15.6">
      <c r="A2" s="20" t="s">
        <v>1</v>
      </c>
      <c r="B2" s="20" t="s">
        <v>2</v>
      </c>
      <c r="C2" s="21" t="s">
        <v>3</v>
      </c>
      <c r="D2" s="23" t="s">
        <v>38</v>
      </c>
      <c r="E2" s="24" t="s">
        <v>39</v>
      </c>
      <c r="F2" s="24" t="s">
        <v>40</v>
      </c>
      <c r="G2" s="24" t="s">
        <v>41</v>
      </c>
      <c r="I2" s="19" t="s">
        <v>42</v>
      </c>
      <c r="J2" s="19" t="s">
        <v>43</v>
      </c>
      <c r="K2" s="33" t="s">
        <v>44</v>
      </c>
      <c r="L2" s="33" t="s">
        <v>45</v>
      </c>
      <c r="M2" s="33" t="s">
        <v>46</v>
      </c>
      <c r="N2" s="33" t="s">
        <v>45</v>
      </c>
    </row>
    <row r="3" spans="1:14">
      <c r="A3" s="5" t="s">
        <v>4</v>
      </c>
      <c r="B3" s="2">
        <v>1</v>
      </c>
      <c r="C3" s="7">
        <v>12000</v>
      </c>
      <c r="D3" s="17">
        <f>SUM(B3*C3)</f>
        <v>12000</v>
      </c>
      <c r="E3" s="14">
        <f>(D3/$D$35)</f>
        <v>9.5484057623673929E-2</v>
      </c>
      <c r="F3" s="14">
        <f>E3</f>
        <v>9.5484057623673929E-2</v>
      </c>
      <c r="G3" s="15" t="str">
        <f t="shared" ref="G3:G34" si="0">IF(F3&lt;=$J$3,"A",IF(F3&lt;=$J$4,"B","C"))</f>
        <v>A</v>
      </c>
      <c r="I3" s="11" t="s">
        <v>47</v>
      </c>
      <c r="J3" s="12">
        <v>0.6</v>
      </c>
      <c r="K3" s="13">
        <f>SUMIF($G$3:$G$34,I3,$D$3:$D$34)</f>
        <v>72792</v>
      </c>
      <c r="L3" s="14">
        <f>(K3/$D$35)</f>
        <v>0.57920629354520603</v>
      </c>
      <c r="M3" s="11">
        <f>SUMIF($G$3:$G$34,I3,$C$3:$C$34)</f>
        <v>14101</v>
      </c>
      <c r="N3" s="14">
        <f>(M3/$C$35)</f>
        <v>0.26478762158711083</v>
      </c>
    </row>
    <row r="4" spans="1:14">
      <c r="A4" s="5" t="s">
        <v>34</v>
      </c>
      <c r="B4" s="2">
        <v>123</v>
      </c>
      <c r="C4" s="7">
        <v>85</v>
      </c>
      <c r="D4" s="17">
        <f t="shared" ref="D4:D34" si="1">SUM(B4*C4)</f>
        <v>10455</v>
      </c>
      <c r="E4" s="14">
        <f t="shared" ref="E4:E34" si="2">(D4/$D$35)</f>
        <v>8.3190485204625908E-2</v>
      </c>
      <c r="F4" s="14">
        <f>E4+F3</f>
        <v>0.17867454282829984</v>
      </c>
      <c r="G4" s="15" t="str">
        <f t="shared" si="0"/>
        <v>A</v>
      </c>
      <c r="I4" s="11" t="s">
        <v>48</v>
      </c>
      <c r="J4" s="12">
        <v>0.92</v>
      </c>
      <c r="K4" s="13">
        <f>SUMIF($G$3:$G$34,I4,$D$3:$D$34)</f>
        <v>42231</v>
      </c>
      <c r="L4" s="14">
        <f>(K4/$D$35)</f>
        <v>0.33603226979211448</v>
      </c>
      <c r="M4" s="11">
        <f>SUMIF($G$3:$G$34,I4,$C$3:$C$34)</f>
        <v>29774</v>
      </c>
      <c r="N4" s="14">
        <f>(M4/$C$35)</f>
        <v>0.55909415255192096</v>
      </c>
    </row>
    <row r="5" spans="1:14">
      <c r="A5" s="5" t="s">
        <v>17</v>
      </c>
      <c r="B5" s="2">
        <v>19</v>
      </c>
      <c r="C5" s="7">
        <v>522</v>
      </c>
      <c r="D5" s="17">
        <f t="shared" si="1"/>
        <v>9918</v>
      </c>
      <c r="E5" s="14">
        <f t="shared" si="2"/>
        <v>7.8917573625966506E-2</v>
      </c>
      <c r="F5" s="14">
        <f t="shared" ref="F5:F34" si="3">E5+F4</f>
        <v>0.25759211645426633</v>
      </c>
      <c r="G5" s="15" t="str">
        <f t="shared" si="0"/>
        <v>A</v>
      </c>
      <c r="I5" s="11" t="s">
        <v>49</v>
      </c>
      <c r="J5" s="12">
        <v>1</v>
      </c>
      <c r="K5" s="13">
        <f>SUMIF($G$3:$G$34,I5,$D$3:$D$34)</f>
        <v>10652.429999999998</v>
      </c>
      <c r="L5" s="14">
        <f>(K5/$D$35)</f>
        <v>8.4761436662679393E-2</v>
      </c>
      <c r="M5" s="11">
        <f>SUMIF($G$3:$G$34,I5,$C$3:$C$34)</f>
        <v>9379</v>
      </c>
      <c r="N5" s="14">
        <f>(M5/$C$35)</f>
        <v>0.1761182258609682</v>
      </c>
    </row>
    <row r="6" spans="1:14">
      <c r="A6" s="5" t="s">
        <v>9</v>
      </c>
      <c r="B6" s="2">
        <v>3950</v>
      </c>
      <c r="C6" s="7">
        <v>2</v>
      </c>
      <c r="D6" s="17">
        <f t="shared" si="1"/>
        <v>7900</v>
      </c>
      <c r="E6" s="14">
        <f t="shared" si="2"/>
        <v>6.2860337935585334E-2</v>
      </c>
      <c r="F6" s="14">
        <f>E6+F5</f>
        <v>0.32045245438985165</v>
      </c>
      <c r="G6" s="15" t="str">
        <f t="shared" si="0"/>
        <v>A</v>
      </c>
      <c r="I6" s="6"/>
      <c r="J6" s="6"/>
      <c r="K6" s="6"/>
      <c r="L6" s="6"/>
      <c r="M6" s="26"/>
      <c r="N6" s="6"/>
    </row>
    <row r="7" spans="1:14">
      <c r="A7" s="5" t="s">
        <v>24</v>
      </c>
      <c r="B7" s="2">
        <v>1450</v>
      </c>
      <c r="C7" s="7">
        <v>5</v>
      </c>
      <c r="D7" s="17">
        <f t="shared" si="1"/>
        <v>7250</v>
      </c>
      <c r="E7" s="14">
        <f t="shared" si="2"/>
        <v>5.7688284814302999E-2</v>
      </c>
      <c r="F7" s="14">
        <f t="shared" si="3"/>
        <v>0.37814073920415464</v>
      </c>
      <c r="G7" s="15" t="str">
        <f t="shared" si="0"/>
        <v>A</v>
      </c>
    </row>
    <row r="8" spans="1:14">
      <c r="A8" s="5" t="s">
        <v>27</v>
      </c>
      <c r="B8" s="2">
        <v>687</v>
      </c>
      <c r="C8" s="7">
        <v>10</v>
      </c>
      <c r="D8" s="17">
        <f t="shared" si="1"/>
        <v>6870</v>
      </c>
      <c r="E8" s="14">
        <f t="shared" si="2"/>
        <v>5.4664622989553324E-2</v>
      </c>
      <c r="F8" s="14">
        <f t="shared" si="3"/>
        <v>0.43280536219370797</v>
      </c>
      <c r="G8" s="15" t="str">
        <f t="shared" si="0"/>
        <v>A</v>
      </c>
    </row>
    <row r="9" spans="1:14">
      <c r="A9" s="5" t="s">
        <v>7</v>
      </c>
      <c r="B9" s="2">
        <v>4.25</v>
      </c>
      <c r="C9" s="7">
        <v>1468</v>
      </c>
      <c r="D9" s="17">
        <f t="shared" si="1"/>
        <v>6239</v>
      </c>
      <c r="E9" s="14">
        <f t="shared" si="2"/>
        <v>4.9643752959508472E-2</v>
      </c>
      <c r="F9" s="14">
        <f t="shared" si="3"/>
        <v>0.48244911515321642</v>
      </c>
      <c r="G9" s="15" t="str">
        <f t="shared" si="0"/>
        <v>A</v>
      </c>
    </row>
    <row r="10" spans="1:14" ht="14.25" customHeight="1">
      <c r="A10" s="5" t="s">
        <v>33</v>
      </c>
      <c r="B10" s="2">
        <v>1540</v>
      </c>
      <c r="C10" s="7">
        <v>4</v>
      </c>
      <c r="D10" s="17">
        <f t="shared" si="1"/>
        <v>6160</v>
      </c>
      <c r="E10" s="14">
        <f t="shared" si="2"/>
        <v>4.9015149580152614E-2</v>
      </c>
      <c r="F10" s="14">
        <f t="shared" si="3"/>
        <v>0.53146426473336905</v>
      </c>
      <c r="G10" s="15" t="str">
        <f t="shared" si="0"/>
        <v>A</v>
      </c>
    </row>
    <row r="11" spans="1:14">
      <c r="A11" s="5" t="s">
        <v>15</v>
      </c>
      <c r="B11" s="2">
        <v>1200</v>
      </c>
      <c r="C11" s="7">
        <v>5</v>
      </c>
      <c r="D11" s="17">
        <f t="shared" si="1"/>
        <v>6000</v>
      </c>
      <c r="E11" s="14">
        <f t="shared" si="2"/>
        <v>4.7742028811836965E-2</v>
      </c>
      <c r="F11" s="14">
        <f t="shared" si="3"/>
        <v>0.57920629354520603</v>
      </c>
      <c r="G11" s="15" t="str">
        <f t="shared" si="0"/>
        <v>A</v>
      </c>
      <c r="K11" s="4"/>
      <c r="L11" s="4"/>
    </row>
    <row r="12" spans="1:14">
      <c r="A12" s="5" t="s">
        <v>21</v>
      </c>
      <c r="B12" s="2">
        <v>2.2000000000000002</v>
      </c>
      <c r="C12" s="7">
        <v>2500</v>
      </c>
      <c r="D12" s="17">
        <f t="shared" si="1"/>
        <v>5500</v>
      </c>
      <c r="E12" s="14">
        <f t="shared" si="2"/>
        <v>4.3763526410850552E-2</v>
      </c>
      <c r="F12" s="14">
        <f>E12+F11</f>
        <v>0.6229698199560566</v>
      </c>
      <c r="G12" s="15" t="str">
        <f t="shared" si="0"/>
        <v>B</v>
      </c>
    </row>
    <row r="13" spans="1:14">
      <c r="A13" s="5" t="s">
        <v>6</v>
      </c>
      <c r="B13" s="2">
        <v>158</v>
      </c>
      <c r="C13" s="7">
        <v>32</v>
      </c>
      <c r="D13" s="17">
        <f t="shared" si="1"/>
        <v>5056</v>
      </c>
      <c r="E13" s="14">
        <f t="shared" si="2"/>
        <v>4.0230616278774618E-2</v>
      </c>
      <c r="F13" s="14">
        <f t="shared" si="3"/>
        <v>0.66320043623483127</v>
      </c>
      <c r="G13" s="15" t="str">
        <f t="shared" si="0"/>
        <v>B</v>
      </c>
    </row>
    <row r="14" spans="1:14">
      <c r="A14" s="5" t="s">
        <v>13</v>
      </c>
      <c r="B14" s="2">
        <v>12</v>
      </c>
      <c r="C14" s="7">
        <v>410</v>
      </c>
      <c r="D14" s="17">
        <f t="shared" si="1"/>
        <v>4920</v>
      </c>
      <c r="E14" s="14">
        <f t="shared" si="2"/>
        <v>3.9148463625706315E-2</v>
      </c>
      <c r="F14" s="14">
        <f t="shared" si="3"/>
        <v>0.70234889986053761</v>
      </c>
      <c r="G14" s="15" t="str">
        <f t="shared" si="0"/>
        <v>B</v>
      </c>
    </row>
    <row r="15" spans="1:14">
      <c r="A15" s="5" t="s">
        <v>31</v>
      </c>
      <c r="B15" s="2">
        <v>128</v>
      </c>
      <c r="C15" s="7">
        <v>35</v>
      </c>
      <c r="D15" s="17">
        <f t="shared" si="1"/>
        <v>4480</v>
      </c>
      <c r="E15" s="14">
        <f t="shared" si="2"/>
        <v>3.5647381512838264E-2</v>
      </c>
      <c r="F15" s="14">
        <f t="shared" si="3"/>
        <v>0.73799628137337592</v>
      </c>
      <c r="G15" s="15" t="str">
        <f t="shared" si="0"/>
        <v>B</v>
      </c>
    </row>
    <row r="16" spans="1:14">
      <c r="A16" s="5" t="s">
        <v>32</v>
      </c>
      <c r="B16" s="2">
        <v>45</v>
      </c>
      <c r="C16" s="7">
        <v>98</v>
      </c>
      <c r="D16" s="17">
        <f t="shared" si="1"/>
        <v>4410</v>
      </c>
      <c r="E16" s="14">
        <f t="shared" si="2"/>
        <v>3.5090391176700167E-2</v>
      </c>
      <c r="F16" s="14">
        <f t="shared" si="3"/>
        <v>0.77308667255007613</v>
      </c>
      <c r="G16" s="15" t="str">
        <f t="shared" si="0"/>
        <v>B</v>
      </c>
    </row>
    <row r="17" spans="1:14">
      <c r="A17" s="5" t="s">
        <v>20</v>
      </c>
      <c r="B17" s="2">
        <v>350</v>
      </c>
      <c r="C17" s="7">
        <v>12</v>
      </c>
      <c r="D17" s="17">
        <f t="shared" si="1"/>
        <v>4200</v>
      </c>
      <c r="E17" s="14">
        <f t="shared" si="2"/>
        <v>3.3419420168285877E-2</v>
      </c>
      <c r="F17" s="14">
        <f t="shared" si="3"/>
        <v>0.80650609271836204</v>
      </c>
      <c r="G17" s="15" t="str">
        <f t="shared" si="0"/>
        <v>B</v>
      </c>
    </row>
    <row r="18" spans="1:14">
      <c r="A18" s="5" t="s">
        <v>22</v>
      </c>
      <c r="B18" s="2">
        <v>51</v>
      </c>
      <c r="C18" s="7">
        <v>75</v>
      </c>
      <c r="D18" s="17">
        <f t="shared" si="1"/>
        <v>3825</v>
      </c>
      <c r="E18" s="14">
        <f t="shared" si="2"/>
        <v>3.0435543367546065E-2</v>
      </c>
      <c r="F18" s="14">
        <f t="shared" si="3"/>
        <v>0.8369416360859081</v>
      </c>
      <c r="G18" s="15" t="str">
        <f t="shared" si="0"/>
        <v>B</v>
      </c>
      <c r="M18" cm="1">
        <f t="array" ref="M18">SUM(((D3:D12)*100)/D35)</f>
        <v>62.296981995605655</v>
      </c>
    </row>
    <row r="19" spans="1:14">
      <c r="A19" s="5" t="s">
        <v>11</v>
      </c>
      <c r="B19" s="2">
        <v>2.25</v>
      </c>
      <c r="C19" s="7">
        <v>1600</v>
      </c>
      <c r="D19" s="17">
        <f t="shared" si="1"/>
        <v>3600</v>
      </c>
      <c r="E19" s="14">
        <f t="shared" si="2"/>
        <v>2.8645217287102179E-2</v>
      </c>
      <c r="F19" s="14">
        <f t="shared" si="3"/>
        <v>0.86558685337301033</v>
      </c>
      <c r="G19" s="15" t="str">
        <f t="shared" si="0"/>
        <v>B</v>
      </c>
    </row>
    <row r="20" spans="1:14">
      <c r="A20" s="5" t="s">
        <v>26</v>
      </c>
      <c r="B20" s="2">
        <v>270</v>
      </c>
      <c r="C20" s="7">
        <v>12</v>
      </c>
      <c r="D20" s="17">
        <f t="shared" si="1"/>
        <v>3240</v>
      </c>
      <c r="E20" s="14">
        <f t="shared" si="2"/>
        <v>2.578069555839196E-2</v>
      </c>
      <c r="F20" s="14">
        <f t="shared" si="3"/>
        <v>0.89136754893140224</v>
      </c>
      <c r="G20" s="15" t="str">
        <f t="shared" si="0"/>
        <v>B</v>
      </c>
      <c r="N20" s="9"/>
    </row>
    <row r="21" spans="1:14">
      <c r="A21" s="5" t="s">
        <v>12</v>
      </c>
      <c r="B21" s="2">
        <v>0.12</v>
      </c>
      <c r="C21" s="7">
        <v>25000</v>
      </c>
      <c r="D21" s="17">
        <f t="shared" si="1"/>
        <v>3000</v>
      </c>
      <c r="E21" s="14">
        <f t="shared" si="2"/>
        <v>2.3871014405918482E-2</v>
      </c>
      <c r="F21" s="14">
        <f t="shared" si="3"/>
        <v>0.91523856333732068</v>
      </c>
      <c r="G21" s="15" t="str">
        <f t="shared" si="0"/>
        <v>B</v>
      </c>
    </row>
    <row r="22" spans="1:14">
      <c r="A22" s="5" t="s">
        <v>16</v>
      </c>
      <c r="B22" s="2">
        <v>491</v>
      </c>
      <c r="C22" s="7">
        <v>6</v>
      </c>
      <c r="D22" s="17">
        <f t="shared" si="1"/>
        <v>2946</v>
      </c>
      <c r="E22" s="14">
        <f t="shared" si="2"/>
        <v>2.3441336146611948E-2</v>
      </c>
      <c r="F22" s="14">
        <f t="shared" si="3"/>
        <v>0.9386798994839326</v>
      </c>
      <c r="G22" s="15" t="str">
        <f t="shared" si="0"/>
        <v>C</v>
      </c>
      <c r="J22" s="4"/>
    </row>
    <row r="23" spans="1:14">
      <c r="A23" s="5" t="s">
        <v>10</v>
      </c>
      <c r="B23" s="2">
        <v>0.5</v>
      </c>
      <c r="C23" s="7">
        <v>4000</v>
      </c>
      <c r="D23" s="17">
        <f t="shared" si="1"/>
        <v>2000</v>
      </c>
      <c r="E23" s="14">
        <f t="shared" si="2"/>
        <v>1.5914009603945654E-2</v>
      </c>
      <c r="F23" s="14">
        <f t="shared" si="3"/>
        <v>0.95459390908787822</v>
      </c>
      <c r="G23" s="15" t="str">
        <f t="shared" si="0"/>
        <v>C</v>
      </c>
    </row>
    <row r="24" spans="1:14">
      <c r="A24" s="5" t="s">
        <v>23</v>
      </c>
      <c r="B24" s="2">
        <v>5.3</v>
      </c>
      <c r="C24" s="7">
        <v>330</v>
      </c>
      <c r="D24" s="17">
        <f t="shared" si="1"/>
        <v>1749</v>
      </c>
      <c r="E24" s="14">
        <f t="shared" si="2"/>
        <v>1.3916801398650475E-2</v>
      </c>
      <c r="F24" s="14">
        <f t="shared" si="3"/>
        <v>0.9685107104865287</v>
      </c>
      <c r="G24" s="15" t="str">
        <f t="shared" si="0"/>
        <v>C</v>
      </c>
    </row>
    <row r="25" spans="1:14">
      <c r="A25" s="5" t="s">
        <v>14</v>
      </c>
      <c r="B25" s="2">
        <v>8.5</v>
      </c>
      <c r="C25" s="7">
        <v>124</v>
      </c>
      <c r="D25" s="17">
        <f t="shared" si="1"/>
        <v>1054</v>
      </c>
      <c r="E25" s="14">
        <f t="shared" si="2"/>
        <v>8.3866830612793607E-3</v>
      </c>
      <c r="F25" s="14">
        <f t="shared" si="3"/>
        <v>0.97689739354780802</v>
      </c>
      <c r="G25" s="15" t="str">
        <f t="shared" si="0"/>
        <v>C</v>
      </c>
    </row>
    <row r="26" spans="1:14">
      <c r="A26" s="5" t="s">
        <v>5</v>
      </c>
      <c r="B26" s="2">
        <v>0.25</v>
      </c>
      <c r="C26" s="7">
        <v>3500</v>
      </c>
      <c r="D26" s="17">
        <f t="shared" si="1"/>
        <v>875</v>
      </c>
      <c r="E26" s="14">
        <f t="shared" si="2"/>
        <v>6.9623792017262237E-3</v>
      </c>
      <c r="F26" s="14">
        <f t="shared" si="3"/>
        <v>0.98385977274953429</v>
      </c>
      <c r="G26" s="15" t="str">
        <f t="shared" si="0"/>
        <v>C</v>
      </c>
      <c r="N26" s="10"/>
    </row>
    <row r="27" spans="1:14">
      <c r="A27" s="5" t="s">
        <v>8</v>
      </c>
      <c r="B27" s="2">
        <v>1.25</v>
      </c>
      <c r="C27" s="7">
        <v>440</v>
      </c>
      <c r="D27" s="17">
        <f t="shared" si="1"/>
        <v>550</v>
      </c>
      <c r="E27" s="14">
        <f t="shared" si="2"/>
        <v>4.3763526410850549E-3</v>
      </c>
      <c r="F27" s="14">
        <f t="shared" si="3"/>
        <v>0.98823612539061934</v>
      </c>
      <c r="G27" s="15" t="str">
        <f t="shared" si="0"/>
        <v>C</v>
      </c>
    </row>
    <row r="28" spans="1:14">
      <c r="A28" s="5" t="s">
        <v>25</v>
      </c>
      <c r="B28" s="2">
        <v>0.75</v>
      </c>
      <c r="C28" s="7">
        <v>624</v>
      </c>
      <c r="D28" s="17">
        <f t="shared" si="1"/>
        <v>468</v>
      </c>
      <c r="E28" s="14">
        <f t="shared" si="2"/>
        <v>3.7238782473232833E-3</v>
      </c>
      <c r="F28" s="14">
        <f t="shared" si="3"/>
        <v>0.99196000363794257</v>
      </c>
      <c r="G28" s="15" t="str">
        <f t="shared" si="0"/>
        <v>C</v>
      </c>
    </row>
    <row r="29" spans="1:14">
      <c r="A29" s="5" t="s">
        <v>30</v>
      </c>
      <c r="B29" s="2">
        <v>15.66</v>
      </c>
      <c r="C29" s="7">
        <v>25</v>
      </c>
      <c r="D29" s="17">
        <f t="shared" si="1"/>
        <v>391.5</v>
      </c>
      <c r="E29" s="14">
        <f t="shared" si="2"/>
        <v>3.115167379972362E-3</v>
      </c>
      <c r="F29" s="14">
        <f t="shared" si="3"/>
        <v>0.99507517101791498</v>
      </c>
      <c r="G29" s="15" t="str">
        <f t="shared" si="0"/>
        <v>C</v>
      </c>
    </row>
    <row r="30" spans="1:14">
      <c r="A30" s="5" t="s">
        <v>18</v>
      </c>
      <c r="B30" s="2">
        <v>26</v>
      </c>
      <c r="C30" s="7">
        <v>10</v>
      </c>
      <c r="D30" s="17">
        <f t="shared" si="1"/>
        <v>260</v>
      </c>
      <c r="E30" s="14">
        <f t="shared" si="2"/>
        <v>2.0688212485129353E-3</v>
      </c>
      <c r="F30" s="14">
        <f t="shared" si="3"/>
        <v>0.99714399226642791</v>
      </c>
      <c r="G30" s="15" t="str">
        <f t="shared" si="0"/>
        <v>C</v>
      </c>
    </row>
    <row r="31" spans="1:14">
      <c r="A31" s="5" t="s">
        <v>35</v>
      </c>
      <c r="B31" s="2">
        <v>15.41</v>
      </c>
      <c r="C31" s="7">
        <v>13</v>
      </c>
      <c r="D31" s="17">
        <f t="shared" si="1"/>
        <v>200.33</v>
      </c>
      <c r="E31" s="14">
        <f t="shared" si="2"/>
        <v>1.5940267719792166E-3</v>
      </c>
      <c r="F31" s="14">
        <f t="shared" si="3"/>
        <v>0.99873801903840709</v>
      </c>
      <c r="G31" s="15" t="str">
        <f t="shared" si="0"/>
        <v>C</v>
      </c>
    </row>
    <row r="32" spans="1:14">
      <c r="A32" s="5" t="s">
        <v>19</v>
      </c>
      <c r="B32" s="2">
        <v>0.32</v>
      </c>
      <c r="C32" s="7">
        <v>300</v>
      </c>
      <c r="D32" s="17">
        <f t="shared" si="1"/>
        <v>96</v>
      </c>
      <c r="E32" s="16">
        <f t="shared" si="2"/>
        <v>7.6387246098939148E-4</v>
      </c>
      <c r="F32" s="14">
        <f t="shared" si="3"/>
        <v>0.9995018914993965</v>
      </c>
      <c r="G32" s="15" t="str">
        <f t="shared" si="0"/>
        <v>C</v>
      </c>
      <c r="M32" s="25">
        <f>SUM(D22:D34)/13</f>
        <v>819.41769230769216</v>
      </c>
    </row>
    <row r="33" spans="1:12">
      <c r="A33" s="5" t="s">
        <v>29</v>
      </c>
      <c r="B33" s="2">
        <v>9.41</v>
      </c>
      <c r="C33" s="7">
        <v>6</v>
      </c>
      <c r="D33" s="17">
        <f t="shared" si="1"/>
        <v>56.46</v>
      </c>
      <c r="E33" s="16">
        <f t="shared" si="2"/>
        <v>4.4925249111938586E-4</v>
      </c>
      <c r="F33" s="14">
        <f t="shared" si="3"/>
        <v>0.99995114399051588</v>
      </c>
      <c r="G33" s="15" t="str">
        <f t="shared" si="0"/>
        <v>C</v>
      </c>
    </row>
    <row r="34" spans="1:12">
      <c r="A34" s="5" t="s">
        <v>28</v>
      </c>
      <c r="B34" s="2">
        <v>6.14</v>
      </c>
      <c r="C34" s="7">
        <v>1</v>
      </c>
      <c r="D34" s="17">
        <f t="shared" si="1"/>
        <v>6.14</v>
      </c>
      <c r="E34" s="16">
        <f t="shared" si="2"/>
        <v>4.8856009484113156E-5</v>
      </c>
      <c r="F34" s="14">
        <f t="shared" si="3"/>
        <v>1</v>
      </c>
      <c r="G34" s="15" t="str">
        <f t="shared" si="0"/>
        <v>C</v>
      </c>
    </row>
    <row r="35" spans="1:12">
      <c r="C35" s="9">
        <f>SUM(C3:C34)</f>
        <v>53254</v>
      </c>
      <c r="D35" s="8">
        <f>SUM(D3:D34)</f>
        <v>125675.43000000001</v>
      </c>
    </row>
    <row r="37" spans="1:12">
      <c r="A37" s="46" t="s">
        <v>0</v>
      </c>
      <c r="B37" s="46"/>
      <c r="C37" s="46"/>
      <c r="D37" s="18"/>
      <c r="E37" s="18"/>
      <c r="F37" s="18"/>
    </row>
    <row r="38" spans="1:12" ht="15.6">
      <c r="A38" s="34" t="s">
        <v>1</v>
      </c>
      <c r="B38" s="34" t="s">
        <v>2</v>
      </c>
      <c r="C38" s="34" t="s">
        <v>3</v>
      </c>
      <c r="D38" s="34" t="s">
        <v>50</v>
      </c>
      <c r="E38" s="34" t="s">
        <v>40</v>
      </c>
      <c r="F38" s="35" t="s">
        <v>41</v>
      </c>
      <c r="H38" s="36" t="s">
        <v>42</v>
      </c>
      <c r="I38" s="41" t="s">
        <v>51</v>
      </c>
      <c r="J38" s="38" t="s">
        <v>43</v>
      </c>
      <c r="K38" s="19" t="s">
        <v>46</v>
      </c>
      <c r="L38" s="19" t="s">
        <v>52</v>
      </c>
    </row>
    <row r="39" spans="1:12">
      <c r="A39" s="5" t="s">
        <v>12</v>
      </c>
      <c r="B39" s="2">
        <v>0.12</v>
      </c>
      <c r="C39" s="3">
        <v>25000</v>
      </c>
      <c r="D39" s="28">
        <f>(C39/$C$71)</f>
        <v>0.46944830435272467</v>
      </c>
      <c r="E39" s="29">
        <f>(D39)</f>
        <v>0.46944830435272467</v>
      </c>
      <c r="F39" s="15" t="str">
        <f>IF(E39&lt;=$J$39,"A",IF(E39&lt;=$J$40,"B","C"))</f>
        <v>A</v>
      </c>
      <c r="H39" s="37" t="s">
        <v>47</v>
      </c>
      <c r="I39" s="40">
        <f>COUNTIF($G$3:$G$34,H39)</f>
        <v>9</v>
      </c>
      <c r="J39" s="39">
        <v>0.85</v>
      </c>
      <c r="K39" s="11">
        <f>SUMIF($F$39:$F$70,H39,$C$39:$C$70)</f>
        <v>44500</v>
      </c>
      <c r="L39" s="14">
        <f>(K39/$C$35)</f>
        <v>0.83561798174784996</v>
      </c>
    </row>
    <row r="40" spans="1:12">
      <c r="A40" s="5" t="s">
        <v>4</v>
      </c>
      <c r="B40" s="2">
        <v>1</v>
      </c>
      <c r="C40" s="3">
        <v>12000</v>
      </c>
      <c r="D40" s="28">
        <f t="shared" ref="D40:D70" si="4">(C40/$C$71)</f>
        <v>0.22533518608930783</v>
      </c>
      <c r="E40" s="29">
        <f>(D40+E39)</f>
        <v>0.69478349044203247</v>
      </c>
      <c r="F40" s="15" t="str">
        <f t="shared" ref="F40:F70" si="5">IF(E40&lt;=$J$39,"A",IF(E40&lt;=$J$40,"B","C"))</f>
        <v>A</v>
      </c>
      <c r="H40" s="37" t="s">
        <v>48</v>
      </c>
      <c r="I40" s="40">
        <f t="shared" ref="I40:I41" si="6">COUNTIF($G$3:$G$34,H40)</f>
        <v>10</v>
      </c>
      <c r="J40" s="39">
        <v>0.95</v>
      </c>
      <c r="K40" s="11">
        <f>SUMIF($F$39:$F$70,H40,$C$39:$C$70)</f>
        <v>5568</v>
      </c>
      <c r="L40" s="14">
        <f t="shared" ref="L40:L41" si="7">(K40/$C$35)</f>
        <v>0.10455552634543884</v>
      </c>
    </row>
    <row r="41" spans="1:12">
      <c r="A41" s="5" t="s">
        <v>10</v>
      </c>
      <c r="B41" s="2">
        <v>0.5</v>
      </c>
      <c r="C41" s="3">
        <v>4000</v>
      </c>
      <c r="D41" s="28">
        <f t="shared" si="4"/>
        <v>7.5111728696435953E-2</v>
      </c>
      <c r="E41" s="29">
        <f t="shared" ref="E41:E70" si="8">(D41+E40)</f>
        <v>0.76989521913846848</v>
      </c>
      <c r="F41" s="15" t="str">
        <f t="shared" si="5"/>
        <v>A</v>
      </c>
      <c r="H41" s="37" t="s">
        <v>49</v>
      </c>
      <c r="I41" s="40">
        <f t="shared" si="6"/>
        <v>13</v>
      </c>
      <c r="J41" s="39">
        <v>1</v>
      </c>
      <c r="K41" s="11">
        <f>SUMIF($F$39:$F$70,H41,$C$39:$C$70)</f>
        <v>3186</v>
      </c>
      <c r="L41" s="14">
        <f t="shared" si="7"/>
        <v>5.9826491906711236E-2</v>
      </c>
    </row>
    <row r="42" spans="1:12">
      <c r="A42" s="5" t="s">
        <v>5</v>
      </c>
      <c r="B42" s="2">
        <v>0.25</v>
      </c>
      <c r="C42" s="3">
        <v>3500</v>
      </c>
      <c r="D42" s="28">
        <f t="shared" si="4"/>
        <v>6.5722762609381452E-2</v>
      </c>
      <c r="E42" s="29">
        <f t="shared" si="8"/>
        <v>0.83561798174784996</v>
      </c>
      <c r="F42" s="15" t="str">
        <f t="shared" si="5"/>
        <v>A</v>
      </c>
    </row>
    <row r="43" spans="1:12">
      <c r="A43" s="5" t="s">
        <v>21</v>
      </c>
      <c r="B43" s="2">
        <v>2.2000000000000002</v>
      </c>
      <c r="C43" s="3">
        <v>2500</v>
      </c>
      <c r="D43" s="28">
        <f t="shared" si="4"/>
        <v>4.6944830435272471E-2</v>
      </c>
      <c r="E43" s="29">
        <f t="shared" si="8"/>
        <v>0.88256281218312238</v>
      </c>
      <c r="F43" s="15" t="str">
        <f t="shared" si="5"/>
        <v>B</v>
      </c>
    </row>
    <row r="44" spans="1:12">
      <c r="A44" s="5" t="s">
        <v>11</v>
      </c>
      <c r="B44" s="2">
        <v>2.25</v>
      </c>
      <c r="C44" s="3">
        <v>1600</v>
      </c>
      <c r="D44" s="28">
        <f t="shared" si="4"/>
        <v>3.004469147857438E-2</v>
      </c>
      <c r="E44" s="29">
        <f t="shared" si="8"/>
        <v>0.91260750366169674</v>
      </c>
      <c r="F44" s="15" t="str">
        <f t="shared" si="5"/>
        <v>B</v>
      </c>
    </row>
    <row r="45" spans="1:12">
      <c r="A45" s="5" t="s">
        <v>7</v>
      </c>
      <c r="B45" s="2">
        <v>4.25</v>
      </c>
      <c r="C45" s="3">
        <v>1468</v>
      </c>
      <c r="D45" s="28">
        <f t="shared" si="4"/>
        <v>2.7566004431591993E-2</v>
      </c>
      <c r="E45" s="29">
        <f t="shared" si="8"/>
        <v>0.9401735080932887</v>
      </c>
      <c r="F45" s="15" t="str">
        <f t="shared" si="5"/>
        <v>B</v>
      </c>
    </row>
    <row r="46" spans="1:12">
      <c r="A46" s="5" t="s">
        <v>25</v>
      </c>
      <c r="B46" s="2">
        <v>0.75</v>
      </c>
      <c r="C46" s="3">
        <v>624</v>
      </c>
      <c r="D46" s="28">
        <f t="shared" si="4"/>
        <v>1.1717429676644008E-2</v>
      </c>
      <c r="E46" s="29">
        <f t="shared" si="8"/>
        <v>0.95189093776993272</v>
      </c>
      <c r="F46" s="15" t="str">
        <f t="shared" si="5"/>
        <v>C</v>
      </c>
    </row>
    <row r="47" spans="1:12">
      <c r="A47" s="5" t="s">
        <v>17</v>
      </c>
      <c r="B47" s="2">
        <v>19</v>
      </c>
      <c r="C47" s="3">
        <v>522</v>
      </c>
      <c r="D47" s="28">
        <f t="shared" si="4"/>
        <v>9.8020805948848908E-3</v>
      </c>
      <c r="E47" s="29">
        <f t="shared" si="8"/>
        <v>0.96169301836481758</v>
      </c>
      <c r="F47" s="15" t="str">
        <f t="shared" si="5"/>
        <v>C</v>
      </c>
    </row>
    <row r="48" spans="1:12">
      <c r="A48" s="5" t="s">
        <v>8</v>
      </c>
      <c r="B48" s="2">
        <v>1.25</v>
      </c>
      <c r="C48" s="3">
        <v>440</v>
      </c>
      <c r="D48" s="28">
        <f t="shared" si="4"/>
        <v>8.2622901566079543E-3</v>
      </c>
      <c r="E48" s="29">
        <f t="shared" si="8"/>
        <v>0.96995530852142553</v>
      </c>
      <c r="F48" s="15" t="str">
        <f t="shared" si="5"/>
        <v>C</v>
      </c>
    </row>
    <row r="49" spans="1:6">
      <c r="A49" s="5" t="s">
        <v>13</v>
      </c>
      <c r="B49" s="2">
        <v>12</v>
      </c>
      <c r="C49" s="3">
        <v>410</v>
      </c>
      <c r="D49" s="28">
        <f t="shared" si="4"/>
        <v>7.6989521913846844E-3</v>
      </c>
      <c r="E49" s="29">
        <f t="shared" si="8"/>
        <v>0.97765426071281025</v>
      </c>
      <c r="F49" s="15" t="str">
        <f t="shared" si="5"/>
        <v>C</v>
      </c>
    </row>
    <row r="50" spans="1:6">
      <c r="A50" s="5" t="s">
        <v>23</v>
      </c>
      <c r="B50" s="2">
        <v>5.3</v>
      </c>
      <c r="C50" s="3">
        <v>330</v>
      </c>
      <c r="D50" s="28">
        <f t="shared" si="4"/>
        <v>6.1967176174559657E-3</v>
      </c>
      <c r="E50" s="29">
        <f t="shared" si="8"/>
        <v>0.98385097833026625</v>
      </c>
      <c r="F50" s="15" t="str">
        <f t="shared" si="5"/>
        <v>C</v>
      </c>
    </row>
    <row r="51" spans="1:6">
      <c r="A51" s="5" t="s">
        <v>19</v>
      </c>
      <c r="B51" s="2">
        <v>0.32</v>
      </c>
      <c r="C51" s="3">
        <v>300</v>
      </c>
      <c r="D51" s="28">
        <f t="shared" si="4"/>
        <v>5.6333796522326958E-3</v>
      </c>
      <c r="E51" s="29">
        <f t="shared" si="8"/>
        <v>0.9894843579824989</v>
      </c>
      <c r="F51" s="15" t="str">
        <f t="shared" si="5"/>
        <v>C</v>
      </c>
    </row>
    <row r="52" spans="1:6">
      <c r="A52" s="5" t="s">
        <v>14</v>
      </c>
      <c r="B52" s="2">
        <v>8.5</v>
      </c>
      <c r="C52" s="3">
        <v>124</v>
      </c>
      <c r="D52" s="28">
        <f t="shared" si="4"/>
        <v>2.3284635895895146E-3</v>
      </c>
      <c r="E52" s="29">
        <f t="shared" si="8"/>
        <v>0.99181282157208839</v>
      </c>
      <c r="F52" s="15" t="str">
        <f t="shared" si="5"/>
        <v>C</v>
      </c>
    </row>
    <row r="53" spans="1:6">
      <c r="A53" s="5" t="s">
        <v>32</v>
      </c>
      <c r="B53" s="2">
        <v>45</v>
      </c>
      <c r="C53" s="3">
        <v>98</v>
      </c>
      <c r="D53" s="28">
        <f t="shared" si="4"/>
        <v>1.8402373530626806E-3</v>
      </c>
      <c r="E53" s="29">
        <f t="shared" si="8"/>
        <v>0.9936530589251511</v>
      </c>
      <c r="F53" s="15" t="str">
        <f t="shared" si="5"/>
        <v>C</v>
      </c>
    </row>
    <row r="54" spans="1:6">
      <c r="A54" s="5" t="s">
        <v>34</v>
      </c>
      <c r="B54" s="2">
        <v>123</v>
      </c>
      <c r="C54" s="3">
        <v>85</v>
      </c>
      <c r="D54" s="28">
        <f t="shared" si="4"/>
        <v>1.596124234799264E-3</v>
      </c>
      <c r="E54" s="29">
        <f t="shared" si="8"/>
        <v>0.99524918315995037</v>
      </c>
      <c r="F54" s="15" t="str">
        <f t="shared" si="5"/>
        <v>C</v>
      </c>
    </row>
    <row r="55" spans="1:6">
      <c r="A55" s="5" t="s">
        <v>22</v>
      </c>
      <c r="B55" s="2">
        <v>51</v>
      </c>
      <c r="C55" s="3">
        <v>75</v>
      </c>
      <c r="D55" s="28">
        <f t="shared" si="4"/>
        <v>1.4083449130581739E-3</v>
      </c>
      <c r="E55" s="29">
        <f t="shared" si="8"/>
        <v>0.99665752807300856</v>
      </c>
      <c r="F55" s="15" t="str">
        <f t="shared" si="5"/>
        <v>C</v>
      </c>
    </row>
    <row r="56" spans="1:6">
      <c r="A56" s="5" t="s">
        <v>31</v>
      </c>
      <c r="B56" s="2">
        <v>128</v>
      </c>
      <c r="C56" s="3">
        <v>35</v>
      </c>
      <c r="D56" s="28">
        <f t="shared" si="4"/>
        <v>6.5722762609381452E-4</v>
      </c>
      <c r="E56" s="29">
        <f t="shared" si="8"/>
        <v>0.99731475569910233</v>
      </c>
      <c r="F56" s="15" t="str">
        <f t="shared" si="5"/>
        <v>C</v>
      </c>
    </row>
    <row r="57" spans="1:6">
      <c r="A57" s="5" t="s">
        <v>6</v>
      </c>
      <c r="B57" s="2">
        <v>158</v>
      </c>
      <c r="C57" s="3">
        <v>32</v>
      </c>
      <c r="D57" s="28">
        <f t="shared" si="4"/>
        <v>6.0089382957148759E-4</v>
      </c>
      <c r="E57" s="29">
        <f t="shared" si="8"/>
        <v>0.99791564952867384</v>
      </c>
      <c r="F57" s="15" t="str">
        <f t="shared" si="5"/>
        <v>C</v>
      </c>
    </row>
    <row r="58" spans="1:6">
      <c r="A58" s="5" t="s">
        <v>30</v>
      </c>
      <c r="B58" s="2">
        <v>15.66</v>
      </c>
      <c r="C58" s="3">
        <v>25</v>
      </c>
      <c r="D58" s="28">
        <f t="shared" si="4"/>
        <v>4.6944830435272469E-4</v>
      </c>
      <c r="E58" s="29">
        <f t="shared" si="8"/>
        <v>0.99838509783302654</v>
      </c>
      <c r="F58" s="15" t="str">
        <f t="shared" si="5"/>
        <v>C</v>
      </c>
    </row>
    <row r="59" spans="1:6">
      <c r="A59" s="5" t="s">
        <v>35</v>
      </c>
      <c r="B59" s="2">
        <v>15.41</v>
      </c>
      <c r="C59" s="3">
        <v>13</v>
      </c>
      <c r="D59" s="28">
        <f t="shared" si="4"/>
        <v>2.4411311826341684E-4</v>
      </c>
      <c r="E59" s="29">
        <f t="shared" si="8"/>
        <v>0.99862921095128998</v>
      </c>
      <c r="F59" s="15" t="str">
        <f t="shared" si="5"/>
        <v>C</v>
      </c>
    </row>
    <row r="60" spans="1:6">
      <c r="A60" s="5" t="s">
        <v>20</v>
      </c>
      <c r="B60" s="2">
        <v>350</v>
      </c>
      <c r="C60" s="3">
        <v>12</v>
      </c>
      <c r="D60" s="28">
        <f t="shared" si="4"/>
        <v>2.2533518608930785E-4</v>
      </c>
      <c r="E60" s="29">
        <f t="shared" si="8"/>
        <v>0.99885454613737934</v>
      </c>
      <c r="F60" s="15" t="str">
        <f t="shared" si="5"/>
        <v>C</v>
      </c>
    </row>
    <row r="61" spans="1:6">
      <c r="A61" s="5" t="s">
        <v>26</v>
      </c>
      <c r="B61" s="2">
        <v>270</v>
      </c>
      <c r="C61" s="3">
        <v>12</v>
      </c>
      <c r="D61" s="28">
        <f t="shared" si="4"/>
        <v>2.2533518608930785E-4</v>
      </c>
      <c r="E61" s="29">
        <f t="shared" si="8"/>
        <v>0.9990798813234687</v>
      </c>
      <c r="F61" s="15" t="str">
        <f t="shared" si="5"/>
        <v>C</v>
      </c>
    </row>
    <row r="62" spans="1:6">
      <c r="A62" s="5" t="s">
        <v>18</v>
      </c>
      <c r="B62" s="2">
        <v>26</v>
      </c>
      <c r="C62" s="3">
        <v>10</v>
      </c>
      <c r="D62" s="28">
        <f t="shared" si="4"/>
        <v>1.8777932174108986E-4</v>
      </c>
      <c r="E62" s="29">
        <f t="shared" si="8"/>
        <v>0.99926766064520978</v>
      </c>
      <c r="F62" s="15" t="str">
        <f t="shared" si="5"/>
        <v>C</v>
      </c>
    </row>
    <row r="63" spans="1:6">
      <c r="A63" s="5" t="s">
        <v>27</v>
      </c>
      <c r="B63" s="2">
        <v>687</v>
      </c>
      <c r="C63" s="3">
        <v>10</v>
      </c>
      <c r="D63" s="28">
        <f t="shared" si="4"/>
        <v>1.8777932174108986E-4</v>
      </c>
      <c r="E63" s="29">
        <f t="shared" si="8"/>
        <v>0.99945543996695085</v>
      </c>
      <c r="F63" s="15" t="str">
        <f t="shared" si="5"/>
        <v>C</v>
      </c>
    </row>
    <row r="64" spans="1:6">
      <c r="A64" s="5" t="s">
        <v>16</v>
      </c>
      <c r="B64" s="2">
        <v>491</v>
      </c>
      <c r="C64" s="3">
        <v>6</v>
      </c>
      <c r="D64" s="28">
        <f t="shared" si="4"/>
        <v>1.1266759304465392E-4</v>
      </c>
      <c r="E64" s="29">
        <f t="shared" si="8"/>
        <v>0.99956810755999548</v>
      </c>
      <c r="F64" s="15" t="str">
        <f t="shared" si="5"/>
        <v>C</v>
      </c>
    </row>
    <row r="65" spans="1:6">
      <c r="A65" s="5" t="s">
        <v>29</v>
      </c>
      <c r="B65" s="2">
        <v>9.41</v>
      </c>
      <c r="C65" s="3">
        <v>6</v>
      </c>
      <c r="D65" s="28">
        <f t="shared" si="4"/>
        <v>1.1266759304465392E-4</v>
      </c>
      <c r="E65" s="29">
        <f t="shared" si="8"/>
        <v>0.9996807751530401</v>
      </c>
      <c r="F65" s="15" t="str">
        <f t="shared" si="5"/>
        <v>C</v>
      </c>
    </row>
    <row r="66" spans="1:6">
      <c r="A66" s="5" t="s">
        <v>15</v>
      </c>
      <c r="B66" s="2">
        <v>1200</v>
      </c>
      <c r="C66" s="3">
        <v>5</v>
      </c>
      <c r="D66" s="28">
        <f t="shared" si="4"/>
        <v>9.3889660870544929E-5</v>
      </c>
      <c r="E66" s="29">
        <f t="shared" si="8"/>
        <v>0.99977466481391064</v>
      </c>
      <c r="F66" s="15" t="str">
        <f t="shared" si="5"/>
        <v>C</v>
      </c>
    </row>
    <row r="67" spans="1:6">
      <c r="A67" s="5" t="s">
        <v>24</v>
      </c>
      <c r="B67" s="2">
        <v>1450</v>
      </c>
      <c r="C67" s="3">
        <v>5</v>
      </c>
      <c r="D67" s="28">
        <f t="shared" si="4"/>
        <v>9.3889660870544929E-5</v>
      </c>
      <c r="E67" s="32">
        <f t="shared" si="8"/>
        <v>0.99986855447478118</v>
      </c>
      <c r="F67" s="15" t="str">
        <f t="shared" si="5"/>
        <v>C</v>
      </c>
    </row>
    <row r="68" spans="1:6">
      <c r="A68" s="5" t="s">
        <v>33</v>
      </c>
      <c r="B68" s="2">
        <v>1540</v>
      </c>
      <c r="C68" s="3">
        <v>4</v>
      </c>
      <c r="D68" s="28">
        <f t="shared" si="4"/>
        <v>7.5111728696435949E-5</v>
      </c>
      <c r="E68" s="32">
        <f t="shared" si="8"/>
        <v>0.99994366620347763</v>
      </c>
      <c r="F68" s="15" t="str">
        <f t="shared" si="5"/>
        <v>C</v>
      </c>
    </row>
    <row r="69" spans="1:6">
      <c r="A69" s="5" t="s">
        <v>9</v>
      </c>
      <c r="B69" s="2">
        <v>3950</v>
      </c>
      <c r="C69" s="3">
        <v>2</v>
      </c>
      <c r="D69" s="30">
        <f t="shared" si="4"/>
        <v>3.7555864348217974E-5</v>
      </c>
      <c r="E69" s="32">
        <f t="shared" si="8"/>
        <v>0.9999812220678258</v>
      </c>
      <c r="F69" s="15" t="str">
        <f t="shared" si="5"/>
        <v>C</v>
      </c>
    </row>
    <row r="70" spans="1:6">
      <c r="A70" s="5" t="s">
        <v>28</v>
      </c>
      <c r="B70" s="2">
        <v>6.14</v>
      </c>
      <c r="C70" s="3">
        <v>1</v>
      </c>
      <c r="D70" s="31">
        <f t="shared" si="4"/>
        <v>1.8777932174108987E-5</v>
      </c>
      <c r="E70" s="29">
        <f t="shared" si="8"/>
        <v>0.99999999999999989</v>
      </c>
      <c r="F70" s="15" t="str">
        <f t="shared" si="5"/>
        <v>C</v>
      </c>
    </row>
    <row r="71" spans="1:6">
      <c r="B71" t="s">
        <v>53</v>
      </c>
      <c r="C71" s="27">
        <f>SUM(C39:C70)</f>
        <v>53254</v>
      </c>
    </row>
  </sheetData>
  <sortState xmlns:xlrd2="http://schemas.microsoft.com/office/spreadsheetml/2017/richdata2" ref="A38:C70">
    <sortCondition descending="1" ref="C39"/>
  </sortState>
  <mergeCells count="4">
    <mergeCell ref="A1:C1"/>
    <mergeCell ref="M1:N1"/>
    <mergeCell ref="A37:C37"/>
    <mergeCell ref="K1:L1"/>
  </mergeCells>
  <phoneticPr fontId="2" type="noConversion"/>
  <conditionalFormatting sqref="F39:F70">
    <cfRule type="cellIs" dxfId="5" priority="1" operator="equal">
      <formula>$I$5</formula>
    </cfRule>
    <cfRule type="cellIs" dxfId="4" priority="2" operator="equal">
      <formula>$I$4</formula>
    </cfRule>
    <cfRule type="cellIs" dxfId="3" priority="3" operator="equal">
      <formula>$I$3</formula>
    </cfRule>
  </conditionalFormatting>
  <conditionalFormatting sqref="G3:G34">
    <cfRule type="cellIs" dxfId="2" priority="4" operator="equal">
      <formula>$I$5</formula>
    </cfRule>
    <cfRule type="cellIs" dxfId="1" priority="5" operator="equal">
      <formula>$I$4</formula>
    </cfRule>
    <cfRule type="cellIs" dxfId="0" priority="6" operator="equal">
      <formula>$I$3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8" ma:contentTypeDescription="Create a new document." ma:contentTypeScope="" ma:versionID="95e05d0c34194c06e0446e78f7896720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4210136426d98c4c40253e26c62380a3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A429AE-38A0-40BC-8B41-DD1FD4733182}"/>
</file>

<file path=customXml/itemProps2.xml><?xml version="1.0" encoding="utf-8"?>
<ds:datastoreItem xmlns:ds="http://schemas.openxmlformats.org/officeDocument/2006/customXml" ds:itemID="{6634508A-C5A8-4D6C-A2C6-AA688E19F15C}"/>
</file>

<file path=customXml/itemProps3.xml><?xml version="1.0" encoding="utf-8"?>
<ds:datastoreItem xmlns:ds="http://schemas.openxmlformats.org/officeDocument/2006/customXml" ds:itemID="{E36A9E9B-71BB-4017-8717-32FC4D785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 Yamada</dc:creator>
  <cp:keywords/>
  <dc:description/>
  <cp:lastModifiedBy/>
  <cp:revision/>
  <dcterms:created xsi:type="dcterms:W3CDTF">2020-10-13T18:52:19Z</dcterms:created>
  <dcterms:modified xsi:type="dcterms:W3CDTF">2025-02-12T21:17:28Z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