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5"/>
  <workbookPr defaultThemeVersion="166925"/>
  <mc:AlternateContent xmlns:mc="http://schemas.openxmlformats.org/markup-compatibility/2006">
    <mc:Choice Requires="x15">
      <x15ac:absPath xmlns:x15ac="http://schemas.microsoft.com/office/spreadsheetml/2010/11/ac" url="https://fatecspgov-my.sharepoint.com/personal/fernando_ribeiro29_fatec_sp_gov_br/Documents/"/>
    </mc:Choice>
  </mc:AlternateContent>
  <xr:revisionPtr revIDLastSave="0" documentId="8_{D949111B-9CC7-4DF2-97EA-91791ED9423F}" xr6:coauthVersionLast="47" xr6:coauthVersionMax="47" xr10:uidLastSave="{00000000-0000-0000-0000-000000000000}"/>
  <bookViews>
    <workbookView xWindow="0" yWindow="0" windowWidth="28800" windowHeight="1210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 l="1"/>
  <c r="C23" i="2" l="1"/>
  <c r="B20" i="2"/>
  <c r="B19" i="2"/>
  <c r="C24" i="2"/>
  <c r="B24" i="2"/>
  <c r="D24" i="2"/>
  <c r="C31" i="2"/>
  <c r="B31" i="2"/>
  <c r="D31" i="2"/>
  <c r="C18" i="5"/>
  <c r="C19" i="5"/>
  <c r="C20" i="5"/>
  <c r="C21" i="5"/>
  <c r="C22" i="5"/>
  <c r="C23" i="5"/>
  <c r="C24" i="5"/>
  <c r="C25" i="5"/>
  <c r="C26" i="5"/>
  <c r="C27" i="5"/>
  <c r="C17" i="5"/>
  <c r="B18" i="5"/>
  <c r="C25" i="2"/>
  <c r="C26" i="2"/>
  <c r="C27" i="2"/>
  <c r="C28" i="2"/>
  <c r="C29" i="2"/>
  <c r="C30" i="2"/>
  <c r="C32" i="2"/>
  <c r="C33" i="2"/>
  <c r="C34" i="2"/>
  <c r="C35" i="2"/>
  <c r="C36" i="2"/>
  <c r="C37" i="2"/>
  <c r="C38" i="2"/>
  <c r="C39" i="2"/>
  <c r="C40" i="2"/>
  <c r="C41" i="2"/>
  <c r="C42" i="2"/>
  <c r="C43" i="2"/>
  <c r="B25" i="2"/>
  <c r="B26" i="2"/>
  <c r="B27" i="2"/>
  <c r="B28" i="2"/>
  <c r="B29" i="2"/>
  <c r="B30" i="2"/>
  <c r="B32" i="2"/>
  <c r="B33" i="2"/>
  <c r="B34" i="2"/>
  <c r="B35" i="2"/>
  <c r="B36" i="2"/>
  <c r="B37" i="2"/>
  <c r="B38" i="2"/>
  <c r="B39" i="2"/>
  <c r="B40" i="2"/>
  <c r="B41" i="2"/>
  <c r="B42" i="2"/>
  <c r="B43" i="2"/>
  <c r="L3" i="6"/>
  <c r="J11" i="6"/>
  <c r="K3" i="6"/>
  <c r="M3" i="6"/>
  <c r="L20" i="6"/>
  <c r="J14" i="6"/>
  <c r="K20" i="6"/>
  <c r="M20" i="6"/>
  <c r="L19" i="6"/>
  <c r="K19" i="6"/>
  <c r="M19" i="6"/>
  <c r="L21" i="6"/>
  <c r="K21" i="6"/>
  <c r="M21" i="6"/>
  <c r="L22" i="6"/>
  <c r="K22" i="6"/>
  <c r="M22" i="6"/>
  <c r="L23" i="6"/>
  <c r="K23" i="6"/>
  <c r="M23" i="6"/>
  <c r="L24" i="6"/>
  <c r="K24" i="6"/>
  <c r="M24" i="6"/>
  <c r="L25" i="6"/>
  <c r="K25" i="6"/>
  <c r="M25" i="6"/>
  <c r="L26" i="6"/>
  <c r="K26" i="6"/>
  <c r="M26" i="6"/>
  <c r="L18" i="6"/>
  <c r="K18" i="6"/>
  <c r="L4" i="6"/>
  <c r="K4" i="6"/>
  <c r="M4" i="6"/>
  <c r="L5" i="6"/>
  <c r="K5" i="6"/>
  <c r="M5" i="6"/>
  <c r="L6" i="6"/>
  <c r="K6" i="6"/>
  <c r="M6" i="6"/>
  <c r="L7" i="6"/>
  <c r="K7" i="6"/>
  <c r="M7" i="6"/>
  <c r="L8" i="6"/>
  <c r="K8" i="6"/>
  <c r="M8" i="6"/>
  <c r="L9" i="6"/>
  <c r="K9" i="6"/>
  <c r="M9" i="6"/>
  <c r="B17" i="5"/>
  <c r="B19" i="5"/>
  <c r="B20" i="5"/>
  <c r="B21" i="5"/>
  <c r="B22" i="5"/>
  <c r="B23" i="5"/>
  <c r="B24" i="5"/>
  <c r="B25" i="5"/>
  <c r="B26" i="5"/>
  <c r="B27" i="5"/>
  <c r="D26" i="2"/>
  <c r="D25" i="2"/>
  <c r="D29" i="2"/>
  <c r="D30" i="2"/>
  <c r="D28" i="2"/>
  <c r="D27" i="2"/>
  <c r="M18" i="6"/>
  <c r="B17" i="2"/>
  <c r="D32" i="2"/>
  <c r="D33" i="2"/>
  <c r="D34" i="2"/>
  <c r="D36" i="2"/>
  <c r="D35" i="2"/>
  <c r="D41" i="2"/>
  <c r="D42" i="2"/>
  <c r="D39" i="2"/>
  <c r="D37" i="2"/>
  <c r="D38" i="2"/>
  <c r="D43" i="2"/>
  <c r="D40" i="2"/>
  <c r="B23" i="2" l="1"/>
  <c r="D2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<sst xmlns="http://schemas.openxmlformats.org/spreadsheetml/2006/main" count="45" uniqueCount="31">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</sst>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R$&quot;\ * #,##0.00_-;\-&quot;R$&quot;\ * #,##0.00_-;_-&quot;R$&quot;\ * &quot;-&quot;??_-;_-@_-"/>
    <numFmt numFmtId="164" formatCode="&quot;R$&quot;\ #,##0.00"/>
    <numFmt numFmtId="165" formatCode="_-[$R$-416]* #,##0.00_-;\-[$R$-416]* #,##0.00_-;_-[$R$-416]* &quot;-&quot;??_-;_-@_-"/>
  </numFmts>
  <fonts count="8">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
      <sz val="14"/>
      <color rgb="FFFF000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4" fontId="2" fillId="0" borderId="1" xfId="1" applyNumberFormat="1" applyFont="1" applyBorder="1" applyAlignment="1">
      <alignment horizontal="left" vertical="center"/>
    </xf>
    <xf numFmtId="0" fontId="2" fillId="0" borderId="1" xfId="0" applyFont="1" applyBorder="1" applyAlignment="1">
      <alignment horizontal="left" vertical="center"/>
    </xf>
    <xf numFmtId="164" fontId="2" fillId="0" borderId="0" xfId="1" applyNumberFormat="1" applyFont="1" applyAlignment="1">
      <alignment horizontal="left"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4"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5" fontId="0" fillId="0" borderId="1" xfId="0" applyNumberFormat="1" applyBorder="1"/>
    <xf numFmtId="165" fontId="0" fillId="0" borderId="0" xfId="0" applyNumberFormat="1"/>
    <xf numFmtId="165"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164" fontId="2" fillId="3" borderId="1" xfId="0" applyNumberFormat="1" applyFont="1" applyFill="1" applyBorder="1" applyAlignment="1">
      <alignment horizontal="center" vertical="center" wrapText="1"/>
    </xf>
    <xf numFmtId="164" fontId="2" fillId="3" borderId="1" xfId="0" applyNumberFormat="1" applyFont="1" applyFill="1" applyBorder="1" applyAlignment="1">
      <alignment horizontal="center" wrapText="1"/>
    </xf>
    <xf numFmtId="164" fontId="2" fillId="2" borderId="1" xfId="1" applyNumberFormat="1" applyFont="1" applyFill="1" applyBorder="1" applyAlignment="1">
      <alignment horizontal="center" vertic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PANELAS</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Panelas_pressao!$A$22</c:f>
              <c:strCache>
                <c:ptCount val="1"/>
                <c:pt idx="0">
                  <c:v>Qtde de panelas (x)</c:v>
                </c:pt>
              </c:strCache>
            </c:strRef>
          </c:tx>
          <c:spPr>
            <a:ln w="28575" cap="rnd">
              <a:solidFill>
                <a:schemeClr val="accent1"/>
              </a:solidFill>
              <a:round/>
            </a:ln>
            <a:effectLst/>
          </c:spPr>
          <c:marker>
            <c:symbol val="none"/>
          </c:marker>
          <c:cat>
            <c:numRef>
              <c:f>Panelas_pressao!$A$23:$A$43</c:f>
              <c:numCache>
                <c:formatCode>General</c:formatCode>
                <c:ptCount val="21"/>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numCache>
            </c:numRef>
          </c:cat>
          <c:val>
            <c:numRef>
              <c:f>Panelas_pressao!$A$23:$A$43</c:f>
              <c:numCache>
                <c:formatCode>General</c:formatCode>
                <c:ptCount val="21"/>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numCache>
            </c:numRef>
          </c:val>
          <c:smooth val="0"/>
          <c:extLst>
            <c:ext xmlns:c16="http://schemas.microsoft.com/office/drawing/2014/chart" uri="{C3380CC4-5D6E-409C-BE32-E72D297353CC}">
              <c16:uniqueId val="{00000000-B535-4F5E-A620-4A28599BEF69}"/>
            </c:ext>
          </c:extLst>
        </c:ser>
        <c:ser>
          <c:idx val="1"/>
          <c:order val="1"/>
          <c:tx>
            <c:strRef>
              <c:f>Panelas_pressao!$B$22</c:f>
              <c:strCache>
                <c:ptCount val="1"/>
                <c:pt idx="0">
                  <c:v>Custo de Fabricação f(x)</c:v>
                </c:pt>
              </c:strCache>
            </c:strRef>
          </c:tx>
          <c:spPr>
            <a:ln w="28575" cap="rnd">
              <a:solidFill>
                <a:schemeClr val="accent2"/>
              </a:solidFill>
              <a:round/>
            </a:ln>
            <a:effectLst/>
          </c:spPr>
          <c:marker>
            <c:symbol val="none"/>
          </c:marker>
          <c:cat>
            <c:numRef>
              <c:f>Panelas_pressao!$A$23:$A$43</c:f>
              <c:numCache>
                <c:formatCode>General</c:formatCode>
                <c:ptCount val="21"/>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numCache>
            </c:numRef>
          </c:cat>
          <c:val>
            <c:numRef>
              <c:f>Panelas_pressao!$B$23:$B$43</c:f>
              <c:numCache>
                <c:formatCode>"R$"\ #,##0.00</c:formatCode>
                <c:ptCount val="21"/>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pt idx="20">
                  <c:v>600000</c:v>
                </c:pt>
              </c:numCache>
            </c:numRef>
          </c:val>
          <c:smooth val="0"/>
          <c:extLst>
            <c:ext xmlns:c16="http://schemas.microsoft.com/office/drawing/2014/chart" uri="{C3380CC4-5D6E-409C-BE32-E72D297353CC}">
              <c16:uniqueId val="{00000001-B535-4F5E-A620-4A28599BEF69}"/>
            </c:ext>
          </c:extLst>
        </c:ser>
        <c:ser>
          <c:idx val="2"/>
          <c:order val="2"/>
          <c:tx>
            <c:strRef>
              <c:f>Panelas_pressao!$C$22</c:f>
              <c:strCache>
                <c:ptCount val="1"/>
                <c:pt idx="0">
                  <c:v>Receita</c:v>
                </c:pt>
              </c:strCache>
            </c:strRef>
          </c:tx>
          <c:spPr>
            <a:ln w="28575" cap="rnd">
              <a:solidFill>
                <a:schemeClr val="accent3"/>
              </a:solidFill>
              <a:round/>
            </a:ln>
            <a:effectLst/>
          </c:spPr>
          <c:marker>
            <c:symbol val="none"/>
          </c:marker>
          <c:cat>
            <c:numRef>
              <c:f>Panelas_pressao!$A$23:$A$43</c:f>
              <c:numCache>
                <c:formatCode>General</c:formatCode>
                <c:ptCount val="21"/>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numCache>
            </c:numRef>
          </c:cat>
          <c:val>
            <c:numRef>
              <c:f>Panelas_pressao!$C$23:$C$43</c:f>
              <c:numCache>
                <c:formatCode>"R$"\ #,##0.00</c:formatCode>
                <c:ptCount val="21"/>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pt idx="20">
                  <c:v>750000</c:v>
                </c:pt>
              </c:numCache>
            </c:numRef>
          </c:val>
          <c:smooth val="0"/>
          <c:extLst>
            <c:ext xmlns:c16="http://schemas.microsoft.com/office/drawing/2014/chart" uri="{C3380CC4-5D6E-409C-BE32-E72D297353CC}">
              <c16:uniqueId val="{00000002-B535-4F5E-A620-4A28599BEF69}"/>
            </c:ext>
          </c:extLst>
        </c:ser>
        <c:ser>
          <c:idx val="3"/>
          <c:order val="3"/>
          <c:tx>
            <c:strRef>
              <c:f>Panelas_pressao!$D$22</c:f>
              <c:strCache>
                <c:ptCount val="1"/>
                <c:pt idx="0">
                  <c:v>Lucro</c:v>
                </c:pt>
              </c:strCache>
            </c:strRef>
          </c:tx>
          <c:spPr>
            <a:ln w="28575" cap="rnd">
              <a:solidFill>
                <a:schemeClr val="accent4"/>
              </a:solidFill>
              <a:round/>
            </a:ln>
            <a:effectLst/>
          </c:spPr>
          <c:marker>
            <c:symbol val="none"/>
          </c:marker>
          <c:cat>
            <c:numRef>
              <c:f>Panelas_pressao!$A$23:$A$43</c:f>
              <c:numCache>
                <c:formatCode>General</c:formatCode>
                <c:ptCount val="21"/>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numCache>
            </c:numRef>
          </c:cat>
          <c:val>
            <c:numRef>
              <c:f>Panelas_pressao!$D$23:$D$43</c:f>
              <c:numCache>
                <c:formatCode>"R$"\ #,##0.00</c:formatCode>
                <c:ptCount val="21"/>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pt idx="20">
                  <c:v>150000</c:v>
                </c:pt>
              </c:numCache>
            </c:numRef>
          </c:val>
          <c:smooth val="0"/>
          <c:extLst>
            <c:ext xmlns:c16="http://schemas.microsoft.com/office/drawing/2014/chart" uri="{C3380CC4-5D6E-409C-BE32-E72D297353CC}">
              <c16:uniqueId val="{00000003-B535-4F5E-A620-4A28599BEF69}"/>
            </c:ext>
          </c:extLst>
        </c:ser>
        <c:dLbls>
          <c:showLegendKey val="0"/>
          <c:showVal val="0"/>
          <c:showCatName val="0"/>
          <c:showSerName val="0"/>
          <c:showPercent val="0"/>
          <c:showBubbleSize val="0"/>
        </c:dLbls>
        <c:smooth val="0"/>
        <c:axId val="262807119"/>
        <c:axId val="71212511"/>
      </c:lineChart>
      <c:catAx>
        <c:axId val="2628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212511"/>
        <c:crosses val="autoZero"/>
        <c:auto val="1"/>
        <c:lblAlgn val="ctr"/>
        <c:lblOffset val="100"/>
        <c:noMultiLvlLbl val="0"/>
      </c:catAx>
      <c:valAx>
        <c:axId val="7121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62807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A</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val>
          <c:smooth val="0"/>
          <c:extLst>
            <c:ext xmlns:c16="http://schemas.microsoft.com/office/drawing/2014/chart" uri="{C3380CC4-5D6E-409C-BE32-E72D297353CC}">
              <c16:uniqueId val="{00000000-F65A-45EE-B33F-221110B49F5E}"/>
            </c:ext>
          </c:extLst>
        </c:ser>
        <c:ser>
          <c:idx val="1"/>
          <c:order val="1"/>
          <c:spPr>
            <a:ln w="28575" cap="rnd">
              <a:solidFill>
                <a:schemeClr val="accent2"/>
              </a:solidFill>
              <a:round/>
            </a:ln>
            <a:effectLst/>
          </c:spPr>
          <c:marker>
            <c:symbol val="none"/>
          </c:marker>
          <c: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val>
          <c:smooth val="0"/>
          <c:extLst>
            <c:ext xmlns:c16="http://schemas.microsoft.com/office/drawing/2014/chart" uri="{C3380CC4-5D6E-409C-BE32-E72D297353CC}">
              <c16:uniqueId val="{00000001-F65A-45EE-B33F-221110B49F5E}"/>
            </c:ext>
          </c:extLst>
        </c:ser>
        <c:ser>
          <c:idx val="2"/>
          <c:order val="2"/>
          <c:spPr>
            <a:ln w="28575" cap="rnd">
              <a:solidFill>
                <a:schemeClr val="accent3"/>
              </a:solidFill>
              <a:round/>
            </a:ln>
            <a:effectLst/>
          </c:spPr>
          <c:marker>
            <c:symbol val="none"/>
          </c:marker>
          <c: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val>
          <c:smooth val="0"/>
          <c:extLst>
            <c:ext xmlns:c16="http://schemas.microsoft.com/office/drawing/2014/chart" uri="{C3380CC4-5D6E-409C-BE32-E72D297353CC}">
              <c16:uniqueId val="{00000002-F65A-45EE-B33F-221110B49F5E}"/>
            </c:ext>
          </c:extLst>
        </c:ser>
        <c:dLbls>
          <c:showLegendKey val="0"/>
          <c:showVal val="0"/>
          <c:showCatName val="0"/>
          <c:showSerName val="0"/>
          <c:showPercent val="0"/>
          <c:showBubbleSize val="0"/>
        </c:dLbls>
        <c:smooth val="0"/>
        <c:axId val="1982175935"/>
        <c:axId val="76398063"/>
      </c:lineChart>
      <c:catAx>
        <c:axId val="1982175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398063"/>
        <c:crosses val="autoZero"/>
        <c:auto val="1"/>
        <c:lblAlgn val="ctr"/>
        <c:lblOffset val="100"/>
        <c:noMultiLvlLbl val="0"/>
      </c:catAx>
      <c:valAx>
        <c:axId val="76398063"/>
        <c:scaling>
          <c:orientation val="minMax"/>
          <c:max val="800000"/>
          <c:min val="-180000"/>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217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v>Custo</c:v>
          </c:tx>
          <c:spPr>
            <a:ln w="28575" cap="rnd">
              <a:solidFill>
                <a:schemeClr val="accent1"/>
              </a:solidFill>
              <a:round/>
            </a:ln>
            <a:effectLst/>
          </c:spPr>
          <c:marker>
            <c:symbol val="none"/>
          </c:marker>
          <c: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val>
          <c:smooth val="0"/>
          <c:extLst>
            <c:ext xmlns:c16="http://schemas.microsoft.com/office/drawing/2014/chart" uri="{C3380CC4-5D6E-409C-BE32-E72D297353CC}">
              <c16:uniqueId val="{00000000-DC06-4EBC-A3B8-6AC1D28B2D7C}"/>
            </c:ext>
          </c:extLst>
        </c:ser>
        <c:ser>
          <c:idx val="1"/>
          <c:order val="1"/>
          <c:tx>
            <c:v>Receita</c:v>
          </c:tx>
          <c:spPr>
            <a:ln w="28575" cap="rnd">
              <a:solidFill>
                <a:schemeClr val="accent2"/>
              </a:solidFill>
              <a:round/>
            </a:ln>
            <a:effectLst/>
          </c:spPr>
          <c:marker>
            <c:symbol val="none"/>
          </c:marker>
          <c: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val>
          <c:smooth val="0"/>
          <c:extLst>
            <c:ext xmlns:c16="http://schemas.microsoft.com/office/drawing/2014/chart" uri="{C3380CC4-5D6E-409C-BE32-E72D297353CC}">
              <c16:uniqueId val="{00000001-DC06-4EBC-A3B8-6AC1D28B2D7C}"/>
            </c:ext>
          </c:extLst>
        </c:ser>
        <c:ser>
          <c:idx val="2"/>
          <c:order val="2"/>
          <c:tx>
            <c:v>Lucro</c:v>
          </c:tx>
          <c:spPr>
            <a:ln w="28575" cap="rnd">
              <a:solidFill>
                <a:schemeClr val="accent3"/>
              </a:solidFill>
              <a:round/>
            </a:ln>
            <a:effectLst/>
          </c:spPr>
          <c:marker>
            <c:symbol val="none"/>
          </c:marker>
          <c: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val>
          <c:smooth val="0"/>
          <c:extLst>
            <c:ext xmlns:c16="http://schemas.microsoft.com/office/drawing/2014/chart" uri="{C3380CC4-5D6E-409C-BE32-E72D297353CC}">
              <c16:uniqueId val="{00000002-DC06-4EBC-A3B8-6AC1D28B2D7C}"/>
            </c:ext>
          </c:extLst>
        </c:ser>
        <c:dLbls>
          <c:showLegendKey val="0"/>
          <c:showVal val="0"/>
          <c:showCatName val="0"/>
          <c:showSerName val="0"/>
          <c:showPercent val="0"/>
          <c:showBubbleSize val="0"/>
        </c:dLbls>
        <c:smooth val="0"/>
        <c:axId val="255796431"/>
        <c:axId val="79079247"/>
      </c:lineChart>
      <c:catAx>
        <c:axId val="255796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9079247"/>
        <c:crosses val="autoZero"/>
        <c:auto val="1"/>
        <c:lblAlgn val="ctr"/>
        <c:lblOffset val="100"/>
        <c:noMultiLvlLbl val="0"/>
      </c:catAx>
      <c:valAx>
        <c:axId val="79079247"/>
        <c:scaling>
          <c:orientation val="minMax"/>
          <c:max val="244000"/>
          <c:min val="-44000"/>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5579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Sorvete!$A$16</c:f>
              <c:strCache>
                <c:ptCount val="1"/>
                <c:pt idx="0">
                  <c:v>Qtde. de sorvete por mês</c:v>
                </c:pt>
              </c:strCache>
            </c:strRef>
          </c:tx>
          <c:spPr>
            <a:ln w="28575" cap="rnd">
              <a:solidFill>
                <a:schemeClr val="accent1"/>
              </a:solidFill>
              <a:round/>
            </a:ln>
            <a:effectLst/>
          </c:spPr>
          <c:marker>
            <c:symbol val="none"/>
          </c:marker>
          <c: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val>
          <c:smooth val="0"/>
          <c:extLst>
            <c:ext xmlns:c16="http://schemas.microsoft.com/office/drawing/2014/chart" uri="{C3380CC4-5D6E-409C-BE32-E72D297353CC}">
              <c16:uniqueId val="{00000000-DFCD-44B3-93E4-3A300C692A73}"/>
            </c:ext>
          </c:extLst>
        </c:ser>
        <c:ser>
          <c:idx val="1"/>
          <c:order val="1"/>
          <c:tx>
            <c:strRef>
              <c:f>Sorvete!$B$16</c:f>
              <c:strCache>
                <c:ptCount val="1"/>
                <c:pt idx="0">
                  <c:v>Receita</c:v>
                </c:pt>
              </c:strCache>
            </c:strRef>
          </c:tx>
          <c:spPr>
            <a:ln w="28575" cap="rnd">
              <a:solidFill>
                <a:schemeClr val="accent2"/>
              </a:solidFill>
              <a:round/>
            </a:ln>
            <a:effectLst/>
          </c:spPr>
          <c:marker>
            <c:symbol val="none"/>
          </c:marker>
          <c: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val>
          <c:smooth val="0"/>
          <c:extLst>
            <c:ext xmlns:c16="http://schemas.microsoft.com/office/drawing/2014/chart" uri="{C3380CC4-5D6E-409C-BE32-E72D297353CC}">
              <c16:uniqueId val="{00000001-DFCD-44B3-93E4-3A300C692A73}"/>
            </c:ext>
          </c:extLst>
        </c:ser>
        <c:ser>
          <c:idx val="2"/>
          <c:order val="2"/>
          <c:tx>
            <c:strRef>
              <c:f>Sorvete!$C$16</c:f>
              <c:strCache>
                <c:ptCount val="1"/>
                <c:pt idx="0">
                  <c:v>Lucro</c:v>
                </c:pt>
              </c:strCache>
            </c:strRef>
          </c:tx>
          <c:spPr>
            <a:ln w="28575" cap="rnd">
              <a:solidFill>
                <a:schemeClr val="accent3"/>
              </a:solidFill>
              <a:round/>
            </a:ln>
            <a:effectLst/>
          </c:spPr>
          <c:marker>
            <c:symbol val="none"/>
          </c:marker>
          <c: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val>
          <c:smooth val="0"/>
          <c:extLst>
            <c:ext xmlns:c16="http://schemas.microsoft.com/office/drawing/2014/chart" uri="{C3380CC4-5D6E-409C-BE32-E72D297353CC}">
              <c16:uniqueId val="{00000002-DFCD-44B3-93E4-3A300C692A73}"/>
            </c:ext>
          </c:extLst>
        </c:ser>
        <c:dLbls>
          <c:showLegendKey val="0"/>
          <c:showVal val="0"/>
          <c:showCatName val="0"/>
          <c:showSerName val="0"/>
          <c:showPercent val="0"/>
          <c:showBubbleSize val="0"/>
        </c:dLbls>
        <c:smooth val="0"/>
        <c:axId val="749245583"/>
        <c:axId val="749293663"/>
      </c:lineChart>
      <c:catAx>
        <c:axId val="749245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9293663"/>
        <c:crosses val="autoZero"/>
        <c:auto val="1"/>
        <c:lblAlgn val="ctr"/>
        <c:lblOffset val="100"/>
        <c:noMultiLvlLbl val="0"/>
      </c:catAx>
      <c:valAx>
        <c:axId val="74929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924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27213</xdr:colOff>
      <xdr:row>20</xdr:row>
      <xdr:rowOff>193222</xdr:rowOff>
    </xdr:from>
    <xdr:to>
      <xdr:col>16</xdr:col>
      <xdr:colOff>231321</xdr:colOff>
      <xdr:row>42</xdr:row>
      <xdr:rowOff>231321</xdr:rowOff>
    </xdr:to>
    <xdr:graphicFrame macro="">
      <xdr:nvGraphicFramePr>
        <xdr:cNvPr id="2" name="Gráfico 1">
          <a:extLst>
            <a:ext uri="{FF2B5EF4-FFF2-40B4-BE49-F238E27FC236}">
              <a16:creationId xmlns:a16="http://schemas.microsoft.com/office/drawing/2014/main" id="{AB30099B-A0E7-478E-8C62-4E3FC0F46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285749</xdr:colOff>
      <xdr:row>0</xdr:row>
      <xdr:rowOff>0</xdr:rowOff>
    </xdr:from>
    <xdr:to>
      <xdr:col>22</xdr:col>
      <xdr:colOff>161925</xdr:colOff>
      <xdr:row>15</xdr:row>
      <xdr:rowOff>76200</xdr:rowOff>
    </xdr:to>
    <xdr:graphicFrame macro="">
      <xdr:nvGraphicFramePr>
        <xdr:cNvPr id="2" name="Gráfico 1">
          <a:extLst>
            <a:ext uri="{FF2B5EF4-FFF2-40B4-BE49-F238E27FC236}">
              <a16:creationId xmlns:a16="http://schemas.microsoft.com/office/drawing/2014/main" id="{521E73B3-986C-42ED-B2BC-49D2B320D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219075</xdr:colOff>
      <xdr:row>15</xdr:row>
      <xdr:rowOff>195262</xdr:rowOff>
    </xdr:from>
    <xdr:to>
      <xdr:col>20</xdr:col>
      <xdr:colOff>523875</xdr:colOff>
      <xdr:row>28</xdr:row>
      <xdr:rowOff>157162</xdr:rowOff>
    </xdr:to>
    <xdr:graphicFrame macro="">
      <xdr:nvGraphicFramePr>
        <xdr:cNvPr id="5" name="Gráfico 4">
          <a:extLst>
            <a:ext uri="{FF2B5EF4-FFF2-40B4-BE49-F238E27FC236}">
              <a16:creationId xmlns:a16="http://schemas.microsoft.com/office/drawing/2014/main" id="{86D525B4-A765-4815-B927-97D55BC9D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609599</xdr:colOff>
      <xdr:row>6</xdr:row>
      <xdr:rowOff>176212</xdr:rowOff>
    </xdr:from>
    <xdr:to>
      <xdr:col>15</xdr:col>
      <xdr:colOff>447674</xdr:colOff>
      <xdr:row>26</xdr:row>
      <xdr:rowOff>0</xdr:rowOff>
    </xdr:to>
    <xdr:graphicFrame macro="">
      <xdr:nvGraphicFramePr>
        <xdr:cNvPr id="2" name="Gráfico 1">
          <a:extLst>
            <a:ext uri="{FF2B5EF4-FFF2-40B4-BE49-F238E27FC236}">
              <a16:creationId xmlns:a16="http://schemas.microsoft.com/office/drawing/2014/main" id="{DDD6617E-588B-4CC9-81F8-3644E2C58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10" zoomScale="85" zoomScaleNormal="85" workbookViewId="0">
      <selection activeCell="B24" sqref="B24"/>
    </sheetView>
  </sheetViews>
  <sheetFormatPr defaultRowHeight="15"/>
  <cols>
    <col min="1" max="1" width="34.7109375" customWidth="1"/>
    <col min="2" max="2" width="34.5703125" customWidth="1"/>
    <col min="3" max="3" width="28.5703125" customWidth="1"/>
    <col min="4" max="4" width="25.140625" customWidth="1"/>
  </cols>
  <sheetData>
    <row r="1" spans="1:3" ht="14.45" customHeight="1">
      <c r="A1" s="36" t="s">
        <v>0</v>
      </c>
      <c r="B1" s="37"/>
      <c r="C1" s="38"/>
    </row>
    <row r="2" spans="1:3" ht="14.45" customHeight="1">
      <c r="A2" s="39"/>
      <c r="B2" s="40"/>
      <c r="C2" s="41"/>
    </row>
    <row r="3" spans="1:3" ht="14.45" customHeight="1">
      <c r="A3" s="39"/>
      <c r="B3" s="40"/>
      <c r="C3" s="41"/>
    </row>
    <row r="4" spans="1:3" ht="14.45" customHeight="1">
      <c r="A4" s="39"/>
      <c r="B4" s="40"/>
      <c r="C4" s="41"/>
    </row>
    <row r="5" spans="1:3" ht="326.45" customHeight="1" thickBot="1">
      <c r="A5" s="39"/>
      <c r="B5" s="40"/>
      <c r="C5" s="41"/>
    </row>
    <row r="6" spans="1:3" s="3" customFormat="1" ht="54.75" thickBot="1">
      <c r="A6" s="12" t="s">
        <v>1</v>
      </c>
      <c r="B6" s="13" t="s">
        <v>2</v>
      </c>
      <c r="C6" s="14" t="s">
        <v>3</v>
      </c>
    </row>
    <row r="7" spans="1:3" s="3" customFormat="1" ht="54">
      <c r="A7" s="8" t="s">
        <v>4</v>
      </c>
      <c r="B7" s="4">
        <v>15</v>
      </c>
      <c r="C7" s="5" t="s">
        <v>5</v>
      </c>
    </row>
    <row r="8" spans="1:3" s="3" customFormat="1" ht="36">
      <c r="A8" s="8" t="s">
        <v>6</v>
      </c>
      <c r="B8" s="4">
        <v>15000</v>
      </c>
      <c r="C8" s="5" t="s">
        <v>7</v>
      </c>
    </row>
    <row r="9" spans="1:3" s="3" customFormat="1" ht="36">
      <c r="A9" s="8" t="s">
        <v>8</v>
      </c>
      <c r="B9" s="4">
        <v>25000</v>
      </c>
      <c r="C9" s="5" t="s">
        <v>7</v>
      </c>
    </row>
    <row r="10" spans="1:3" s="3" customFormat="1" ht="36">
      <c r="A10" s="8" t="s">
        <v>9</v>
      </c>
      <c r="B10" s="4">
        <v>10</v>
      </c>
      <c r="C10" s="5" t="s">
        <v>5</v>
      </c>
    </row>
    <row r="11" spans="1:3" s="3" customFormat="1" ht="18.75">
      <c r="A11" s="9" t="s">
        <v>10</v>
      </c>
      <c r="B11" s="10">
        <v>40000</v>
      </c>
      <c r="C11" s="11" t="s">
        <v>7</v>
      </c>
    </row>
    <row r="12" spans="1:3" s="3" customFormat="1" ht="54">
      <c r="A12" s="8" t="s">
        <v>11</v>
      </c>
      <c r="B12" s="4">
        <v>15</v>
      </c>
      <c r="C12" s="5" t="s">
        <v>5</v>
      </c>
    </row>
    <row r="13" spans="1:3" s="3" customFormat="1" ht="18.75">
      <c r="A13" s="8" t="s">
        <v>12</v>
      </c>
      <c r="B13" s="4">
        <v>20000</v>
      </c>
      <c r="C13" s="5" t="s">
        <v>7</v>
      </c>
    </row>
    <row r="14" spans="1:3" s="3" customFormat="1" ht="18.75">
      <c r="A14" s="8" t="s">
        <v>13</v>
      </c>
      <c r="B14" s="4">
        <v>10</v>
      </c>
      <c r="C14" s="5" t="s">
        <v>5</v>
      </c>
    </row>
    <row r="15" spans="1:3" s="3" customFormat="1" ht="18.75">
      <c r="A15" s="2"/>
      <c r="B15" s="6"/>
      <c r="C15" s="7"/>
    </row>
    <row r="16" spans="1:3" s="3" customFormat="1" ht="36">
      <c r="A16" s="23" t="s">
        <v>14</v>
      </c>
      <c r="B16" s="34">
        <v>75</v>
      </c>
      <c r="C16" s="7"/>
    </row>
    <row r="17" spans="1:5" s="16" customFormat="1" ht="36">
      <c r="A17" s="8" t="s">
        <v>15</v>
      </c>
      <c r="B17" s="18">
        <f>COUNTIF($C$7:C$14,"mensal")</f>
        <v>4</v>
      </c>
      <c r="C17" s="15"/>
    </row>
    <row r="18" spans="1:5" s="16" customFormat="1" ht="36">
      <c r="A18" s="8" t="s">
        <v>16</v>
      </c>
      <c r="B18" s="18">
        <f>COUNTIF($C$7:C$14,"por unidade")</f>
        <v>4</v>
      </c>
    </row>
    <row r="19" spans="1:5" s="16" customFormat="1" ht="18.75">
      <c r="A19" s="17" t="s">
        <v>17</v>
      </c>
      <c r="B19" s="33">
        <f>SUMIF($C$7:$C$14,"mensal",$B$7:$B$14)</f>
        <v>100000</v>
      </c>
    </row>
    <row r="20" spans="1:5" s="16" customFormat="1" ht="36">
      <c r="A20" s="26" t="s">
        <v>18</v>
      </c>
      <c r="B20" s="32">
        <f>SUMIF($C$7:$C$14,"por unidade",$B$7:$B$14)</f>
        <v>50</v>
      </c>
    </row>
    <row r="21" spans="1:5" s="3" customFormat="1" ht="18.75">
      <c r="A21" s="1"/>
    </row>
    <row r="22" spans="1:5" s="3" customFormat="1" ht="18.75">
      <c r="A22" s="20" t="s">
        <v>19</v>
      </c>
      <c r="B22" s="21" t="s">
        <v>20</v>
      </c>
      <c r="C22" s="21" t="s">
        <v>21</v>
      </c>
      <c r="D22" s="21" t="s">
        <v>22</v>
      </c>
    </row>
    <row r="23" spans="1:5" s="3" customFormat="1" ht="18.75">
      <c r="A23" s="22">
        <v>0</v>
      </c>
      <c r="B23" s="31">
        <f>($B$20*A23+$B$19)</f>
        <v>100000</v>
      </c>
      <c r="C23" s="31">
        <f>(A23*$B$16)</f>
        <v>0</v>
      </c>
      <c r="D23" s="31">
        <f>(C23-B23)</f>
        <v>-100000</v>
      </c>
    </row>
    <row r="24" spans="1:5" s="3" customFormat="1" ht="18.75">
      <c r="A24" s="22">
        <v>500</v>
      </c>
      <c r="B24" s="31">
        <f t="shared" ref="B24:B43" si="0">($B$20*A24+$B$19)</f>
        <v>125000</v>
      </c>
      <c r="C24" s="31">
        <f t="shared" ref="C24:C43" si="1">(A24*$B$16)</f>
        <v>37500</v>
      </c>
      <c r="D24" s="31">
        <f t="shared" ref="D24:D43" si="2">(C24-B24)</f>
        <v>-87500</v>
      </c>
    </row>
    <row r="25" spans="1:5" s="3" customFormat="1" ht="18.75">
      <c r="A25" s="22">
        <v>1000</v>
      </c>
      <c r="B25" s="31">
        <f t="shared" si="0"/>
        <v>150000</v>
      </c>
      <c r="C25" s="31">
        <f t="shared" si="1"/>
        <v>75000</v>
      </c>
      <c r="D25" s="31">
        <f t="shared" si="2"/>
        <v>-75000</v>
      </c>
    </row>
    <row r="26" spans="1:5" s="3" customFormat="1" ht="18.75">
      <c r="A26" s="22">
        <v>1500</v>
      </c>
      <c r="B26" s="31">
        <f t="shared" si="0"/>
        <v>175000</v>
      </c>
      <c r="C26" s="31">
        <f t="shared" si="1"/>
        <v>112500</v>
      </c>
      <c r="D26" s="31">
        <f t="shared" si="2"/>
        <v>-62500</v>
      </c>
    </row>
    <row r="27" spans="1:5" s="3" customFormat="1" ht="18.75">
      <c r="A27" s="22">
        <v>2000</v>
      </c>
      <c r="B27" s="31">
        <f t="shared" si="0"/>
        <v>200000</v>
      </c>
      <c r="C27" s="31">
        <f t="shared" si="1"/>
        <v>150000</v>
      </c>
      <c r="D27" s="31">
        <f t="shared" si="2"/>
        <v>-50000</v>
      </c>
    </row>
    <row r="28" spans="1:5" s="3" customFormat="1" ht="18.75">
      <c r="A28" s="22">
        <v>2500</v>
      </c>
      <c r="B28" s="31">
        <f t="shared" si="0"/>
        <v>225000</v>
      </c>
      <c r="C28" s="31">
        <f t="shared" si="1"/>
        <v>187500</v>
      </c>
      <c r="D28" s="31">
        <f t="shared" si="2"/>
        <v>-37500</v>
      </c>
    </row>
    <row r="29" spans="1:5" s="3" customFormat="1" ht="18.75">
      <c r="A29" s="22">
        <v>3000</v>
      </c>
      <c r="B29" s="31">
        <f t="shared" si="0"/>
        <v>250000</v>
      </c>
      <c r="C29" s="31">
        <f t="shared" si="1"/>
        <v>225000</v>
      </c>
      <c r="D29" s="31">
        <f t="shared" si="2"/>
        <v>-25000</v>
      </c>
    </row>
    <row r="30" spans="1:5" s="3" customFormat="1" ht="18.75">
      <c r="A30" s="22">
        <v>3500</v>
      </c>
      <c r="B30" s="31">
        <f t="shared" si="0"/>
        <v>275000</v>
      </c>
      <c r="C30" s="31">
        <f t="shared" si="1"/>
        <v>262500</v>
      </c>
      <c r="D30" s="31">
        <f t="shared" si="2"/>
        <v>-12500</v>
      </c>
    </row>
    <row r="31" spans="1:5" s="3" customFormat="1" ht="18.75">
      <c r="A31" s="22">
        <v>4000</v>
      </c>
      <c r="B31" s="31">
        <f t="shared" si="0"/>
        <v>300000</v>
      </c>
      <c r="C31" s="31">
        <f t="shared" si="1"/>
        <v>300000</v>
      </c>
      <c r="D31" s="31">
        <f>(C31-B31)</f>
        <v>0</v>
      </c>
    </row>
    <row r="32" spans="1:5" s="3" customFormat="1" ht="18.75">
      <c r="A32" s="35">
        <v>4500</v>
      </c>
      <c r="B32" s="31">
        <f t="shared" si="0"/>
        <v>325000</v>
      </c>
      <c r="C32" s="31">
        <f t="shared" si="1"/>
        <v>337500</v>
      </c>
      <c r="D32" s="31">
        <f t="shared" si="2"/>
        <v>12500</v>
      </c>
    </row>
    <row r="33" spans="1:4" s="3" customFormat="1" ht="18.75">
      <c r="A33" s="22">
        <v>5000</v>
      </c>
      <c r="B33" s="31">
        <f t="shared" si="0"/>
        <v>350000</v>
      </c>
      <c r="C33" s="31">
        <f t="shared" si="1"/>
        <v>375000</v>
      </c>
      <c r="D33" s="31">
        <f t="shared" si="2"/>
        <v>25000</v>
      </c>
    </row>
    <row r="34" spans="1:4" s="3" customFormat="1" ht="18.75">
      <c r="A34" s="22">
        <v>5500</v>
      </c>
      <c r="B34" s="31">
        <f t="shared" si="0"/>
        <v>375000</v>
      </c>
      <c r="C34" s="31">
        <f t="shared" si="1"/>
        <v>412500</v>
      </c>
      <c r="D34" s="31">
        <f t="shared" si="2"/>
        <v>37500</v>
      </c>
    </row>
    <row r="35" spans="1:4" s="3" customFormat="1" ht="18.75">
      <c r="A35" s="22">
        <v>6000</v>
      </c>
      <c r="B35" s="31">
        <f t="shared" si="0"/>
        <v>400000</v>
      </c>
      <c r="C35" s="31">
        <f t="shared" si="1"/>
        <v>450000</v>
      </c>
      <c r="D35" s="31">
        <f t="shared" si="2"/>
        <v>50000</v>
      </c>
    </row>
    <row r="36" spans="1:4" s="3" customFormat="1" ht="18.75">
      <c r="A36" s="22">
        <v>6500</v>
      </c>
      <c r="B36" s="31">
        <f t="shared" si="0"/>
        <v>425000</v>
      </c>
      <c r="C36" s="31">
        <f t="shared" si="1"/>
        <v>487500</v>
      </c>
      <c r="D36" s="31">
        <f t="shared" si="2"/>
        <v>62500</v>
      </c>
    </row>
    <row r="37" spans="1:4" s="3" customFormat="1" ht="18.75">
      <c r="A37" s="22">
        <v>7000</v>
      </c>
      <c r="B37" s="31">
        <f t="shared" si="0"/>
        <v>450000</v>
      </c>
      <c r="C37" s="31">
        <f t="shared" si="1"/>
        <v>525000</v>
      </c>
      <c r="D37" s="31">
        <f t="shared" si="2"/>
        <v>75000</v>
      </c>
    </row>
    <row r="38" spans="1:4" s="3" customFormat="1" ht="18.75">
      <c r="A38" s="22">
        <v>7500</v>
      </c>
      <c r="B38" s="31">
        <f t="shared" si="0"/>
        <v>475000</v>
      </c>
      <c r="C38" s="31">
        <f t="shared" si="1"/>
        <v>562500</v>
      </c>
      <c r="D38" s="31">
        <f t="shared" si="2"/>
        <v>87500</v>
      </c>
    </row>
    <row r="39" spans="1:4" s="3" customFormat="1" ht="18.75">
      <c r="A39" s="22">
        <v>8000</v>
      </c>
      <c r="B39" s="31">
        <f t="shared" si="0"/>
        <v>500000</v>
      </c>
      <c r="C39" s="31">
        <f t="shared" si="1"/>
        <v>600000</v>
      </c>
      <c r="D39" s="31">
        <f t="shared" si="2"/>
        <v>100000</v>
      </c>
    </row>
    <row r="40" spans="1:4" s="3" customFormat="1" ht="18.75">
      <c r="A40" s="22">
        <v>8500</v>
      </c>
      <c r="B40" s="31">
        <f t="shared" si="0"/>
        <v>525000</v>
      </c>
      <c r="C40" s="31">
        <f t="shared" si="1"/>
        <v>637500</v>
      </c>
      <c r="D40" s="31">
        <f t="shared" si="2"/>
        <v>112500</v>
      </c>
    </row>
    <row r="41" spans="1:4" s="3" customFormat="1" ht="18.75">
      <c r="A41" s="22">
        <v>9000</v>
      </c>
      <c r="B41" s="31">
        <f t="shared" si="0"/>
        <v>550000</v>
      </c>
      <c r="C41" s="31">
        <f t="shared" si="1"/>
        <v>675000</v>
      </c>
      <c r="D41" s="31">
        <f t="shared" si="2"/>
        <v>125000</v>
      </c>
    </row>
    <row r="42" spans="1:4" s="3" customFormat="1" ht="18.75">
      <c r="A42" s="22">
        <v>9500</v>
      </c>
      <c r="B42" s="31">
        <f t="shared" si="0"/>
        <v>575000</v>
      </c>
      <c r="C42" s="31">
        <f t="shared" si="1"/>
        <v>712500</v>
      </c>
      <c r="D42" s="31">
        <f t="shared" si="2"/>
        <v>137500</v>
      </c>
    </row>
    <row r="43" spans="1:4" s="3" customFormat="1" ht="18.75">
      <c r="A43" s="22">
        <v>10000</v>
      </c>
      <c r="B43" s="31">
        <f t="shared" si="0"/>
        <v>600000</v>
      </c>
      <c r="C43" s="31">
        <f t="shared" si="1"/>
        <v>750000</v>
      </c>
      <c r="D43" s="31">
        <f t="shared" si="2"/>
        <v>150000</v>
      </c>
    </row>
    <row r="54" spans="11:11">
      <c r="K54" t="s">
        <v>23</v>
      </c>
    </row>
  </sheetData>
  <mergeCells count="1">
    <mergeCell ref="A1:C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topLeftCell="B1" workbookViewId="0">
      <selection activeCell="J11" sqref="J11"/>
    </sheetView>
  </sheetViews>
  <sheetFormatPr defaultRowHeight="15"/>
  <cols>
    <col min="11" max="11" width="15.28515625" customWidth="1"/>
    <col min="12" max="12" width="23" customWidth="1"/>
    <col min="13" max="13" width="15.140625" customWidth="1"/>
  </cols>
  <sheetData>
    <row r="1" spans="10:14" ht="18">
      <c r="J1" s="42" t="s">
        <v>24</v>
      </c>
      <c r="K1" s="42"/>
      <c r="L1" s="42"/>
      <c r="M1" s="42"/>
    </row>
    <row r="2" spans="10:14" ht="36">
      <c r="J2" s="25" t="s">
        <v>25</v>
      </c>
      <c r="K2" s="20" t="s">
        <v>26</v>
      </c>
      <c r="L2" s="20" t="s">
        <v>21</v>
      </c>
      <c r="M2" s="20" t="s">
        <v>22</v>
      </c>
    </row>
    <row r="3" spans="10:14">
      <c r="J3" s="24">
        <v>0</v>
      </c>
      <c r="K3" s="29">
        <f>($J$11*J3+132000)</f>
        <v>132000</v>
      </c>
      <c r="L3" s="29">
        <f>(120*J3)</f>
        <v>0</v>
      </c>
      <c r="M3" s="29">
        <f>(L3-K3)</f>
        <v>-132000</v>
      </c>
    </row>
    <row r="4" spans="10:14">
      <c r="J4" s="24">
        <v>1000</v>
      </c>
      <c r="K4" s="29">
        <f t="shared" ref="K4:K9" si="0">($J$11*J4+132000)</f>
        <v>192000</v>
      </c>
      <c r="L4" s="29">
        <f t="shared" ref="L4:L9" si="1">(120*J4)</f>
        <v>120000</v>
      </c>
      <c r="M4" s="29">
        <f t="shared" ref="M4:M9" si="2">(L4-K4)</f>
        <v>-72000</v>
      </c>
    </row>
    <row r="5" spans="10:14">
      <c r="J5" s="24">
        <v>2000</v>
      </c>
      <c r="K5" s="29">
        <f t="shared" si="0"/>
        <v>252000</v>
      </c>
      <c r="L5" s="29">
        <f t="shared" si="1"/>
        <v>240000</v>
      </c>
      <c r="M5" s="29">
        <f t="shared" si="2"/>
        <v>-12000</v>
      </c>
    </row>
    <row r="6" spans="10:14">
      <c r="J6" s="24">
        <v>3000</v>
      </c>
      <c r="K6" s="29">
        <f t="shared" si="0"/>
        <v>312000</v>
      </c>
      <c r="L6" s="29">
        <f t="shared" si="1"/>
        <v>360000</v>
      </c>
      <c r="M6" s="29">
        <f t="shared" si="2"/>
        <v>48000</v>
      </c>
    </row>
    <row r="7" spans="10:14">
      <c r="J7" s="24">
        <v>4000</v>
      </c>
      <c r="K7" s="29">
        <f t="shared" si="0"/>
        <v>372000</v>
      </c>
      <c r="L7" s="29">
        <f t="shared" si="1"/>
        <v>480000</v>
      </c>
      <c r="M7" s="29">
        <f t="shared" si="2"/>
        <v>108000</v>
      </c>
    </row>
    <row r="8" spans="10:14">
      <c r="J8" s="24">
        <v>5000</v>
      </c>
      <c r="K8" s="29">
        <f t="shared" si="0"/>
        <v>432000</v>
      </c>
      <c r="L8" s="29">
        <f t="shared" si="1"/>
        <v>600000</v>
      </c>
      <c r="M8" s="29">
        <f t="shared" si="2"/>
        <v>168000</v>
      </c>
    </row>
    <row r="9" spans="10:14">
      <c r="J9" s="24">
        <v>6000</v>
      </c>
      <c r="K9" s="29">
        <f t="shared" si="0"/>
        <v>492000</v>
      </c>
      <c r="L9" s="29">
        <f t="shared" si="1"/>
        <v>720000</v>
      </c>
      <c r="M9" s="29">
        <f t="shared" si="2"/>
        <v>228000</v>
      </c>
    </row>
    <row r="11" spans="10:14">
      <c r="J11" s="28">
        <f>(300000+60000)/6000</f>
        <v>60</v>
      </c>
      <c r="K11" t="s">
        <v>27</v>
      </c>
      <c r="M11" s="30"/>
    </row>
    <row r="14" spans="10:14">
      <c r="J14" s="28">
        <f>(80000+40000)/2000</f>
        <v>60</v>
      </c>
      <c r="K14" t="s">
        <v>28</v>
      </c>
    </row>
    <row r="16" spans="10:14" ht="18">
      <c r="J16" s="42" t="s">
        <v>29</v>
      </c>
      <c r="K16" s="42"/>
      <c r="L16" s="42"/>
      <c r="M16" s="42"/>
    </row>
    <row r="17" spans="10:14" ht="36">
      <c r="J17" s="25" t="s">
        <v>25</v>
      </c>
      <c r="K17" s="20" t="s">
        <v>26</v>
      </c>
      <c r="L17" s="20" t="s">
        <v>21</v>
      </c>
      <c r="M17" s="20" t="s">
        <v>22</v>
      </c>
    </row>
    <row r="18" spans="10:14">
      <c r="J18" s="24">
        <v>0</v>
      </c>
      <c r="K18" s="29">
        <f>($J$14*J18+44000)</f>
        <v>44000</v>
      </c>
      <c r="L18" s="29">
        <f>(100*J18)</f>
        <v>0</v>
      </c>
      <c r="M18" s="29">
        <f>(L18-K18)</f>
        <v>-44000</v>
      </c>
    </row>
    <row r="19" spans="10:14">
      <c r="J19" s="24">
        <v>250</v>
      </c>
      <c r="K19" s="29">
        <f t="shared" ref="K19:K26" si="3">($J$14*J19+44000)</f>
        <v>59000</v>
      </c>
      <c r="L19" s="29">
        <f t="shared" ref="L19:L26" si="4">(100*J19)</f>
        <v>25000</v>
      </c>
      <c r="M19" s="29">
        <f t="shared" ref="M19:M26" si="5">(L19-K19)</f>
        <v>-34000</v>
      </c>
    </row>
    <row r="20" spans="10:14">
      <c r="J20" s="24">
        <v>500</v>
      </c>
      <c r="K20" s="29">
        <f t="shared" si="3"/>
        <v>74000</v>
      </c>
      <c r="L20" s="29">
        <f t="shared" si="4"/>
        <v>50000</v>
      </c>
      <c r="M20" s="29">
        <f>(L20-K20)</f>
        <v>-24000</v>
      </c>
    </row>
    <row r="21" spans="10:14">
      <c r="J21" s="24">
        <v>750</v>
      </c>
      <c r="K21" s="29">
        <f t="shared" si="3"/>
        <v>89000</v>
      </c>
      <c r="L21" s="29">
        <f t="shared" si="4"/>
        <v>75000</v>
      </c>
      <c r="M21" s="29">
        <f t="shared" si="5"/>
        <v>-14000</v>
      </c>
    </row>
    <row r="22" spans="10:14">
      <c r="J22" s="24">
        <v>1000</v>
      </c>
      <c r="K22" s="29">
        <f t="shared" si="3"/>
        <v>104000</v>
      </c>
      <c r="L22" s="29">
        <f t="shared" si="4"/>
        <v>100000</v>
      </c>
      <c r="M22" s="29">
        <f t="shared" si="5"/>
        <v>-4000</v>
      </c>
    </row>
    <row r="23" spans="10:14">
      <c r="J23" s="24">
        <v>1250</v>
      </c>
      <c r="K23" s="29">
        <f t="shared" si="3"/>
        <v>119000</v>
      </c>
      <c r="L23" s="29">
        <f t="shared" si="4"/>
        <v>125000</v>
      </c>
      <c r="M23" s="29">
        <f t="shared" si="5"/>
        <v>6000</v>
      </c>
    </row>
    <row r="24" spans="10:14">
      <c r="J24" s="24">
        <v>1500</v>
      </c>
      <c r="K24" s="29">
        <f t="shared" si="3"/>
        <v>134000</v>
      </c>
      <c r="L24" s="29">
        <f t="shared" si="4"/>
        <v>150000</v>
      </c>
      <c r="M24" s="29">
        <f t="shared" si="5"/>
        <v>16000</v>
      </c>
    </row>
    <row r="25" spans="10:14">
      <c r="J25" s="24">
        <v>1750</v>
      </c>
      <c r="K25" s="29">
        <f t="shared" si="3"/>
        <v>149000</v>
      </c>
      <c r="L25" s="29">
        <f t="shared" si="4"/>
        <v>175000</v>
      </c>
      <c r="M25" s="29">
        <f t="shared" si="5"/>
        <v>26000</v>
      </c>
    </row>
    <row r="26" spans="10:14">
      <c r="J26" s="24">
        <v>2000</v>
      </c>
      <c r="K26" s="29">
        <f t="shared" si="3"/>
        <v>164000</v>
      </c>
      <c r="L26" s="29">
        <f t="shared" si="4"/>
        <v>200000</v>
      </c>
      <c r="M26" s="29">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C25" sqref="C25"/>
    </sheetView>
  </sheetViews>
  <sheetFormatPr defaultRowHeight="15"/>
  <cols>
    <col min="1" max="1" width="21.140625" customWidth="1"/>
    <col min="2" max="2" width="28.140625" customWidth="1"/>
    <col min="3" max="3" width="21.7109375" customWidth="1"/>
  </cols>
  <sheetData>
    <row r="16" spans="1:4" ht="54">
      <c r="A16" s="19" t="s">
        <v>30</v>
      </c>
      <c r="B16" s="19" t="s">
        <v>21</v>
      </c>
      <c r="C16" s="19" t="s">
        <v>22</v>
      </c>
    </row>
    <row r="17" spans="1:3">
      <c r="A17" s="24">
        <v>0</v>
      </c>
      <c r="B17" s="27">
        <f>(A17*3)</f>
        <v>0</v>
      </c>
      <c r="C17" s="27">
        <f>(A17*1.25)</f>
        <v>0</v>
      </c>
    </row>
    <row r="18" spans="1:3">
      <c r="A18" s="24">
        <v>500</v>
      </c>
      <c r="B18" s="27">
        <f>(A18*3)</f>
        <v>1500</v>
      </c>
      <c r="C18" s="27">
        <f t="shared" ref="C18:C27" si="0">(A18*1.25)</f>
        <v>625</v>
      </c>
    </row>
    <row r="19" spans="1:3">
      <c r="A19" s="24">
        <v>1000</v>
      </c>
      <c r="B19" s="27">
        <f t="shared" ref="B19:B27" si="1">(A19*3)</f>
        <v>3000</v>
      </c>
      <c r="C19" s="27">
        <f t="shared" si="0"/>
        <v>1250</v>
      </c>
    </row>
    <row r="20" spans="1:3">
      <c r="A20" s="24">
        <v>1500</v>
      </c>
      <c r="B20" s="27">
        <f t="shared" si="1"/>
        <v>4500</v>
      </c>
      <c r="C20" s="27">
        <f t="shared" si="0"/>
        <v>1875</v>
      </c>
    </row>
    <row r="21" spans="1:3">
      <c r="A21" s="24">
        <v>2000</v>
      </c>
      <c r="B21" s="27">
        <f t="shared" si="1"/>
        <v>6000</v>
      </c>
      <c r="C21" s="27">
        <f t="shared" si="0"/>
        <v>2500</v>
      </c>
    </row>
    <row r="22" spans="1:3">
      <c r="A22" s="24">
        <v>2500</v>
      </c>
      <c r="B22" s="27">
        <f t="shared" si="1"/>
        <v>7500</v>
      </c>
      <c r="C22" s="27">
        <f t="shared" si="0"/>
        <v>3125</v>
      </c>
    </row>
    <row r="23" spans="1:3">
      <c r="A23" s="24">
        <v>3000</v>
      </c>
      <c r="B23" s="27">
        <f t="shared" si="1"/>
        <v>9000</v>
      </c>
      <c r="C23" s="27">
        <f t="shared" si="0"/>
        <v>3750</v>
      </c>
    </row>
    <row r="24" spans="1:3">
      <c r="A24" s="24">
        <v>3500</v>
      </c>
      <c r="B24" s="27">
        <f t="shared" si="1"/>
        <v>10500</v>
      </c>
      <c r="C24" s="27">
        <f t="shared" si="0"/>
        <v>4375</v>
      </c>
    </row>
    <row r="25" spans="1:3">
      <c r="A25" s="24">
        <v>4000</v>
      </c>
      <c r="B25" s="27">
        <f t="shared" si="1"/>
        <v>12000</v>
      </c>
      <c r="C25" s="27">
        <f t="shared" si="0"/>
        <v>5000</v>
      </c>
    </row>
    <row r="26" spans="1:3">
      <c r="A26" s="24">
        <v>4500</v>
      </c>
      <c r="B26" s="27">
        <f t="shared" si="1"/>
        <v>13500</v>
      </c>
      <c r="C26" s="27">
        <f t="shared" si="0"/>
        <v>5625</v>
      </c>
    </row>
    <row r="27" spans="1:3">
      <c r="A27" s="24">
        <v>5000</v>
      </c>
      <c r="B27" s="27">
        <f t="shared" si="1"/>
        <v>15000</v>
      </c>
      <c r="C27" s="27">
        <f t="shared" si="0"/>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14f7f5d-144d-4041-bba0-be833a6b936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3764F053E0064E97117CE10B65671C" ma:contentTypeVersion="8" ma:contentTypeDescription="Create a new document." ma:contentTypeScope="" ma:versionID="95e05d0c34194c06e0446e78f7896720">
  <xsd:schema xmlns:xsd="http://www.w3.org/2001/XMLSchema" xmlns:xs="http://www.w3.org/2001/XMLSchema" xmlns:p="http://schemas.microsoft.com/office/2006/metadata/properties" xmlns:ns3="014f7f5d-144d-4041-bba0-be833a6b936c" xmlns:ns4="8f39a843-a356-4902-accc-c6e8023837af" targetNamespace="http://schemas.microsoft.com/office/2006/metadata/properties" ma:root="true" ma:fieldsID="4210136426d98c4c40253e26c62380a3" ns3:_="" ns4:_="">
    <xsd:import namespace="014f7f5d-144d-4041-bba0-be833a6b936c"/>
    <xsd:import namespace="8f39a843-a356-4902-accc-c6e8023837af"/>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4f7f5d-144d-4041-bba0-be833a6b93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39a843-a356-4902-accc-c6e8023837a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EF3CE832-C369-4444-A4FD-3114EDC384D9}"/>
</file>

<file path=customXml/itemProps3.xml><?xml version="1.0" encoding="utf-8"?>
<ds:datastoreItem xmlns:ds="http://schemas.openxmlformats.org/officeDocument/2006/customXml" ds:itemID="{67C10457-FDC5-4164-8990-905B53C377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
  <cp:revision/>
  <dcterms:created xsi:type="dcterms:W3CDTF">2019-09-11T19:52:07Z</dcterms:created>
  <dcterms:modified xsi:type="dcterms:W3CDTF">2025-02-12T21:22:54Z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0x010100C53764F053E0064E97117CE10B65671C</vt:lpwstr>
  </property>
</Properties>
</file>