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!!MOKSLAS\Blockchain-projects\Musu-straipsniai\Blockchain-MCDM\Zenodo\"/>
    </mc:Choice>
  </mc:AlternateContent>
  <xr:revisionPtr revIDLastSave="0" documentId="13_ncr:1_{5DCA0694-D687-48B6-BA09-01AF95530A6B}" xr6:coauthVersionLast="36" xr6:coauthVersionMax="36" xr10:uidLastSave="{00000000-0000-0000-0000-000000000000}"/>
  <bookViews>
    <workbookView xWindow="32760" yWindow="32760" windowWidth="16380" windowHeight="8190" tabRatio="928" activeTab="1" xr2:uid="{00000000-000D-0000-FFFF-FFFF00000000}"/>
  </bookViews>
  <sheets>
    <sheet name="Obtained weigths" sheetId="14" r:id="rId1"/>
    <sheet name="Public Categories" sheetId="9" r:id="rId2"/>
    <sheet name="Public Throughput" sheetId="1" r:id="rId3"/>
    <sheet name="Public Decentralization" sheetId="11" r:id="rId4"/>
    <sheet name="Public Incentivitization" sheetId="12" r:id="rId5"/>
    <sheet name="Public Sustainability" sheetId="13" r:id="rId6"/>
    <sheet name="Public Security" sheetId="15" r:id="rId7"/>
    <sheet name="Hybrid Categories" sheetId="28" r:id="rId8"/>
    <sheet name="Hybrid Throughput" sheetId="17" r:id="rId9"/>
    <sheet name="Hybrid Decentralization" sheetId="18" r:id="rId10"/>
    <sheet name="Hybrid Incentivitization" sheetId="19" r:id="rId11"/>
    <sheet name="Hybrid Sustainability" sheetId="20" r:id="rId12"/>
    <sheet name="Hybrid Security" sheetId="21" r:id="rId13"/>
    <sheet name="Private Categories" sheetId="29" r:id="rId14"/>
    <sheet name="Private Throughput" sheetId="23" r:id="rId15"/>
    <sheet name="Private Decentralization" sheetId="24" r:id="rId16"/>
    <sheet name="Private Incentivitization" sheetId="25" r:id="rId17"/>
    <sheet name="Private Sustainability" sheetId="26" r:id="rId18"/>
    <sheet name="Private Security" sheetId="27" r:id="rId19"/>
    <sheet name="___ahp_tool" sheetId="2" state="hidden" r:id="rId20"/>
  </sheets>
  <calcPr calcId="191029"/>
</workbook>
</file>

<file path=xl/calcChain.xml><?xml version="1.0" encoding="utf-8"?>
<calcChain xmlns="http://schemas.openxmlformats.org/spreadsheetml/2006/main">
  <c r="C7" i="11" l="1"/>
  <c r="D7" i="11"/>
  <c r="Q53" i="29" l="1"/>
  <c r="Q57" i="29" s="1"/>
  <c r="N51" i="29"/>
  <c r="M51" i="29"/>
  <c r="L51" i="29"/>
  <c r="K51" i="29"/>
  <c r="J51" i="29"/>
  <c r="I51" i="29"/>
  <c r="H51" i="29"/>
  <c r="G51" i="29"/>
  <c r="F51" i="29"/>
  <c r="E51" i="29"/>
  <c r="D51" i="29"/>
  <c r="C51" i="29"/>
  <c r="P51" i="29" s="1"/>
  <c r="Q51" i="29" s="1"/>
  <c r="O50" i="29"/>
  <c r="M50" i="29"/>
  <c r="L50" i="29"/>
  <c r="K50" i="29"/>
  <c r="J50" i="29"/>
  <c r="I50" i="29"/>
  <c r="H50" i="29"/>
  <c r="G50" i="29"/>
  <c r="F50" i="29"/>
  <c r="E50" i="29"/>
  <c r="D50" i="29"/>
  <c r="C50" i="29"/>
  <c r="P50" i="29" s="1"/>
  <c r="Q50" i="29" s="1"/>
  <c r="O49" i="29"/>
  <c r="N49" i="29"/>
  <c r="L49" i="29"/>
  <c r="K49" i="29"/>
  <c r="J49" i="29"/>
  <c r="I49" i="29"/>
  <c r="H49" i="29"/>
  <c r="G49" i="29"/>
  <c r="F49" i="29"/>
  <c r="E49" i="29"/>
  <c r="D49" i="29"/>
  <c r="C49" i="29"/>
  <c r="P49" i="29" s="1"/>
  <c r="Q49" i="29" s="1"/>
  <c r="B49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P48" i="29" s="1"/>
  <c r="Q48" i="29" s="1"/>
  <c r="O47" i="29"/>
  <c r="N47" i="29"/>
  <c r="M47" i="29"/>
  <c r="L47" i="29"/>
  <c r="J47" i="29"/>
  <c r="I47" i="29"/>
  <c r="H47" i="29"/>
  <c r="G47" i="29"/>
  <c r="F47" i="29"/>
  <c r="E47" i="29"/>
  <c r="D47" i="29"/>
  <c r="C47" i="29"/>
  <c r="P47" i="29" s="1"/>
  <c r="Q47" i="29" s="1"/>
  <c r="O46" i="29"/>
  <c r="N46" i="29"/>
  <c r="M46" i="29"/>
  <c r="L46" i="29"/>
  <c r="K46" i="29"/>
  <c r="I46" i="29"/>
  <c r="H46" i="29"/>
  <c r="G46" i="29"/>
  <c r="F46" i="29"/>
  <c r="E46" i="29"/>
  <c r="D46" i="29"/>
  <c r="C46" i="29"/>
  <c r="P46" i="29" s="1"/>
  <c r="Q46" i="29" s="1"/>
  <c r="B46" i="29"/>
  <c r="O45" i="29"/>
  <c r="N45" i="29"/>
  <c r="M45" i="29"/>
  <c r="L45" i="29"/>
  <c r="K45" i="29"/>
  <c r="J45" i="29"/>
  <c r="H45" i="29"/>
  <c r="G45" i="29"/>
  <c r="F45" i="29"/>
  <c r="E45" i="29"/>
  <c r="D45" i="29"/>
  <c r="C45" i="29"/>
  <c r="P45" i="29" s="1"/>
  <c r="Q45" i="29" s="1"/>
  <c r="O44" i="29"/>
  <c r="N44" i="29"/>
  <c r="M44" i="29"/>
  <c r="L44" i="29"/>
  <c r="K44" i="29"/>
  <c r="J44" i="29"/>
  <c r="I44" i="29"/>
  <c r="G44" i="29"/>
  <c r="F44" i="29"/>
  <c r="E44" i="29"/>
  <c r="D44" i="29"/>
  <c r="C44" i="29"/>
  <c r="P44" i="29" s="1"/>
  <c r="Q44" i="29" s="1"/>
  <c r="O43" i="29"/>
  <c r="N43" i="29"/>
  <c r="M43" i="29"/>
  <c r="L43" i="29"/>
  <c r="K43" i="29"/>
  <c r="J43" i="29"/>
  <c r="I43" i="29"/>
  <c r="H43" i="29"/>
  <c r="B43" i="29"/>
  <c r="O42" i="29"/>
  <c r="N42" i="29"/>
  <c r="M42" i="29"/>
  <c r="L42" i="29"/>
  <c r="K42" i="29"/>
  <c r="J42" i="29"/>
  <c r="I42" i="29"/>
  <c r="H42" i="29"/>
  <c r="O41" i="29"/>
  <c r="N41" i="29"/>
  <c r="M41" i="29"/>
  <c r="L41" i="29"/>
  <c r="K41" i="29"/>
  <c r="J41" i="29"/>
  <c r="I41" i="29"/>
  <c r="H41" i="29"/>
  <c r="O40" i="29"/>
  <c r="N40" i="29"/>
  <c r="M40" i="29"/>
  <c r="L40" i="29"/>
  <c r="K40" i="29"/>
  <c r="J40" i="29"/>
  <c r="I40" i="29"/>
  <c r="H40" i="29"/>
  <c r="B40" i="29"/>
  <c r="L39" i="29"/>
  <c r="K39" i="29"/>
  <c r="N38" i="29"/>
  <c r="M38" i="29"/>
  <c r="H38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P34" i="29" s="1"/>
  <c r="P17" i="29" s="1"/>
  <c r="B34" i="29"/>
  <c r="B51" i="29" s="1"/>
  <c r="O33" i="29"/>
  <c r="M33" i="29"/>
  <c r="L33" i="29"/>
  <c r="K33" i="29"/>
  <c r="J33" i="29"/>
  <c r="I33" i="29"/>
  <c r="H33" i="29"/>
  <c r="G33" i="29"/>
  <c r="F33" i="29"/>
  <c r="E33" i="29"/>
  <c r="D33" i="29"/>
  <c r="C33" i="29"/>
  <c r="P33" i="29" s="1"/>
  <c r="P16" i="29" s="1"/>
  <c r="B33" i="29"/>
  <c r="B50" i="29" s="1"/>
  <c r="O32" i="29"/>
  <c r="N32" i="29"/>
  <c r="L32" i="29"/>
  <c r="K32" i="29"/>
  <c r="J32" i="29"/>
  <c r="I32" i="29"/>
  <c r="H32" i="29"/>
  <c r="G32" i="29"/>
  <c r="F32" i="29"/>
  <c r="E32" i="29"/>
  <c r="D32" i="29"/>
  <c r="C32" i="29"/>
  <c r="P32" i="29" s="1"/>
  <c r="P15" i="29" s="1"/>
  <c r="B32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P31" i="29" s="1"/>
  <c r="P14" i="29" s="1"/>
  <c r="B31" i="29"/>
  <c r="B48" i="29" s="1"/>
  <c r="O30" i="29"/>
  <c r="N30" i="29"/>
  <c r="M30" i="29"/>
  <c r="L30" i="29"/>
  <c r="J30" i="29"/>
  <c r="I30" i="29"/>
  <c r="H30" i="29"/>
  <c r="G30" i="29"/>
  <c r="F30" i="29"/>
  <c r="E30" i="29"/>
  <c r="D30" i="29"/>
  <c r="C30" i="29"/>
  <c r="P30" i="29" s="1"/>
  <c r="P13" i="29" s="1"/>
  <c r="B30" i="29"/>
  <c r="B47" i="29" s="1"/>
  <c r="O29" i="29"/>
  <c r="N29" i="29"/>
  <c r="M29" i="29"/>
  <c r="L29" i="29"/>
  <c r="K29" i="29"/>
  <c r="I29" i="29"/>
  <c r="H29" i="29"/>
  <c r="G29" i="29"/>
  <c r="F29" i="29"/>
  <c r="E29" i="29"/>
  <c r="D29" i="29"/>
  <c r="C29" i="29"/>
  <c r="P29" i="29" s="1"/>
  <c r="P12" i="29" s="1"/>
  <c r="B29" i="29"/>
  <c r="P28" i="29"/>
  <c r="P11" i="29" s="1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B45" i="29" s="1"/>
  <c r="O27" i="29"/>
  <c r="N27" i="29"/>
  <c r="M27" i="29"/>
  <c r="L27" i="29"/>
  <c r="K27" i="29"/>
  <c r="J27" i="29"/>
  <c r="I27" i="29"/>
  <c r="G27" i="29"/>
  <c r="F27" i="29"/>
  <c r="E27" i="29"/>
  <c r="D27" i="29"/>
  <c r="C27" i="29"/>
  <c r="P27" i="29" s="1"/>
  <c r="P10" i="29" s="1"/>
  <c r="B27" i="29"/>
  <c r="B44" i="29" s="1"/>
  <c r="O26" i="29"/>
  <c r="N26" i="29"/>
  <c r="M26" i="29"/>
  <c r="L26" i="29"/>
  <c r="K26" i="29"/>
  <c r="J26" i="29"/>
  <c r="I26" i="29"/>
  <c r="H26" i="29"/>
  <c r="B26" i="29"/>
  <c r="O25" i="29"/>
  <c r="N25" i="29"/>
  <c r="M25" i="29"/>
  <c r="L25" i="29"/>
  <c r="K25" i="29"/>
  <c r="J25" i="29"/>
  <c r="I25" i="29"/>
  <c r="H25" i="29"/>
  <c r="B25" i="29"/>
  <c r="B42" i="29" s="1"/>
  <c r="O24" i="29"/>
  <c r="N24" i="29"/>
  <c r="M24" i="29"/>
  <c r="L24" i="29"/>
  <c r="K24" i="29"/>
  <c r="J24" i="29"/>
  <c r="I24" i="29"/>
  <c r="H24" i="29"/>
  <c r="B24" i="29"/>
  <c r="B41" i="29" s="1"/>
  <c r="O23" i="29"/>
  <c r="N23" i="29"/>
  <c r="M23" i="29"/>
  <c r="L23" i="29"/>
  <c r="K23" i="29"/>
  <c r="J23" i="29"/>
  <c r="I23" i="29"/>
  <c r="H23" i="29"/>
  <c r="B23" i="29"/>
  <c r="O22" i="29"/>
  <c r="K22" i="29"/>
  <c r="J22" i="29"/>
  <c r="I22" i="29"/>
  <c r="B22" i="29"/>
  <c r="B39" i="29" s="1"/>
  <c r="O21" i="29"/>
  <c r="O38" i="29" s="1"/>
  <c r="N21" i="29"/>
  <c r="M21" i="29"/>
  <c r="L21" i="29"/>
  <c r="L38" i="29" s="1"/>
  <c r="K21" i="29"/>
  <c r="K38" i="29" s="1"/>
  <c r="J21" i="29"/>
  <c r="J38" i="29" s="1"/>
  <c r="I21" i="29"/>
  <c r="I38" i="29" s="1"/>
  <c r="H21" i="29"/>
  <c r="F21" i="29"/>
  <c r="F38" i="29" s="1"/>
  <c r="E21" i="29"/>
  <c r="E38" i="29" s="1"/>
  <c r="O18" i="29"/>
  <c r="O51" i="29" s="1"/>
  <c r="N18" i="29"/>
  <c r="N50" i="29" s="1"/>
  <c r="M18" i="29"/>
  <c r="M22" i="29" s="1"/>
  <c r="L18" i="29"/>
  <c r="L22" i="29" s="1"/>
  <c r="K18" i="29"/>
  <c r="K47" i="29" s="1"/>
  <c r="J18" i="29"/>
  <c r="J39" i="29" s="1"/>
  <c r="I18" i="29"/>
  <c r="I45" i="29" s="1"/>
  <c r="H18" i="29"/>
  <c r="H39" i="29" s="1"/>
  <c r="G18" i="29"/>
  <c r="G24" i="29" s="1"/>
  <c r="F18" i="29"/>
  <c r="R12" i="29"/>
  <c r="R11" i="29"/>
  <c r="R10" i="29"/>
  <c r="R9" i="29"/>
  <c r="F9" i="29"/>
  <c r="E9" i="29"/>
  <c r="D9" i="29"/>
  <c r="C9" i="29"/>
  <c r="E8" i="29"/>
  <c r="D8" i="29"/>
  <c r="D25" i="29" s="1"/>
  <c r="C8" i="29"/>
  <c r="D7" i="29"/>
  <c r="D18" i="29" s="1"/>
  <c r="C7" i="29"/>
  <c r="C6" i="29"/>
  <c r="C18" i="29" s="1"/>
  <c r="G4" i="29"/>
  <c r="G21" i="29" s="1"/>
  <c r="G38" i="29" s="1"/>
  <c r="F4" i="29"/>
  <c r="E4" i="29"/>
  <c r="D4" i="29"/>
  <c r="D21" i="29" s="1"/>
  <c r="D38" i="29" s="1"/>
  <c r="C4" i="29"/>
  <c r="C21" i="29" s="1"/>
  <c r="C38" i="29" s="1"/>
  <c r="Q53" i="28"/>
  <c r="Q57" i="28" s="1"/>
  <c r="N51" i="28"/>
  <c r="M51" i="28"/>
  <c r="L51" i="28"/>
  <c r="K51" i="28"/>
  <c r="J51" i="28"/>
  <c r="I51" i="28"/>
  <c r="H51" i="28"/>
  <c r="G51" i="28"/>
  <c r="F51" i="28"/>
  <c r="E51" i="28"/>
  <c r="D51" i="28"/>
  <c r="C51" i="28"/>
  <c r="P51" i="28" s="1"/>
  <c r="Q51" i="28" s="1"/>
  <c r="O50" i="28"/>
  <c r="M50" i="28"/>
  <c r="L50" i="28"/>
  <c r="K50" i="28"/>
  <c r="J50" i="28"/>
  <c r="I50" i="28"/>
  <c r="H50" i="28"/>
  <c r="G50" i="28"/>
  <c r="F50" i="28"/>
  <c r="E50" i="28"/>
  <c r="D50" i="28"/>
  <c r="C50" i="28"/>
  <c r="P50" i="28" s="1"/>
  <c r="Q50" i="28" s="1"/>
  <c r="O49" i="28"/>
  <c r="N49" i="28"/>
  <c r="L49" i="28"/>
  <c r="K49" i="28"/>
  <c r="J49" i="28"/>
  <c r="I49" i="28"/>
  <c r="H49" i="28"/>
  <c r="G49" i="28"/>
  <c r="F49" i="28"/>
  <c r="E49" i="28"/>
  <c r="D49" i="28"/>
  <c r="C49" i="28"/>
  <c r="P49" i="28" s="1"/>
  <c r="Q49" i="28" s="1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P48" i="28" s="1"/>
  <c r="Q48" i="28" s="1"/>
  <c r="O47" i="28"/>
  <c r="N47" i="28"/>
  <c r="M47" i="28"/>
  <c r="L47" i="28"/>
  <c r="J47" i="28"/>
  <c r="I47" i="28"/>
  <c r="H47" i="28"/>
  <c r="G47" i="28"/>
  <c r="F47" i="28"/>
  <c r="E47" i="28"/>
  <c r="D47" i="28"/>
  <c r="C47" i="28"/>
  <c r="P47" i="28" s="1"/>
  <c r="Q47" i="28" s="1"/>
  <c r="O46" i="28"/>
  <c r="N46" i="28"/>
  <c r="M46" i="28"/>
  <c r="L46" i="28"/>
  <c r="K46" i="28"/>
  <c r="I46" i="28"/>
  <c r="H46" i="28"/>
  <c r="G46" i="28"/>
  <c r="F46" i="28"/>
  <c r="E46" i="28"/>
  <c r="D46" i="28"/>
  <c r="C46" i="28"/>
  <c r="P46" i="28" s="1"/>
  <c r="Q46" i="28" s="1"/>
  <c r="O45" i="28"/>
  <c r="N45" i="28"/>
  <c r="M45" i="28"/>
  <c r="L45" i="28"/>
  <c r="K45" i="28"/>
  <c r="J45" i="28"/>
  <c r="H45" i="28"/>
  <c r="G45" i="28"/>
  <c r="F45" i="28"/>
  <c r="E45" i="28"/>
  <c r="D45" i="28"/>
  <c r="C45" i="28"/>
  <c r="P45" i="28" s="1"/>
  <c r="Q45" i="28" s="1"/>
  <c r="O44" i="28"/>
  <c r="N44" i="28"/>
  <c r="M44" i="28"/>
  <c r="L44" i="28"/>
  <c r="K44" i="28"/>
  <c r="J44" i="28"/>
  <c r="I44" i="28"/>
  <c r="G44" i="28"/>
  <c r="F44" i="28"/>
  <c r="E44" i="28"/>
  <c r="D44" i="28"/>
  <c r="C44" i="28"/>
  <c r="P44" i="28" s="1"/>
  <c r="Q44" i="28" s="1"/>
  <c r="O43" i="28"/>
  <c r="N43" i="28"/>
  <c r="M43" i="28"/>
  <c r="L43" i="28"/>
  <c r="K43" i="28"/>
  <c r="J43" i="28"/>
  <c r="I43" i="28"/>
  <c r="H43" i="28"/>
  <c r="O42" i="28"/>
  <c r="N42" i="28"/>
  <c r="M42" i="28"/>
  <c r="L42" i="28"/>
  <c r="K42" i="28"/>
  <c r="J42" i="28"/>
  <c r="I42" i="28"/>
  <c r="H42" i="28"/>
  <c r="O41" i="28"/>
  <c r="N41" i="28"/>
  <c r="M41" i="28"/>
  <c r="L41" i="28"/>
  <c r="K41" i="28"/>
  <c r="J41" i="28"/>
  <c r="I41" i="28"/>
  <c r="H41" i="28"/>
  <c r="O40" i="28"/>
  <c r="N40" i="28"/>
  <c r="M40" i="28"/>
  <c r="L40" i="28"/>
  <c r="K40" i="28"/>
  <c r="J40" i="28"/>
  <c r="I40" i="28"/>
  <c r="H40" i="28"/>
  <c r="L39" i="28"/>
  <c r="N38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P34" i="28" s="1"/>
  <c r="P17" i="28" s="1"/>
  <c r="B34" i="28"/>
  <c r="B51" i="28" s="1"/>
  <c r="O33" i="28"/>
  <c r="M33" i="28"/>
  <c r="L33" i="28"/>
  <c r="K33" i="28"/>
  <c r="J33" i="28"/>
  <c r="I33" i="28"/>
  <c r="H33" i="28"/>
  <c r="G33" i="28"/>
  <c r="F33" i="28"/>
  <c r="E33" i="28"/>
  <c r="D33" i="28"/>
  <c r="C33" i="28"/>
  <c r="P33" i="28" s="1"/>
  <c r="P16" i="28" s="1"/>
  <c r="B33" i="28"/>
  <c r="B50" i="28" s="1"/>
  <c r="O32" i="28"/>
  <c r="N32" i="28"/>
  <c r="L32" i="28"/>
  <c r="K32" i="28"/>
  <c r="J32" i="28"/>
  <c r="I32" i="28"/>
  <c r="H32" i="28"/>
  <c r="G32" i="28"/>
  <c r="F32" i="28"/>
  <c r="E32" i="28"/>
  <c r="D32" i="28"/>
  <c r="C32" i="28"/>
  <c r="P32" i="28" s="1"/>
  <c r="P15" i="28" s="1"/>
  <c r="B32" i="28"/>
  <c r="B49" i="28" s="1"/>
  <c r="O31" i="28"/>
  <c r="N31" i="28"/>
  <c r="M31" i="28"/>
  <c r="K31" i="28"/>
  <c r="J31" i="28"/>
  <c r="I31" i="28"/>
  <c r="H31" i="28"/>
  <c r="G31" i="28"/>
  <c r="F31" i="28"/>
  <c r="E31" i="28"/>
  <c r="D31" i="28"/>
  <c r="C31" i="28"/>
  <c r="P31" i="28" s="1"/>
  <c r="P14" i="28" s="1"/>
  <c r="B31" i="28"/>
  <c r="B48" i="28" s="1"/>
  <c r="O30" i="28"/>
  <c r="N30" i="28"/>
  <c r="M30" i="28"/>
  <c r="L30" i="28"/>
  <c r="J30" i="28"/>
  <c r="I30" i="28"/>
  <c r="H30" i="28"/>
  <c r="G30" i="28"/>
  <c r="F30" i="28"/>
  <c r="E30" i="28"/>
  <c r="D30" i="28"/>
  <c r="C30" i="28"/>
  <c r="P30" i="28" s="1"/>
  <c r="P13" i="28" s="1"/>
  <c r="B30" i="28"/>
  <c r="B47" i="28" s="1"/>
  <c r="O29" i="28"/>
  <c r="N29" i="28"/>
  <c r="M29" i="28"/>
  <c r="L29" i="28"/>
  <c r="K29" i="28"/>
  <c r="I29" i="28"/>
  <c r="H29" i="28"/>
  <c r="G29" i="28"/>
  <c r="F29" i="28"/>
  <c r="E29" i="28"/>
  <c r="D29" i="28"/>
  <c r="C29" i="28"/>
  <c r="P29" i="28" s="1"/>
  <c r="P12" i="28" s="1"/>
  <c r="B29" i="28"/>
  <c r="B46" i="28" s="1"/>
  <c r="O28" i="28"/>
  <c r="N28" i="28"/>
  <c r="M28" i="28"/>
  <c r="L28" i="28"/>
  <c r="K28" i="28"/>
  <c r="J28" i="28"/>
  <c r="H28" i="28"/>
  <c r="G28" i="28"/>
  <c r="F28" i="28"/>
  <c r="E28" i="28"/>
  <c r="D28" i="28"/>
  <c r="C28" i="28"/>
  <c r="P28" i="28" s="1"/>
  <c r="P11" i="28" s="1"/>
  <c r="B28" i="28"/>
  <c r="B45" i="28" s="1"/>
  <c r="O27" i="28"/>
  <c r="N27" i="28"/>
  <c r="M27" i="28"/>
  <c r="L27" i="28"/>
  <c r="K27" i="28"/>
  <c r="J27" i="28"/>
  <c r="I27" i="28"/>
  <c r="G27" i="28"/>
  <c r="F27" i="28"/>
  <c r="E27" i="28"/>
  <c r="D27" i="28"/>
  <c r="C27" i="28"/>
  <c r="P27" i="28" s="1"/>
  <c r="P10" i="28" s="1"/>
  <c r="B27" i="28"/>
  <c r="B44" i="28" s="1"/>
  <c r="O26" i="28"/>
  <c r="N26" i="28"/>
  <c r="M26" i="28"/>
  <c r="L26" i="28"/>
  <c r="K26" i="28"/>
  <c r="J26" i="28"/>
  <c r="I26" i="28"/>
  <c r="H26" i="28"/>
  <c r="B26" i="28"/>
  <c r="B43" i="28" s="1"/>
  <c r="O25" i="28"/>
  <c r="N25" i="28"/>
  <c r="M25" i="28"/>
  <c r="L25" i="28"/>
  <c r="K25" i="28"/>
  <c r="J25" i="28"/>
  <c r="I25" i="28"/>
  <c r="H25" i="28"/>
  <c r="B25" i="28"/>
  <c r="B42" i="28" s="1"/>
  <c r="O24" i="28"/>
  <c r="N24" i="28"/>
  <c r="M24" i="28"/>
  <c r="L24" i="28"/>
  <c r="K24" i="28"/>
  <c r="J24" i="28"/>
  <c r="I24" i="28"/>
  <c r="H24" i="28"/>
  <c r="B24" i="28"/>
  <c r="B41" i="28" s="1"/>
  <c r="O23" i="28"/>
  <c r="N23" i="28"/>
  <c r="M23" i="28"/>
  <c r="L23" i="28"/>
  <c r="K23" i="28"/>
  <c r="J23" i="28"/>
  <c r="I23" i="28"/>
  <c r="H23" i="28"/>
  <c r="B23" i="28"/>
  <c r="B40" i="28" s="1"/>
  <c r="B22" i="28"/>
  <c r="B39" i="28" s="1"/>
  <c r="O21" i="28"/>
  <c r="O38" i="28" s="1"/>
  <c r="N21" i="28"/>
  <c r="M21" i="28"/>
  <c r="M38" i="28" s="1"/>
  <c r="L21" i="28"/>
  <c r="L38" i="28" s="1"/>
  <c r="K21" i="28"/>
  <c r="K38" i="28" s="1"/>
  <c r="J21" i="28"/>
  <c r="J38" i="28" s="1"/>
  <c r="I21" i="28"/>
  <c r="I38" i="28" s="1"/>
  <c r="H21" i="28"/>
  <c r="H38" i="28" s="1"/>
  <c r="O18" i="28"/>
  <c r="O51" i="28" s="1"/>
  <c r="N18" i="28"/>
  <c r="N50" i="28" s="1"/>
  <c r="M18" i="28"/>
  <c r="M22" i="28" s="1"/>
  <c r="L18" i="28"/>
  <c r="L22" i="28" s="1"/>
  <c r="K18" i="28"/>
  <c r="K22" i="28" s="1"/>
  <c r="J18" i="28"/>
  <c r="J39" i="28" s="1"/>
  <c r="I18" i="28"/>
  <c r="I45" i="28" s="1"/>
  <c r="H18" i="28"/>
  <c r="H39" i="28" s="1"/>
  <c r="G18" i="28"/>
  <c r="G24" i="28" s="1"/>
  <c r="R12" i="28"/>
  <c r="R11" i="28"/>
  <c r="R10" i="28"/>
  <c r="R9" i="28"/>
  <c r="F9" i="28"/>
  <c r="E9" i="28"/>
  <c r="D9" i="28"/>
  <c r="C9" i="28"/>
  <c r="E8" i="28"/>
  <c r="D8" i="28"/>
  <c r="C8" i="28"/>
  <c r="C25" i="28" s="1"/>
  <c r="D7" i="28"/>
  <c r="D18" i="28" s="1"/>
  <c r="C7" i="28"/>
  <c r="C24" i="28" s="1"/>
  <c r="C6" i="28"/>
  <c r="C18" i="28" s="1"/>
  <c r="G4" i="28"/>
  <c r="G21" i="28" s="1"/>
  <c r="G38" i="28" s="1"/>
  <c r="F4" i="28"/>
  <c r="F21" i="28" s="1"/>
  <c r="F38" i="28" s="1"/>
  <c r="E4" i="28"/>
  <c r="E21" i="28" s="1"/>
  <c r="E38" i="28" s="1"/>
  <c r="D4" i="28"/>
  <c r="D21" i="28" s="1"/>
  <c r="D38" i="28" s="1"/>
  <c r="C4" i="28"/>
  <c r="C21" i="28" s="1"/>
  <c r="C38" i="28" s="1"/>
  <c r="C24" i="29" l="1"/>
  <c r="C22" i="29"/>
  <c r="C26" i="29"/>
  <c r="D24" i="29"/>
  <c r="D23" i="29"/>
  <c r="D22" i="29"/>
  <c r="D26" i="29"/>
  <c r="C25" i="29"/>
  <c r="M39" i="29"/>
  <c r="F22" i="29"/>
  <c r="C23" i="29"/>
  <c r="F26" i="29"/>
  <c r="N39" i="29"/>
  <c r="J46" i="29"/>
  <c r="G22" i="29"/>
  <c r="G26" i="29"/>
  <c r="J29" i="29"/>
  <c r="M32" i="29"/>
  <c r="O39" i="29"/>
  <c r="F25" i="29"/>
  <c r="H22" i="29"/>
  <c r="H44" i="29"/>
  <c r="G25" i="29"/>
  <c r="F23" i="29"/>
  <c r="M49" i="29"/>
  <c r="H27" i="29"/>
  <c r="K30" i="29"/>
  <c r="N33" i="29"/>
  <c r="G23" i="29"/>
  <c r="F24" i="29"/>
  <c r="I39" i="29"/>
  <c r="E18" i="29"/>
  <c r="N22" i="29"/>
  <c r="D25" i="28"/>
  <c r="D26" i="28"/>
  <c r="D24" i="28"/>
  <c r="D22" i="28"/>
  <c r="D23" i="28"/>
  <c r="C22" i="28"/>
  <c r="F18" i="28"/>
  <c r="F26" i="28" s="1"/>
  <c r="O22" i="28"/>
  <c r="C26" i="28"/>
  <c r="I28" i="28"/>
  <c r="L31" i="28"/>
  <c r="O34" i="28"/>
  <c r="K39" i="28"/>
  <c r="M39" i="28"/>
  <c r="C23" i="28"/>
  <c r="N39" i="28"/>
  <c r="J46" i="28"/>
  <c r="G22" i="28"/>
  <c r="G26" i="28"/>
  <c r="J29" i="28"/>
  <c r="M32" i="28"/>
  <c r="O39" i="28"/>
  <c r="H22" i="28"/>
  <c r="H44" i="28"/>
  <c r="I22" i="28"/>
  <c r="M49" i="28"/>
  <c r="G25" i="28"/>
  <c r="J22" i="28"/>
  <c r="G23" i="28"/>
  <c r="H27" i="28"/>
  <c r="K30" i="28"/>
  <c r="N33" i="28"/>
  <c r="K47" i="28"/>
  <c r="I39" i="28"/>
  <c r="E18" i="28"/>
  <c r="N22" i="28"/>
  <c r="Q53" i="27"/>
  <c r="Q57" i="27" s="1"/>
  <c r="N51" i="27"/>
  <c r="M51" i="27"/>
  <c r="L51" i="27"/>
  <c r="K51" i="27"/>
  <c r="J51" i="27"/>
  <c r="I51" i="27"/>
  <c r="H51" i="27"/>
  <c r="G51" i="27"/>
  <c r="F51" i="27"/>
  <c r="E51" i="27"/>
  <c r="D51" i="27"/>
  <c r="C51" i="27"/>
  <c r="P51" i="27" s="1"/>
  <c r="Q51" i="27" s="1"/>
  <c r="O50" i="27"/>
  <c r="M50" i="27"/>
  <c r="L50" i="27"/>
  <c r="K50" i="27"/>
  <c r="J50" i="27"/>
  <c r="I50" i="27"/>
  <c r="H50" i="27"/>
  <c r="G50" i="27"/>
  <c r="F50" i="27"/>
  <c r="E50" i="27"/>
  <c r="D50" i="27"/>
  <c r="C50" i="27"/>
  <c r="P50" i="27" s="1"/>
  <c r="Q50" i="27" s="1"/>
  <c r="O49" i="27"/>
  <c r="N49" i="27"/>
  <c r="L49" i="27"/>
  <c r="K49" i="27"/>
  <c r="J49" i="27"/>
  <c r="I49" i="27"/>
  <c r="H49" i="27"/>
  <c r="G49" i="27"/>
  <c r="F49" i="27"/>
  <c r="E49" i="27"/>
  <c r="D49" i="27"/>
  <c r="C49" i="27"/>
  <c r="P49" i="27" s="1"/>
  <c r="Q49" i="27" s="1"/>
  <c r="O48" i="27"/>
  <c r="N48" i="27"/>
  <c r="M48" i="27"/>
  <c r="K48" i="27"/>
  <c r="J48" i="27"/>
  <c r="I48" i="27"/>
  <c r="H48" i="27"/>
  <c r="G48" i="27"/>
  <c r="F48" i="27"/>
  <c r="E48" i="27"/>
  <c r="D48" i="27"/>
  <c r="C48" i="27"/>
  <c r="P48" i="27" s="1"/>
  <c r="Q48" i="27" s="1"/>
  <c r="O47" i="27"/>
  <c r="N47" i="27"/>
  <c r="M47" i="27"/>
  <c r="L47" i="27"/>
  <c r="J47" i="27"/>
  <c r="I47" i="27"/>
  <c r="H47" i="27"/>
  <c r="G47" i="27"/>
  <c r="F47" i="27"/>
  <c r="E47" i="27"/>
  <c r="D47" i="27"/>
  <c r="C47" i="27"/>
  <c r="P47" i="27" s="1"/>
  <c r="Q47" i="27" s="1"/>
  <c r="O46" i="27"/>
  <c r="N46" i="27"/>
  <c r="M46" i="27"/>
  <c r="L46" i="27"/>
  <c r="K46" i="27"/>
  <c r="I46" i="27"/>
  <c r="H46" i="27"/>
  <c r="G46" i="27"/>
  <c r="F46" i="27"/>
  <c r="E46" i="27"/>
  <c r="D46" i="27"/>
  <c r="C46" i="27"/>
  <c r="P46" i="27" s="1"/>
  <c r="Q46" i="27" s="1"/>
  <c r="O45" i="27"/>
  <c r="N45" i="27"/>
  <c r="M45" i="27"/>
  <c r="L45" i="27"/>
  <c r="K45" i="27"/>
  <c r="J45" i="27"/>
  <c r="H45" i="27"/>
  <c r="G45" i="27"/>
  <c r="F45" i="27"/>
  <c r="E45" i="27"/>
  <c r="D45" i="27"/>
  <c r="C45" i="27"/>
  <c r="P45" i="27" s="1"/>
  <c r="Q45" i="27" s="1"/>
  <c r="O44" i="27"/>
  <c r="N44" i="27"/>
  <c r="M44" i="27"/>
  <c r="L44" i="27"/>
  <c r="K44" i="27"/>
  <c r="J44" i="27"/>
  <c r="I44" i="27"/>
  <c r="G44" i="27"/>
  <c r="F44" i="27"/>
  <c r="E44" i="27"/>
  <c r="D44" i="27"/>
  <c r="C44" i="27"/>
  <c r="P44" i="27" s="1"/>
  <c r="Q44" i="27" s="1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P43" i="27" s="1"/>
  <c r="Q43" i="27" s="1"/>
  <c r="O42" i="27"/>
  <c r="N42" i="27"/>
  <c r="M42" i="27"/>
  <c r="L42" i="27"/>
  <c r="K42" i="27"/>
  <c r="J42" i="27"/>
  <c r="I42" i="27"/>
  <c r="H42" i="27"/>
  <c r="G42" i="27"/>
  <c r="E42" i="27"/>
  <c r="D42" i="27"/>
  <c r="C42" i="27"/>
  <c r="P42" i="27" s="1"/>
  <c r="Q42" i="27" s="1"/>
  <c r="O41" i="27"/>
  <c r="N41" i="27"/>
  <c r="M41" i="27"/>
  <c r="L41" i="27"/>
  <c r="K41" i="27"/>
  <c r="J41" i="27"/>
  <c r="I41" i="27"/>
  <c r="H41" i="27"/>
  <c r="G41" i="27"/>
  <c r="F41" i="27"/>
  <c r="O40" i="27"/>
  <c r="N40" i="27"/>
  <c r="M40" i="27"/>
  <c r="L40" i="27"/>
  <c r="K40" i="27"/>
  <c r="J40" i="27"/>
  <c r="I40" i="27"/>
  <c r="H40" i="27"/>
  <c r="G40" i="27"/>
  <c r="F40" i="27"/>
  <c r="K39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P34" i="27" s="1"/>
  <c r="P17" i="27" s="1"/>
  <c r="B34" i="27"/>
  <c r="B51" i="27" s="1"/>
  <c r="O33" i="27"/>
  <c r="M33" i="27"/>
  <c r="L33" i="27"/>
  <c r="K33" i="27"/>
  <c r="J33" i="27"/>
  <c r="I33" i="27"/>
  <c r="H33" i="27"/>
  <c r="G33" i="27"/>
  <c r="F33" i="27"/>
  <c r="E33" i="27"/>
  <c r="D33" i="27"/>
  <c r="C33" i="27"/>
  <c r="P33" i="27" s="1"/>
  <c r="P16" i="27" s="1"/>
  <c r="B33" i="27"/>
  <c r="B50" i="27" s="1"/>
  <c r="O32" i="27"/>
  <c r="N32" i="27"/>
  <c r="L32" i="27"/>
  <c r="K32" i="27"/>
  <c r="J32" i="27"/>
  <c r="I32" i="27"/>
  <c r="H32" i="27"/>
  <c r="G32" i="27"/>
  <c r="F32" i="27"/>
  <c r="E32" i="27"/>
  <c r="D32" i="27"/>
  <c r="C32" i="27"/>
  <c r="P32" i="27" s="1"/>
  <c r="P15" i="27" s="1"/>
  <c r="B32" i="27"/>
  <c r="B49" i="27" s="1"/>
  <c r="O31" i="27"/>
  <c r="N31" i="27"/>
  <c r="M31" i="27"/>
  <c r="K31" i="27"/>
  <c r="J31" i="27"/>
  <c r="I31" i="27"/>
  <c r="H31" i="27"/>
  <c r="G31" i="27"/>
  <c r="F31" i="27"/>
  <c r="E31" i="27"/>
  <c r="D31" i="27"/>
  <c r="C31" i="27"/>
  <c r="P31" i="27" s="1"/>
  <c r="P14" i="27" s="1"/>
  <c r="B31" i="27"/>
  <c r="B48" i="27" s="1"/>
  <c r="O30" i="27"/>
  <c r="N30" i="27"/>
  <c r="M30" i="27"/>
  <c r="L30" i="27"/>
  <c r="J30" i="27"/>
  <c r="I30" i="27"/>
  <c r="H30" i="27"/>
  <c r="G30" i="27"/>
  <c r="F30" i="27"/>
  <c r="E30" i="27"/>
  <c r="D30" i="27"/>
  <c r="C30" i="27"/>
  <c r="P30" i="27" s="1"/>
  <c r="P13" i="27" s="1"/>
  <c r="B30" i="27"/>
  <c r="B47" i="27" s="1"/>
  <c r="O29" i="27"/>
  <c r="N29" i="27"/>
  <c r="M29" i="27"/>
  <c r="L29" i="27"/>
  <c r="K29" i="27"/>
  <c r="I29" i="27"/>
  <c r="H29" i="27"/>
  <c r="G29" i="27"/>
  <c r="F29" i="27"/>
  <c r="E29" i="27"/>
  <c r="D29" i="27"/>
  <c r="C29" i="27"/>
  <c r="P29" i="27" s="1"/>
  <c r="P12" i="27" s="1"/>
  <c r="B29" i="27"/>
  <c r="B46" i="27" s="1"/>
  <c r="O28" i="27"/>
  <c r="N28" i="27"/>
  <c r="M28" i="27"/>
  <c r="L28" i="27"/>
  <c r="K28" i="27"/>
  <c r="J28" i="27"/>
  <c r="H28" i="27"/>
  <c r="G28" i="27"/>
  <c r="F28" i="27"/>
  <c r="E28" i="27"/>
  <c r="D28" i="27"/>
  <c r="C28" i="27"/>
  <c r="P28" i="27" s="1"/>
  <c r="P11" i="27" s="1"/>
  <c r="B28" i="27"/>
  <c r="B45" i="27" s="1"/>
  <c r="O27" i="27"/>
  <c r="N27" i="27"/>
  <c r="M27" i="27"/>
  <c r="L27" i="27"/>
  <c r="K27" i="27"/>
  <c r="J27" i="27"/>
  <c r="I27" i="27"/>
  <c r="G27" i="27"/>
  <c r="F27" i="27"/>
  <c r="E27" i="27"/>
  <c r="D27" i="27"/>
  <c r="C27" i="27"/>
  <c r="P27" i="27" s="1"/>
  <c r="P10" i="27" s="1"/>
  <c r="B27" i="27"/>
  <c r="B44" i="27" s="1"/>
  <c r="O26" i="27"/>
  <c r="N26" i="27"/>
  <c r="M26" i="27"/>
  <c r="L26" i="27"/>
  <c r="K26" i="27"/>
  <c r="J26" i="27"/>
  <c r="I26" i="27"/>
  <c r="H26" i="27"/>
  <c r="F26" i="27"/>
  <c r="E26" i="27"/>
  <c r="D26" i="27"/>
  <c r="C26" i="27"/>
  <c r="P26" i="27" s="1"/>
  <c r="P9" i="27" s="1"/>
  <c r="B26" i="27"/>
  <c r="B43" i="27" s="1"/>
  <c r="O25" i="27"/>
  <c r="N25" i="27"/>
  <c r="M25" i="27"/>
  <c r="L25" i="27"/>
  <c r="K25" i="27"/>
  <c r="J25" i="27"/>
  <c r="I25" i="27"/>
  <c r="H25" i="27"/>
  <c r="G25" i="27"/>
  <c r="E25" i="27"/>
  <c r="D25" i="27"/>
  <c r="C25" i="27"/>
  <c r="P25" i="27" s="1"/>
  <c r="P8" i="27" s="1"/>
  <c r="B25" i="27"/>
  <c r="B42" i="27" s="1"/>
  <c r="O24" i="27"/>
  <c r="N24" i="27"/>
  <c r="M24" i="27"/>
  <c r="L24" i="27"/>
  <c r="K24" i="27"/>
  <c r="J24" i="27"/>
  <c r="I24" i="27"/>
  <c r="H24" i="27"/>
  <c r="G24" i="27"/>
  <c r="F24" i="27"/>
  <c r="B24" i="27"/>
  <c r="B41" i="27" s="1"/>
  <c r="O23" i="27"/>
  <c r="N23" i="27"/>
  <c r="M23" i="27"/>
  <c r="L23" i="27"/>
  <c r="K23" i="27"/>
  <c r="J23" i="27"/>
  <c r="I23" i="27"/>
  <c r="H23" i="27"/>
  <c r="G23" i="27"/>
  <c r="F23" i="27"/>
  <c r="B23" i="27"/>
  <c r="B40" i="27" s="1"/>
  <c r="O22" i="27"/>
  <c r="B22" i="27"/>
  <c r="B39" i="27" s="1"/>
  <c r="E21" i="27"/>
  <c r="E38" i="27" s="1"/>
  <c r="O18" i="27"/>
  <c r="O51" i="27" s="1"/>
  <c r="N18" i="27"/>
  <c r="N50" i="27" s="1"/>
  <c r="M18" i="27"/>
  <c r="M22" i="27" s="1"/>
  <c r="L18" i="27"/>
  <c r="L48" i="27" s="1"/>
  <c r="K18" i="27"/>
  <c r="K47" i="27" s="1"/>
  <c r="J18" i="27"/>
  <c r="J39" i="27" s="1"/>
  <c r="I18" i="27"/>
  <c r="I45" i="27" s="1"/>
  <c r="H18" i="27"/>
  <c r="H39" i="27" s="1"/>
  <c r="G18" i="27"/>
  <c r="G39" i="27" s="1"/>
  <c r="F18" i="27"/>
  <c r="F42" i="27" s="1"/>
  <c r="E18" i="27"/>
  <c r="E24" i="27" s="1"/>
  <c r="R12" i="27"/>
  <c r="R11" i="27"/>
  <c r="R10" i="27"/>
  <c r="R9" i="27"/>
  <c r="D7" i="27"/>
  <c r="D18" i="27" s="1"/>
  <c r="C7" i="27"/>
  <c r="C6" i="27"/>
  <c r="O4" i="27"/>
  <c r="O21" i="27" s="1"/>
  <c r="O38" i="27" s="1"/>
  <c r="N4" i="27"/>
  <c r="N21" i="27" s="1"/>
  <c r="N38" i="27" s="1"/>
  <c r="M4" i="27"/>
  <c r="M21" i="27" s="1"/>
  <c r="M38" i="27" s="1"/>
  <c r="L4" i="27"/>
  <c r="L21" i="27" s="1"/>
  <c r="L38" i="27" s="1"/>
  <c r="K4" i="27"/>
  <c r="K21" i="27" s="1"/>
  <c r="K38" i="27" s="1"/>
  <c r="J4" i="27"/>
  <c r="J21" i="27" s="1"/>
  <c r="J38" i="27" s="1"/>
  <c r="I4" i="27"/>
  <c r="I21" i="27" s="1"/>
  <c r="I38" i="27" s="1"/>
  <c r="H4" i="27"/>
  <c r="H21" i="27" s="1"/>
  <c r="H38" i="27" s="1"/>
  <c r="G4" i="27"/>
  <c r="G21" i="27" s="1"/>
  <c r="G38" i="27" s="1"/>
  <c r="F4" i="27"/>
  <c r="F21" i="27" s="1"/>
  <c r="F38" i="27" s="1"/>
  <c r="E4" i="27"/>
  <c r="D4" i="27"/>
  <c r="D21" i="27" s="1"/>
  <c r="D38" i="27" s="1"/>
  <c r="C4" i="27"/>
  <c r="C21" i="27" s="1"/>
  <c r="C38" i="27" s="1"/>
  <c r="Q53" i="26"/>
  <c r="Q57" i="26" s="1"/>
  <c r="N51" i="26"/>
  <c r="M51" i="26"/>
  <c r="L51" i="26"/>
  <c r="K51" i="26"/>
  <c r="J51" i="26"/>
  <c r="I51" i="26"/>
  <c r="H51" i="26"/>
  <c r="G51" i="26"/>
  <c r="F51" i="26"/>
  <c r="E51" i="26"/>
  <c r="D51" i="26"/>
  <c r="C51" i="26"/>
  <c r="P51" i="26" s="1"/>
  <c r="Q51" i="26" s="1"/>
  <c r="O50" i="26"/>
  <c r="M50" i="26"/>
  <c r="L50" i="26"/>
  <c r="K50" i="26"/>
  <c r="J50" i="26"/>
  <c r="I50" i="26"/>
  <c r="H50" i="26"/>
  <c r="G50" i="26"/>
  <c r="F50" i="26"/>
  <c r="E50" i="26"/>
  <c r="D50" i="26"/>
  <c r="C50" i="26"/>
  <c r="P50" i="26" s="1"/>
  <c r="Q50" i="26" s="1"/>
  <c r="O49" i="26"/>
  <c r="N49" i="26"/>
  <c r="L49" i="26"/>
  <c r="K49" i="26"/>
  <c r="J49" i="26"/>
  <c r="I49" i="26"/>
  <c r="H49" i="26"/>
  <c r="G49" i="26"/>
  <c r="F49" i="26"/>
  <c r="E49" i="26"/>
  <c r="D49" i="26"/>
  <c r="C49" i="26"/>
  <c r="P49" i="26" s="1"/>
  <c r="Q49" i="26" s="1"/>
  <c r="O48" i="26"/>
  <c r="N48" i="26"/>
  <c r="M48" i="26"/>
  <c r="K48" i="26"/>
  <c r="J48" i="26"/>
  <c r="I48" i="26"/>
  <c r="H48" i="26"/>
  <c r="G48" i="26"/>
  <c r="F48" i="26"/>
  <c r="E48" i="26"/>
  <c r="D48" i="26"/>
  <c r="C48" i="26"/>
  <c r="P48" i="26" s="1"/>
  <c r="Q48" i="26" s="1"/>
  <c r="O47" i="26"/>
  <c r="N47" i="26"/>
  <c r="M47" i="26"/>
  <c r="L47" i="26"/>
  <c r="J47" i="26"/>
  <c r="I47" i="26"/>
  <c r="H47" i="26"/>
  <c r="G47" i="26"/>
  <c r="F47" i="26"/>
  <c r="E47" i="26"/>
  <c r="D47" i="26"/>
  <c r="C47" i="26"/>
  <c r="P47" i="26" s="1"/>
  <c r="Q47" i="26" s="1"/>
  <c r="O46" i="26"/>
  <c r="N46" i="26"/>
  <c r="M46" i="26"/>
  <c r="L46" i="26"/>
  <c r="K46" i="26"/>
  <c r="I46" i="26"/>
  <c r="H46" i="26"/>
  <c r="G46" i="26"/>
  <c r="F46" i="26"/>
  <c r="E46" i="26"/>
  <c r="D46" i="26"/>
  <c r="C46" i="26"/>
  <c r="P46" i="26" s="1"/>
  <c r="Q46" i="26" s="1"/>
  <c r="O45" i="26"/>
  <c r="N45" i="26"/>
  <c r="M45" i="26"/>
  <c r="L45" i="26"/>
  <c r="K45" i="26"/>
  <c r="J45" i="26"/>
  <c r="H45" i="26"/>
  <c r="G45" i="26"/>
  <c r="F45" i="26"/>
  <c r="E45" i="26"/>
  <c r="D45" i="26"/>
  <c r="C45" i="26"/>
  <c r="P45" i="26" s="1"/>
  <c r="Q45" i="26" s="1"/>
  <c r="O44" i="26"/>
  <c r="N44" i="26"/>
  <c r="M44" i="26"/>
  <c r="L44" i="26"/>
  <c r="K44" i="26"/>
  <c r="J44" i="26"/>
  <c r="I44" i="26"/>
  <c r="G44" i="26"/>
  <c r="F44" i="26"/>
  <c r="E44" i="26"/>
  <c r="D44" i="26"/>
  <c r="C44" i="26"/>
  <c r="P44" i="26" s="1"/>
  <c r="Q44" i="26" s="1"/>
  <c r="O43" i="26"/>
  <c r="N43" i="26"/>
  <c r="M43" i="26"/>
  <c r="L43" i="26"/>
  <c r="K43" i="26"/>
  <c r="J43" i="26"/>
  <c r="I43" i="26"/>
  <c r="H43" i="26"/>
  <c r="F43" i="26"/>
  <c r="E43" i="26"/>
  <c r="D43" i="26"/>
  <c r="C43" i="26"/>
  <c r="P43" i="26" s="1"/>
  <c r="Q43" i="26" s="1"/>
  <c r="O42" i="26"/>
  <c r="N42" i="26"/>
  <c r="M42" i="26"/>
  <c r="L42" i="26"/>
  <c r="K42" i="26"/>
  <c r="J42" i="26"/>
  <c r="I42" i="26"/>
  <c r="H42" i="26"/>
  <c r="G42" i="26"/>
  <c r="E42" i="26"/>
  <c r="D42" i="26"/>
  <c r="C42" i="26"/>
  <c r="P42" i="26" s="1"/>
  <c r="Q42" i="26" s="1"/>
  <c r="O41" i="26"/>
  <c r="N41" i="26"/>
  <c r="M41" i="26"/>
  <c r="L41" i="26"/>
  <c r="K41" i="26"/>
  <c r="J41" i="26"/>
  <c r="I41" i="26"/>
  <c r="H41" i="26"/>
  <c r="G41" i="26"/>
  <c r="F41" i="26"/>
  <c r="D41" i="26"/>
  <c r="C41" i="26"/>
  <c r="P41" i="26" s="1"/>
  <c r="Q41" i="26" s="1"/>
  <c r="O40" i="26"/>
  <c r="N40" i="26"/>
  <c r="M40" i="26"/>
  <c r="L40" i="26"/>
  <c r="K40" i="26"/>
  <c r="J40" i="26"/>
  <c r="I40" i="26"/>
  <c r="H40" i="26"/>
  <c r="G40" i="26"/>
  <c r="F40" i="26"/>
  <c r="E40" i="26"/>
  <c r="L39" i="26"/>
  <c r="B39" i="26"/>
  <c r="D38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P34" i="26" s="1"/>
  <c r="P17" i="26" s="1"/>
  <c r="B34" i="26"/>
  <c r="B51" i="26" s="1"/>
  <c r="O33" i="26"/>
  <c r="M33" i="26"/>
  <c r="L33" i="26"/>
  <c r="K33" i="26"/>
  <c r="J33" i="26"/>
  <c r="I33" i="26"/>
  <c r="H33" i="26"/>
  <c r="G33" i="26"/>
  <c r="F33" i="26"/>
  <c r="E33" i="26"/>
  <c r="D33" i="26"/>
  <c r="C33" i="26"/>
  <c r="P33" i="26" s="1"/>
  <c r="P16" i="26" s="1"/>
  <c r="B33" i="26"/>
  <c r="B50" i="26" s="1"/>
  <c r="O32" i="26"/>
  <c r="N32" i="26"/>
  <c r="L32" i="26"/>
  <c r="K32" i="26"/>
  <c r="J32" i="26"/>
  <c r="I32" i="26"/>
  <c r="H32" i="26"/>
  <c r="G32" i="26"/>
  <c r="F32" i="26"/>
  <c r="E32" i="26"/>
  <c r="D32" i="26"/>
  <c r="C32" i="26"/>
  <c r="P32" i="26" s="1"/>
  <c r="P15" i="26" s="1"/>
  <c r="B32" i="26"/>
  <c r="B49" i="26" s="1"/>
  <c r="O31" i="26"/>
  <c r="N31" i="26"/>
  <c r="M31" i="26"/>
  <c r="K31" i="26"/>
  <c r="J31" i="26"/>
  <c r="I31" i="26"/>
  <c r="H31" i="26"/>
  <c r="G31" i="26"/>
  <c r="F31" i="26"/>
  <c r="E31" i="26"/>
  <c r="D31" i="26"/>
  <c r="C31" i="26"/>
  <c r="P31" i="26" s="1"/>
  <c r="P14" i="26" s="1"/>
  <c r="B31" i="26"/>
  <c r="B48" i="26" s="1"/>
  <c r="O30" i="26"/>
  <c r="N30" i="26"/>
  <c r="M30" i="26"/>
  <c r="L30" i="26"/>
  <c r="J30" i="26"/>
  <c r="I30" i="26"/>
  <c r="H30" i="26"/>
  <c r="G30" i="26"/>
  <c r="F30" i="26"/>
  <c r="E30" i="26"/>
  <c r="D30" i="26"/>
  <c r="C30" i="26"/>
  <c r="P30" i="26" s="1"/>
  <c r="P13" i="26" s="1"/>
  <c r="B30" i="26"/>
  <c r="B47" i="26" s="1"/>
  <c r="O29" i="26"/>
  <c r="N29" i="26"/>
  <c r="M29" i="26"/>
  <c r="L29" i="26"/>
  <c r="K29" i="26"/>
  <c r="I29" i="26"/>
  <c r="H29" i="26"/>
  <c r="G29" i="26"/>
  <c r="F29" i="26"/>
  <c r="E29" i="26"/>
  <c r="D29" i="26"/>
  <c r="C29" i="26"/>
  <c r="P29" i="26" s="1"/>
  <c r="P12" i="26" s="1"/>
  <c r="B29" i="26"/>
  <c r="B46" i="26" s="1"/>
  <c r="O28" i="26"/>
  <c r="N28" i="26"/>
  <c r="M28" i="26"/>
  <c r="L28" i="26"/>
  <c r="K28" i="26"/>
  <c r="J28" i="26"/>
  <c r="H28" i="26"/>
  <c r="G28" i="26"/>
  <c r="F28" i="26"/>
  <c r="E28" i="26"/>
  <c r="D28" i="26"/>
  <c r="C28" i="26"/>
  <c r="P28" i="26" s="1"/>
  <c r="P11" i="26" s="1"/>
  <c r="B28" i="26"/>
  <c r="B45" i="26" s="1"/>
  <c r="O27" i="26"/>
  <c r="N27" i="26"/>
  <c r="M27" i="26"/>
  <c r="L27" i="26"/>
  <c r="K27" i="26"/>
  <c r="J27" i="26"/>
  <c r="I27" i="26"/>
  <c r="G27" i="26"/>
  <c r="F27" i="26"/>
  <c r="E27" i="26"/>
  <c r="D27" i="26"/>
  <c r="C27" i="26"/>
  <c r="P27" i="26" s="1"/>
  <c r="P10" i="26" s="1"/>
  <c r="B27" i="26"/>
  <c r="B44" i="26" s="1"/>
  <c r="O26" i="26"/>
  <c r="N26" i="26"/>
  <c r="M26" i="26"/>
  <c r="L26" i="26"/>
  <c r="K26" i="26"/>
  <c r="J26" i="26"/>
  <c r="I26" i="26"/>
  <c r="H26" i="26"/>
  <c r="F26" i="26"/>
  <c r="E26" i="26"/>
  <c r="D26" i="26"/>
  <c r="C26" i="26"/>
  <c r="P26" i="26" s="1"/>
  <c r="P9" i="26" s="1"/>
  <c r="B26" i="26"/>
  <c r="B43" i="26" s="1"/>
  <c r="O25" i="26"/>
  <c r="N25" i="26"/>
  <c r="M25" i="26"/>
  <c r="L25" i="26"/>
  <c r="K25" i="26"/>
  <c r="J25" i="26"/>
  <c r="I25" i="26"/>
  <c r="H25" i="26"/>
  <c r="G25" i="26"/>
  <c r="E25" i="26"/>
  <c r="D25" i="26"/>
  <c r="C25" i="26"/>
  <c r="P25" i="26" s="1"/>
  <c r="P8" i="26" s="1"/>
  <c r="B25" i="26"/>
  <c r="B42" i="26" s="1"/>
  <c r="O24" i="26"/>
  <c r="N24" i="26"/>
  <c r="M24" i="26"/>
  <c r="L24" i="26"/>
  <c r="K24" i="26"/>
  <c r="J24" i="26"/>
  <c r="I24" i="26"/>
  <c r="H24" i="26"/>
  <c r="G24" i="26"/>
  <c r="F24" i="26"/>
  <c r="D24" i="26"/>
  <c r="C24" i="26"/>
  <c r="P24" i="26" s="1"/>
  <c r="B24" i="26"/>
  <c r="B41" i="26" s="1"/>
  <c r="O23" i="26"/>
  <c r="N23" i="26"/>
  <c r="M23" i="26"/>
  <c r="L23" i="26"/>
  <c r="K23" i="26"/>
  <c r="J23" i="26"/>
  <c r="I23" i="26"/>
  <c r="H23" i="26"/>
  <c r="G23" i="26"/>
  <c r="F23" i="26"/>
  <c r="E23" i="26"/>
  <c r="B23" i="26"/>
  <c r="B40" i="26" s="1"/>
  <c r="L22" i="26"/>
  <c r="J22" i="26"/>
  <c r="E22" i="26"/>
  <c r="B22" i="26"/>
  <c r="G21" i="26"/>
  <c r="G38" i="26" s="1"/>
  <c r="D21" i="26"/>
  <c r="O18" i="26"/>
  <c r="O34" i="26" s="1"/>
  <c r="N18" i="26"/>
  <c r="N50" i="26" s="1"/>
  <c r="M18" i="26"/>
  <c r="M22" i="26" s="1"/>
  <c r="L18" i="26"/>
  <c r="L31" i="26" s="1"/>
  <c r="K18" i="26"/>
  <c r="K39" i="26" s="1"/>
  <c r="J18" i="26"/>
  <c r="J39" i="26" s="1"/>
  <c r="I18" i="26"/>
  <c r="I28" i="26" s="1"/>
  <c r="H18" i="26"/>
  <c r="H39" i="26" s="1"/>
  <c r="G18" i="26"/>
  <c r="G43" i="26" s="1"/>
  <c r="F18" i="26"/>
  <c r="F25" i="26" s="1"/>
  <c r="E18" i="26"/>
  <c r="E24" i="26" s="1"/>
  <c r="D18" i="26"/>
  <c r="D22" i="26" s="1"/>
  <c r="R12" i="26"/>
  <c r="R11" i="26"/>
  <c r="R10" i="26"/>
  <c r="R9" i="26"/>
  <c r="C6" i="26"/>
  <c r="C18" i="26" s="1"/>
  <c r="O4" i="26"/>
  <c r="O21" i="26" s="1"/>
  <c r="O38" i="26" s="1"/>
  <c r="N4" i="26"/>
  <c r="N21" i="26" s="1"/>
  <c r="N38" i="26" s="1"/>
  <c r="M4" i="26"/>
  <c r="M21" i="26" s="1"/>
  <c r="M38" i="26" s="1"/>
  <c r="L4" i="26"/>
  <c r="L21" i="26" s="1"/>
  <c r="L38" i="26" s="1"/>
  <c r="K4" i="26"/>
  <c r="K21" i="26" s="1"/>
  <c r="K38" i="26" s="1"/>
  <c r="J4" i="26"/>
  <c r="J21" i="26" s="1"/>
  <c r="J38" i="26" s="1"/>
  <c r="I4" i="26"/>
  <c r="I21" i="26" s="1"/>
  <c r="I38" i="26" s="1"/>
  <c r="H4" i="26"/>
  <c r="H21" i="26" s="1"/>
  <c r="H38" i="26" s="1"/>
  <c r="G4" i="26"/>
  <c r="F4" i="26"/>
  <c r="F21" i="26" s="1"/>
  <c r="F38" i="26" s="1"/>
  <c r="E4" i="26"/>
  <c r="E21" i="26" s="1"/>
  <c r="E38" i="26" s="1"/>
  <c r="D4" i="26"/>
  <c r="C4" i="26"/>
  <c r="C21" i="26" s="1"/>
  <c r="C38" i="26" s="1"/>
  <c r="Q53" i="25"/>
  <c r="Q57" i="25" s="1"/>
  <c r="N51" i="25"/>
  <c r="M51" i="25"/>
  <c r="L51" i="25"/>
  <c r="K51" i="25"/>
  <c r="J51" i="25"/>
  <c r="I51" i="25"/>
  <c r="H51" i="25"/>
  <c r="G51" i="25"/>
  <c r="F51" i="25"/>
  <c r="E51" i="25"/>
  <c r="D51" i="25"/>
  <c r="C51" i="25"/>
  <c r="P51" i="25" s="1"/>
  <c r="Q51" i="25" s="1"/>
  <c r="O50" i="25"/>
  <c r="M50" i="25"/>
  <c r="L50" i="25"/>
  <c r="K50" i="25"/>
  <c r="J50" i="25"/>
  <c r="I50" i="25"/>
  <c r="H50" i="25"/>
  <c r="G50" i="25"/>
  <c r="F50" i="25"/>
  <c r="E50" i="25"/>
  <c r="D50" i="25"/>
  <c r="C50" i="25"/>
  <c r="P50" i="25" s="1"/>
  <c r="Q50" i="25" s="1"/>
  <c r="O49" i="25"/>
  <c r="N49" i="25"/>
  <c r="L49" i="25"/>
  <c r="K49" i="25"/>
  <c r="J49" i="25"/>
  <c r="I49" i="25"/>
  <c r="H49" i="25"/>
  <c r="G49" i="25"/>
  <c r="F49" i="25"/>
  <c r="E49" i="25"/>
  <c r="D49" i="25"/>
  <c r="C49" i="25"/>
  <c r="P49" i="25" s="1"/>
  <c r="Q49" i="25" s="1"/>
  <c r="O48" i="25"/>
  <c r="N48" i="25"/>
  <c r="M48" i="25"/>
  <c r="K48" i="25"/>
  <c r="J48" i="25"/>
  <c r="I48" i="25"/>
  <c r="H48" i="25"/>
  <c r="G48" i="25"/>
  <c r="F48" i="25"/>
  <c r="E48" i="25"/>
  <c r="D48" i="25"/>
  <c r="C48" i="25"/>
  <c r="P48" i="25" s="1"/>
  <c r="Q48" i="25" s="1"/>
  <c r="O47" i="25"/>
  <c r="N47" i="25"/>
  <c r="M47" i="25"/>
  <c r="L47" i="25"/>
  <c r="J47" i="25"/>
  <c r="I47" i="25"/>
  <c r="H47" i="25"/>
  <c r="G47" i="25"/>
  <c r="F47" i="25"/>
  <c r="E47" i="25"/>
  <c r="D47" i="25"/>
  <c r="C47" i="25"/>
  <c r="P47" i="25" s="1"/>
  <c r="Q47" i="25" s="1"/>
  <c r="O46" i="25"/>
  <c r="N46" i="25"/>
  <c r="M46" i="25"/>
  <c r="L46" i="25"/>
  <c r="K46" i="25"/>
  <c r="I46" i="25"/>
  <c r="H46" i="25"/>
  <c r="G46" i="25"/>
  <c r="F46" i="25"/>
  <c r="E46" i="25"/>
  <c r="D46" i="25"/>
  <c r="C46" i="25"/>
  <c r="P46" i="25" s="1"/>
  <c r="Q46" i="25" s="1"/>
  <c r="O45" i="25"/>
  <c r="N45" i="25"/>
  <c r="M45" i="25"/>
  <c r="L45" i="25"/>
  <c r="K45" i="25"/>
  <c r="J45" i="25"/>
  <c r="H45" i="25"/>
  <c r="G45" i="25"/>
  <c r="F45" i="25"/>
  <c r="E45" i="25"/>
  <c r="D45" i="25"/>
  <c r="C45" i="25"/>
  <c r="P45" i="25" s="1"/>
  <c r="Q45" i="25" s="1"/>
  <c r="O44" i="25"/>
  <c r="N44" i="25"/>
  <c r="M44" i="25"/>
  <c r="L44" i="25"/>
  <c r="K44" i="25"/>
  <c r="J44" i="25"/>
  <c r="I44" i="25"/>
  <c r="G44" i="25"/>
  <c r="F44" i="25"/>
  <c r="E44" i="25"/>
  <c r="D44" i="25"/>
  <c r="C44" i="25"/>
  <c r="P44" i="25" s="1"/>
  <c r="Q44" i="25" s="1"/>
  <c r="O43" i="25"/>
  <c r="N43" i="25"/>
  <c r="M43" i="25"/>
  <c r="L43" i="25"/>
  <c r="K43" i="25"/>
  <c r="J43" i="25"/>
  <c r="I43" i="25"/>
  <c r="H43" i="25"/>
  <c r="F43" i="25"/>
  <c r="E43" i="25"/>
  <c r="D43" i="25"/>
  <c r="C43" i="25"/>
  <c r="P43" i="25" s="1"/>
  <c r="Q43" i="25" s="1"/>
  <c r="O42" i="25"/>
  <c r="N42" i="25"/>
  <c r="M42" i="25"/>
  <c r="L42" i="25"/>
  <c r="K42" i="25"/>
  <c r="J42" i="25"/>
  <c r="I42" i="25"/>
  <c r="H42" i="25"/>
  <c r="G42" i="25"/>
  <c r="E42" i="25"/>
  <c r="D42" i="25"/>
  <c r="C42" i="25"/>
  <c r="P42" i="25" s="1"/>
  <c r="Q42" i="25" s="1"/>
  <c r="O41" i="25"/>
  <c r="N41" i="25"/>
  <c r="M41" i="25"/>
  <c r="L41" i="25"/>
  <c r="K41" i="25"/>
  <c r="J41" i="25"/>
  <c r="I41" i="25"/>
  <c r="H41" i="25"/>
  <c r="G41" i="25"/>
  <c r="F41" i="25"/>
  <c r="D41" i="25"/>
  <c r="C41" i="25"/>
  <c r="P41" i="25" s="1"/>
  <c r="Q41" i="25" s="1"/>
  <c r="O40" i="25"/>
  <c r="N40" i="25"/>
  <c r="M40" i="25"/>
  <c r="L40" i="25"/>
  <c r="K40" i="25"/>
  <c r="J40" i="25"/>
  <c r="I40" i="25"/>
  <c r="H40" i="25"/>
  <c r="G40" i="25"/>
  <c r="F40" i="25"/>
  <c r="E40" i="25"/>
  <c r="K39" i="25"/>
  <c r="C38" i="25"/>
  <c r="P34" i="25"/>
  <c r="P17" i="25" s="1"/>
  <c r="N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B51" i="25" s="1"/>
  <c r="O33" i="25"/>
  <c r="M33" i="25"/>
  <c r="L33" i="25"/>
  <c r="K33" i="25"/>
  <c r="J33" i="25"/>
  <c r="I33" i="25"/>
  <c r="H33" i="25"/>
  <c r="G33" i="25"/>
  <c r="F33" i="25"/>
  <c r="E33" i="25"/>
  <c r="D33" i="25"/>
  <c r="C33" i="25"/>
  <c r="P33" i="25" s="1"/>
  <c r="P16" i="25" s="1"/>
  <c r="B33" i="25"/>
  <c r="B50" i="25" s="1"/>
  <c r="O32" i="25"/>
  <c r="N32" i="25"/>
  <c r="L32" i="25"/>
  <c r="K32" i="25"/>
  <c r="J32" i="25"/>
  <c r="I32" i="25"/>
  <c r="H32" i="25"/>
  <c r="G32" i="25"/>
  <c r="F32" i="25"/>
  <c r="E32" i="25"/>
  <c r="D32" i="25"/>
  <c r="C32" i="25"/>
  <c r="P32" i="25" s="1"/>
  <c r="P15" i="25" s="1"/>
  <c r="B32" i="25"/>
  <c r="B49" i="25" s="1"/>
  <c r="P31" i="25"/>
  <c r="O31" i="25"/>
  <c r="N31" i="25"/>
  <c r="M31" i="25"/>
  <c r="K31" i="25"/>
  <c r="J31" i="25"/>
  <c r="I31" i="25"/>
  <c r="H31" i="25"/>
  <c r="G31" i="25"/>
  <c r="F31" i="25"/>
  <c r="E31" i="25"/>
  <c r="D31" i="25"/>
  <c r="C31" i="25"/>
  <c r="B31" i="25"/>
  <c r="B48" i="25" s="1"/>
  <c r="O30" i="25"/>
  <c r="N30" i="25"/>
  <c r="M30" i="25"/>
  <c r="L30" i="25"/>
  <c r="J30" i="25"/>
  <c r="I30" i="25"/>
  <c r="H30" i="25"/>
  <c r="G30" i="25"/>
  <c r="F30" i="25"/>
  <c r="E30" i="25"/>
  <c r="D30" i="25"/>
  <c r="C30" i="25"/>
  <c r="P30" i="25" s="1"/>
  <c r="P13" i="25" s="1"/>
  <c r="B30" i="25"/>
  <c r="B47" i="25" s="1"/>
  <c r="O29" i="25"/>
  <c r="N29" i="25"/>
  <c r="M29" i="25"/>
  <c r="L29" i="25"/>
  <c r="K29" i="25"/>
  <c r="I29" i="25"/>
  <c r="H29" i="25"/>
  <c r="G29" i="25"/>
  <c r="F29" i="25"/>
  <c r="E29" i="25"/>
  <c r="D29" i="25"/>
  <c r="C29" i="25"/>
  <c r="P29" i="25" s="1"/>
  <c r="P12" i="25" s="1"/>
  <c r="B29" i="25"/>
  <c r="B46" i="25" s="1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P28" i="25" s="1"/>
  <c r="P11" i="25" s="1"/>
  <c r="B28" i="25"/>
  <c r="B45" i="25" s="1"/>
  <c r="O27" i="25"/>
  <c r="N27" i="25"/>
  <c r="M27" i="25"/>
  <c r="L27" i="25"/>
  <c r="K27" i="25"/>
  <c r="J27" i="25"/>
  <c r="I27" i="25"/>
  <c r="G27" i="25"/>
  <c r="F27" i="25"/>
  <c r="E27" i="25"/>
  <c r="D27" i="25"/>
  <c r="C27" i="25"/>
  <c r="P27" i="25" s="1"/>
  <c r="P10" i="25" s="1"/>
  <c r="B27" i="25"/>
  <c r="B44" i="25" s="1"/>
  <c r="O26" i="25"/>
  <c r="N26" i="25"/>
  <c r="M26" i="25"/>
  <c r="L26" i="25"/>
  <c r="K26" i="25"/>
  <c r="J26" i="25"/>
  <c r="I26" i="25"/>
  <c r="H26" i="25"/>
  <c r="F26" i="25"/>
  <c r="E26" i="25"/>
  <c r="D26" i="25"/>
  <c r="C26" i="25"/>
  <c r="P26" i="25" s="1"/>
  <c r="P9" i="25" s="1"/>
  <c r="B26" i="25"/>
  <c r="B43" i="25" s="1"/>
  <c r="O25" i="25"/>
  <c r="N25" i="25"/>
  <c r="M25" i="25"/>
  <c r="L25" i="25"/>
  <c r="K25" i="25"/>
  <c r="J25" i="25"/>
  <c r="I25" i="25"/>
  <c r="H25" i="25"/>
  <c r="G25" i="25"/>
  <c r="E25" i="25"/>
  <c r="D25" i="25"/>
  <c r="C25" i="25"/>
  <c r="P25" i="25" s="1"/>
  <c r="P8" i="25" s="1"/>
  <c r="B25" i="25"/>
  <c r="B42" i="25" s="1"/>
  <c r="O24" i="25"/>
  <c r="N24" i="25"/>
  <c r="M24" i="25"/>
  <c r="L24" i="25"/>
  <c r="K24" i="25"/>
  <c r="J24" i="25"/>
  <c r="I24" i="25"/>
  <c r="H24" i="25"/>
  <c r="G24" i="25"/>
  <c r="F24" i="25"/>
  <c r="D24" i="25"/>
  <c r="C24" i="25"/>
  <c r="P24" i="25" s="1"/>
  <c r="B24" i="25"/>
  <c r="B41" i="25" s="1"/>
  <c r="O23" i="25"/>
  <c r="N23" i="25"/>
  <c r="M23" i="25"/>
  <c r="L23" i="25"/>
  <c r="K23" i="25"/>
  <c r="J23" i="25"/>
  <c r="I23" i="25"/>
  <c r="H23" i="25"/>
  <c r="G23" i="25"/>
  <c r="F23" i="25"/>
  <c r="E23" i="25"/>
  <c r="B23" i="25"/>
  <c r="B40" i="25" s="1"/>
  <c r="I22" i="25"/>
  <c r="E22" i="25"/>
  <c r="B22" i="25"/>
  <c r="B39" i="25" s="1"/>
  <c r="K21" i="25"/>
  <c r="K38" i="25" s="1"/>
  <c r="C21" i="25"/>
  <c r="O18" i="25"/>
  <c r="O51" i="25" s="1"/>
  <c r="N18" i="25"/>
  <c r="N50" i="25" s="1"/>
  <c r="M18" i="25"/>
  <c r="M49" i="25" s="1"/>
  <c r="L18" i="25"/>
  <c r="L22" i="25" s="1"/>
  <c r="K18" i="25"/>
  <c r="K47" i="25" s="1"/>
  <c r="J18" i="25"/>
  <c r="J39" i="25" s="1"/>
  <c r="I18" i="25"/>
  <c r="I45" i="25" s="1"/>
  <c r="H18" i="25"/>
  <c r="H39" i="25" s="1"/>
  <c r="G18" i="25"/>
  <c r="G43" i="25" s="1"/>
  <c r="F18" i="25"/>
  <c r="F25" i="25" s="1"/>
  <c r="E18" i="25"/>
  <c r="E24" i="25" s="1"/>
  <c r="D18" i="25"/>
  <c r="D22" i="25" s="1"/>
  <c r="P14" i="25"/>
  <c r="R12" i="25"/>
  <c r="R11" i="25"/>
  <c r="R10" i="25"/>
  <c r="R9" i="25"/>
  <c r="C6" i="25"/>
  <c r="C18" i="25" s="1"/>
  <c r="O4" i="25"/>
  <c r="O21" i="25" s="1"/>
  <c r="O38" i="25" s="1"/>
  <c r="N4" i="25"/>
  <c r="N21" i="25" s="1"/>
  <c r="N38" i="25" s="1"/>
  <c r="M4" i="25"/>
  <c r="M21" i="25" s="1"/>
  <c r="M38" i="25" s="1"/>
  <c r="L4" i="25"/>
  <c r="L21" i="25" s="1"/>
  <c r="L38" i="25" s="1"/>
  <c r="K4" i="25"/>
  <c r="J4" i="25"/>
  <c r="J21" i="25" s="1"/>
  <c r="J38" i="25" s="1"/>
  <c r="I4" i="25"/>
  <c r="I21" i="25" s="1"/>
  <c r="I38" i="25" s="1"/>
  <c r="H4" i="25"/>
  <c r="H21" i="25" s="1"/>
  <c r="H38" i="25" s="1"/>
  <c r="G4" i="25"/>
  <c r="G21" i="25" s="1"/>
  <c r="G38" i="25" s="1"/>
  <c r="F4" i="25"/>
  <c r="F21" i="25" s="1"/>
  <c r="F38" i="25" s="1"/>
  <c r="E4" i="25"/>
  <c r="E21" i="25" s="1"/>
  <c r="E38" i="25" s="1"/>
  <c r="D4" i="25"/>
  <c r="D21" i="25" s="1"/>
  <c r="D38" i="25" s="1"/>
  <c r="C4" i="25"/>
  <c r="Q53" i="24"/>
  <c r="Q57" i="24" s="1"/>
  <c r="N51" i="24"/>
  <c r="M51" i="24"/>
  <c r="L51" i="24"/>
  <c r="K51" i="24"/>
  <c r="J51" i="24"/>
  <c r="I51" i="24"/>
  <c r="H51" i="24"/>
  <c r="G51" i="24"/>
  <c r="F51" i="24"/>
  <c r="E51" i="24"/>
  <c r="D51" i="24"/>
  <c r="C51" i="24"/>
  <c r="P51" i="24" s="1"/>
  <c r="Q51" i="24" s="1"/>
  <c r="O50" i="24"/>
  <c r="M50" i="24"/>
  <c r="L50" i="24"/>
  <c r="K50" i="24"/>
  <c r="J50" i="24"/>
  <c r="I50" i="24"/>
  <c r="H50" i="24"/>
  <c r="G50" i="24"/>
  <c r="F50" i="24"/>
  <c r="E50" i="24"/>
  <c r="D50" i="24"/>
  <c r="C50" i="24"/>
  <c r="P50" i="24" s="1"/>
  <c r="Q50" i="24" s="1"/>
  <c r="O49" i="24"/>
  <c r="N49" i="24"/>
  <c r="L49" i="24"/>
  <c r="K49" i="24"/>
  <c r="J49" i="24"/>
  <c r="I49" i="24"/>
  <c r="H49" i="24"/>
  <c r="G49" i="24"/>
  <c r="F49" i="24"/>
  <c r="E49" i="24"/>
  <c r="D49" i="24"/>
  <c r="C49" i="24"/>
  <c r="P49" i="24" s="1"/>
  <c r="Q49" i="24" s="1"/>
  <c r="O48" i="24"/>
  <c r="N48" i="24"/>
  <c r="M48" i="24"/>
  <c r="K48" i="24"/>
  <c r="J48" i="24"/>
  <c r="I48" i="24"/>
  <c r="H48" i="24"/>
  <c r="G48" i="24"/>
  <c r="F48" i="24"/>
  <c r="E48" i="24"/>
  <c r="D48" i="24"/>
  <c r="C48" i="24"/>
  <c r="P48" i="24" s="1"/>
  <c r="Q48" i="24" s="1"/>
  <c r="O47" i="24"/>
  <c r="N47" i="24"/>
  <c r="M47" i="24"/>
  <c r="L47" i="24"/>
  <c r="J47" i="24"/>
  <c r="I47" i="24"/>
  <c r="H47" i="24"/>
  <c r="G47" i="24"/>
  <c r="F47" i="24"/>
  <c r="E47" i="24"/>
  <c r="D47" i="24"/>
  <c r="C47" i="24"/>
  <c r="P47" i="24" s="1"/>
  <c r="Q47" i="24" s="1"/>
  <c r="O46" i="24"/>
  <c r="N46" i="24"/>
  <c r="M46" i="24"/>
  <c r="L46" i="24"/>
  <c r="K46" i="24"/>
  <c r="I46" i="24"/>
  <c r="H46" i="24"/>
  <c r="G46" i="24"/>
  <c r="F46" i="24"/>
  <c r="E46" i="24"/>
  <c r="D46" i="24"/>
  <c r="C46" i="24"/>
  <c r="P46" i="24" s="1"/>
  <c r="Q46" i="24" s="1"/>
  <c r="O45" i="24"/>
  <c r="N45" i="24"/>
  <c r="M45" i="24"/>
  <c r="L45" i="24"/>
  <c r="K45" i="24"/>
  <c r="J45" i="24"/>
  <c r="H45" i="24"/>
  <c r="G45" i="24"/>
  <c r="F45" i="24"/>
  <c r="E45" i="24"/>
  <c r="D45" i="24"/>
  <c r="C45" i="24"/>
  <c r="P45" i="24" s="1"/>
  <c r="Q45" i="24" s="1"/>
  <c r="O44" i="24"/>
  <c r="N44" i="24"/>
  <c r="M44" i="24"/>
  <c r="L44" i="24"/>
  <c r="K44" i="24"/>
  <c r="J44" i="24"/>
  <c r="I44" i="24"/>
  <c r="G44" i="24"/>
  <c r="F44" i="24"/>
  <c r="E44" i="24"/>
  <c r="D44" i="24"/>
  <c r="C44" i="24"/>
  <c r="P44" i="24" s="1"/>
  <c r="Q44" i="24" s="1"/>
  <c r="O43" i="24"/>
  <c r="N43" i="24"/>
  <c r="M43" i="24"/>
  <c r="L43" i="24"/>
  <c r="K43" i="24"/>
  <c r="J43" i="24"/>
  <c r="I43" i="24"/>
  <c r="H43" i="24"/>
  <c r="F43" i="24"/>
  <c r="E43" i="24"/>
  <c r="D43" i="24"/>
  <c r="C43" i="24"/>
  <c r="P43" i="24" s="1"/>
  <c r="Q43" i="24" s="1"/>
  <c r="O42" i="24"/>
  <c r="N42" i="24"/>
  <c r="M42" i="24"/>
  <c r="L42" i="24"/>
  <c r="K42" i="24"/>
  <c r="J42" i="24"/>
  <c r="I42" i="24"/>
  <c r="H42" i="24"/>
  <c r="G42" i="24"/>
  <c r="E42" i="24"/>
  <c r="D42" i="24"/>
  <c r="C42" i="24"/>
  <c r="P42" i="24" s="1"/>
  <c r="Q42" i="24" s="1"/>
  <c r="O41" i="24"/>
  <c r="N41" i="24"/>
  <c r="M41" i="24"/>
  <c r="L41" i="24"/>
  <c r="K41" i="24"/>
  <c r="J41" i="24"/>
  <c r="I41" i="24"/>
  <c r="H41" i="24"/>
  <c r="G41" i="24"/>
  <c r="F41" i="24"/>
  <c r="O40" i="24"/>
  <c r="N40" i="24"/>
  <c r="M40" i="24"/>
  <c r="L40" i="24"/>
  <c r="K40" i="24"/>
  <c r="J40" i="24"/>
  <c r="I40" i="24"/>
  <c r="H40" i="24"/>
  <c r="G40" i="24"/>
  <c r="F40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P34" i="24" s="1"/>
  <c r="P17" i="24" s="1"/>
  <c r="B34" i="24"/>
  <c r="B51" i="24" s="1"/>
  <c r="O33" i="24"/>
  <c r="M33" i="24"/>
  <c r="L33" i="24"/>
  <c r="K33" i="24"/>
  <c r="J33" i="24"/>
  <c r="I33" i="24"/>
  <c r="H33" i="24"/>
  <c r="G33" i="24"/>
  <c r="F33" i="24"/>
  <c r="E33" i="24"/>
  <c r="D33" i="24"/>
  <c r="C33" i="24"/>
  <c r="P33" i="24" s="1"/>
  <c r="P16" i="24" s="1"/>
  <c r="B33" i="24"/>
  <c r="B50" i="24" s="1"/>
  <c r="O32" i="24"/>
  <c r="N32" i="24"/>
  <c r="L32" i="24"/>
  <c r="K32" i="24"/>
  <c r="J32" i="24"/>
  <c r="I32" i="24"/>
  <c r="H32" i="24"/>
  <c r="G32" i="24"/>
  <c r="F32" i="24"/>
  <c r="E32" i="24"/>
  <c r="D32" i="24"/>
  <c r="C32" i="24"/>
  <c r="P32" i="24" s="1"/>
  <c r="P15" i="24" s="1"/>
  <c r="B32" i="24"/>
  <c r="B49" i="24" s="1"/>
  <c r="O31" i="24"/>
  <c r="N31" i="24"/>
  <c r="M31" i="24"/>
  <c r="K31" i="24"/>
  <c r="J31" i="24"/>
  <c r="I31" i="24"/>
  <c r="H31" i="24"/>
  <c r="G31" i="24"/>
  <c r="F31" i="24"/>
  <c r="E31" i="24"/>
  <c r="D31" i="24"/>
  <c r="C31" i="24"/>
  <c r="P31" i="24" s="1"/>
  <c r="P14" i="24" s="1"/>
  <c r="B31" i="24"/>
  <c r="B48" i="24" s="1"/>
  <c r="O30" i="24"/>
  <c r="N30" i="24"/>
  <c r="M30" i="24"/>
  <c r="L30" i="24"/>
  <c r="J30" i="24"/>
  <c r="I30" i="24"/>
  <c r="H30" i="24"/>
  <c r="G30" i="24"/>
  <c r="F30" i="24"/>
  <c r="E30" i="24"/>
  <c r="D30" i="24"/>
  <c r="C30" i="24"/>
  <c r="P30" i="24" s="1"/>
  <c r="P13" i="24" s="1"/>
  <c r="B30" i="24"/>
  <c r="B47" i="24" s="1"/>
  <c r="O29" i="24"/>
  <c r="N29" i="24"/>
  <c r="M29" i="24"/>
  <c r="L29" i="24"/>
  <c r="K29" i="24"/>
  <c r="I29" i="24"/>
  <c r="H29" i="24"/>
  <c r="G29" i="24"/>
  <c r="F29" i="24"/>
  <c r="E29" i="24"/>
  <c r="D29" i="24"/>
  <c r="C29" i="24"/>
  <c r="P29" i="24" s="1"/>
  <c r="P12" i="24" s="1"/>
  <c r="B29" i="24"/>
  <c r="B46" i="24" s="1"/>
  <c r="O28" i="24"/>
  <c r="N28" i="24"/>
  <c r="M28" i="24"/>
  <c r="L28" i="24"/>
  <c r="K28" i="24"/>
  <c r="J28" i="24"/>
  <c r="H28" i="24"/>
  <c r="G28" i="24"/>
  <c r="F28" i="24"/>
  <c r="E28" i="24"/>
  <c r="D28" i="24"/>
  <c r="C28" i="24"/>
  <c r="P28" i="24" s="1"/>
  <c r="P11" i="24" s="1"/>
  <c r="B28" i="24"/>
  <c r="B45" i="24" s="1"/>
  <c r="O27" i="24"/>
  <c r="N27" i="24"/>
  <c r="M27" i="24"/>
  <c r="L27" i="24"/>
  <c r="K27" i="24"/>
  <c r="J27" i="24"/>
  <c r="I27" i="24"/>
  <c r="G27" i="24"/>
  <c r="F27" i="24"/>
  <c r="E27" i="24"/>
  <c r="D27" i="24"/>
  <c r="C27" i="24"/>
  <c r="P27" i="24" s="1"/>
  <c r="P10" i="24" s="1"/>
  <c r="B27" i="24"/>
  <c r="B44" i="24" s="1"/>
  <c r="O26" i="24"/>
  <c r="N26" i="24"/>
  <c r="M26" i="24"/>
  <c r="L26" i="24"/>
  <c r="K26" i="24"/>
  <c r="J26" i="24"/>
  <c r="I26" i="24"/>
  <c r="H26" i="24"/>
  <c r="F26" i="24"/>
  <c r="E26" i="24"/>
  <c r="D26" i="24"/>
  <c r="C26" i="24"/>
  <c r="P26" i="24" s="1"/>
  <c r="P9" i="24" s="1"/>
  <c r="B26" i="24"/>
  <c r="B43" i="24" s="1"/>
  <c r="O25" i="24"/>
  <c r="N25" i="24"/>
  <c r="M25" i="24"/>
  <c r="L25" i="24"/>
  <c r="K25" i="24"/>
  <c r="J25" i="24"/>
  <c r="I25" i="24"/>
  <c r="H25" i="24"/>
  <c r="G25" i="24"/>
  <c r="E25" i="24"/>
  <c r="D25" i="24"/>
  <c r="C25" i="24"/>
  <c r="P25" i="24" s="1"/>
  <c r="P8" i="24" s="1"/>
  <c r="B25" i="24"/>
  <c r="B42" i="24" s="1"/>
  <c r="O24" i="24"/>
  <c r="N24" i="24"/>
  <c r="M24" i="24"/>
  <c r="L24" i="24"/>
  <c r="K24" i="24"/>
  <c r="J24" i="24"/>
  <c r="I24" i="24"/>
  <c r="H24" i="24"/>
  <c r="G24" i="24"/>
  <c r="F24" i="24"/>
  <c r="B24" i="24"/>
  <c r="B41" i="24" s="1"/>
  <c r="O23" i="24"/>
  <c r="N23" i="24"/>
  <c r="M23" i="24"/>
  <c r="L23" i="24"/>
  <c r="K23" i="24"/>
  <c r="J23" i="24"/>
  <c r="I23" i="24"/>
  <c r="H23" i="24"/>
  <c r="G23" i="24"/>
  <c r="F23" i="24"/>
  <c r="B23" i="24"/>
  <c r="B40" i="24" s="1"/>
  <c r="B22" i="24"/>
  <c r="B39" i="24" s="1"/>
  <c r="M21" i="24"/>
  <c r="M38" i="24" s="1"/>
  <c r="O18" i="24"/>
  <c r="O34" i="24" s="1"/>
  <c r="N18" i="24"/>
  <c r="N33" i="24" s="1"/>
  <c r="M18" i="24"/>
  <c r="M22" i="24" s="1"/>
  <c r="L18" i="24"/>
  <c r="L48" i="24" s="1"/>
  <c r="K18" i="24"/>
  <c r="K47" i="24" s="1"/>
  <c r="J18" i="24"/>
  <c r="J22" i="24" s="1"/>
  <c r="I18" i="24"/>
  <c r="I45" i="24" s="1"/>
  <c r="H18" i="24"/>
  <c r="H39" i="24" s="1"/>
  <c r="G18" i="24"/>
  <c r="G39" i="24" s="1"/>
  <c r="F18" i="24"/>
  <c r="F25" i="24" s="1"/>
  <c r="E18" i="24"/>
  <c r="E24" i="24" s="1"/>
  <c r="R12" i="24"/>
  <c r="R11" i="24"/>
  <c r="R10" i="24"/>
  <c r="R9" i="24"/>
  <c r="D18" i="24"/>
  <c r="C18" i="24"/>
  <c r="C6" i="24"/>
  <c r="O4" i="24"/>
  <c r="O21" i="24" s="1"/>
  <c r="O38" i="24" s="1"/>
  <c r="N4" i="24"/>
  <c r="N21" i="24" s="1"/>
  <c r="N38" i="24" s="1"/>
  <c r="M4" i="24"/>
  <c r="L4" i="24"/>
  <c r="L21" i="24" s="1"/>
  <c r="L38" i="24" s="1"/>
  <c r="K4" i="24"/>
  <c r="K21" i="24" s="1"/>
  <c r="K38" i="24" s="1"/>
  <c r="J4" i="24"/>
  <c r="J21" i="24" s="1"/>
  <c r="J38" i="24" s="1"/>
  <c r="I4" i="24"/>
  <c r="I21" i="24" s="1"/>
  <c r="I38" i="24" s="1"/>
  <c r="H4" i="24"/>
  <c r="H21" i="24" s="1"/>
  <c r="H38" i="24" s="1"/>
  <c r="G4" i="24"/>
  <c r="G21" i="24" s="1"/>
  <c r="G38" i="24" s="1"/>
  <c r="F4" i="24"/>
  <c r="F21" i="24" s="1"/>
  <c r="F38" i="24" s="1"/>
  <c r="E4" i="24"/>
  <c r="E21" i="24" s="1"/>
  <c r="E38" i="24" s="1"/>
  <c r="D4" i="24"/>
  <c r="D21" i="24" s="1"/>
  <c r="D38" i="24" s="1"/>
  <c r="C4" i="24"/>
  <c r="C21" i="24" s="1"/>
  <c r="C38" i="24" s="1"/>
  <c r="Q53" i="23"/>
  <c r="Q57" i="23" s="1"/>
  <c r="N51" i="23"/>
  <c r="M51" i="23"/>
  <c r="L51" i="23"/>
  <c r="K51" i="23"/>
  <c r="J51" i="23"/>
  <c r="I51" i="23"/>
  <c r="H51" i="23"/>
  <c r="G51" i="23"/>
  <c r="F51" i="23"/>
  <c r="E51" i="23"/>
  <c r="D51" i="23"/>
  <c r="C51" i="23"/>
  <c r="P51" i="23" s="1"/>
  <c r="Q51" i="23" s="1"/>
  <c r="O50" i="23"/>
  <c r="M50" i="23"/>
  <c r="L50" i="23"/>
  <c r="K50" i="23"/>
  <c r="J50" i="23"/>
  <c r="I50" i="23"/>
  <c r="H50" i="23"/>
  <c r="G50" i="23"/>
  <c r="F50" i="23"/>
  <c r="E50" i="23"/>
  <c r="D50" i="23"/>
  <c r="C50" i="23"/>
  <c r="P50" i="23" s="1"/>
  <c r="Q50" i="23" s="1"/>
  <c r="O49" i="23"/>
  <c r="N49" i="23"/>
  <c r="L49" i="23"/>
  <c r="K49" i="23"/>
  <c r="J49" i="23"/>
  <c r="I49" i="23"/>
  <c r="H49" i="23"/>
  <c r="G49" i="23"/>
  <c r="F49" i="23"/>
  <c r="E49" i="23"/>
  <c r="D49" i="23"/>
  <c r="C49" i="23"/>
  <c r="P49" i="23" s="1"/>
  <c r="Q49" i="23" s="1"/>
  <c r="O48" i="23"/>
  <c r="N48" i="23"/>
  <c r="M48" i="23"/>
  <c r="K48" i="23"/>
  <c r="J48" i="23"/>
  <c r="I48" i="23"/>
  <c r="H48" i="23"/>
  <c r="G48" i="23"/>
  <c r="F48" i="23"/>
  <c r="E48" i="23"/>
  <c r="D48" i="23"/>
  <c r="C48" i="23"/>
  <c r="P48" i="23" s="1"/>
  <c r="Q48" i="23" s="1"/>
  <c r="O47" i="23"/>
  <c r="N47" i="23"/>
  <c r="M47" i="23"/>
  <c r="L47" i="23"/>
  <c r="J47" i="23"/>
  <c r="I47" i="23"/>
  <c r="H47" i="23"/>
  <c r="G47" i="23"/>
  <c r="F47" i="23"/>
  <c r="E47" i="23"/>
  <c r="D47" i="23"/>
  <c r="C47" i="23"/>
  <c r="P47" i="23" s="1"/>
  <c r="Q47" i="23" s="1"/>
  <c r="O46" i="23"/>
  <c r="N46" i="23"/>
  <c r="M46" i="23"/>
  <c r="L46" i="23"/>
  <c r="K46" i="23"/>
  <c r="I46" i="23"/>
  <c r="H46" i="23"/>
  <c r="G46" i="23"/>
  <c r="F46" i="23"/>
  <c r="E46" i="23"/>
  <c r="D46" i="23"/>
  <c r="C46" i="23"/>
  <c r="P46" i="23" s="1"/>
  <c r="Q46" i="23" s="1"/>
  <c r="O45" i="23"/>
  <c r="N45" i="23"/>
  <c r="M45" i="23"/>
  <c r="L45" i="23"/>
  <c r="K45" i="23"/>
  <c r="J45" i="23"/>
  <c r="H45" i="23"/>
  <c r="G45" i="23"/>
  <c r="F45" i="23"/>
  <c r="E45" i="23"/>
  <c r="D45" i="23"/>
  <c r="C45" i="23"/>
  <c r="P45" i="23" s="1"/>
  <c r="Q45" i="23" s="1"/>
  <c r="O44" i="23"/>
  <c r="N44" i="23"/>
  <c r="M44" i="23"/>
  <c r="L44" i="23"/>
  <c r="K44" i="23"/>
  <c r="J44" i="23"/>
  <c r="I44" i="23"/>
  <c r="G44" i="23"/>
  <c r="F44" i="23"/>
  <c r="E44" i="23"/>
  <c r="D44" i="23"/>
  <c r="C44" i="23"/>
  <c r="P44" i="23" s="1"/>
  <c r="Q44" i="23" s="1"/>
  <c r="O43" i="23"/>
  <c r="N43" i="23"/>
  <c r="M43" i="23"/>
  <c r="L43" i="23"/>
  <c r="K43" i="23"/>
  <c r="J43" i="23"/>
  <c r="I43" i="23"/>
  <c r="H43" i="23"/>
  <c r="F43" i="23"/>
  <c r="E43" i="23"/>
  <c r="D43" i="23"/>
  <c r="C43" i="23"/>
  <c r="P43" i="23" s="1"/>
  <c r="Q43" i="23" s="1"/>
  <c r="O42" i="23"/>
  <c r="N42" i="23"/>
  <c r="M42" i="23"/>
  <c r="L42" i="23"/>
  <c r="K42" i="23"/>
  <c r="J42" i="23"/>
  <c r="I42" i="23"/>
  <c r="H42" i="23"/>
  <c r="G42" i="23"/>
  <c r="E42" i="23"/>
  <c r="D42" i="23"/>
  <c r="C42" i="23"/>
  <c r="P42" i="23" s="1"/>
  <c r="Q42" i="23" s="1"/>
  <c r="O41" i="23"/>
  <c r="N41" i="23"/>
  <c r="M41" i="23"/>
  <c r="L41" i="23"/>
  <c r="K41" i="23"/>
  <c r="J41" i="23"/>
  <c r="I41" i="23"/>
  <c r="H41" i="23"/>
  <c r="G41" i="23"/>
  <c r="F41" i="23"/>
  <c r="O40" i="23"/>
  <c r="N40" i="23"/>
  <c r="M40" i="23"/>
  <c r="L40" i="23"/>
  <c r="K40" i="23"/>
  <c r="J40" i="23"/>
  <c r="I40" i="23"/>
  <c r="H40" i="23"/>
  <c r="G40" i="23"/>
  <c r="F40" i="23"/>
  <c r="N39" i="23"/>
  <c r="M39" i="23"/>
  <c r="C38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P34" i="23" s="1"/>
  <c r="P17" i="23" s="1"/>
  <c r="B34" i="23"/>
  <c r="B51" i="23" s="1"/>
  <c r="O33" i="23"/>
  <c r="M33" i="23"/>
  <c r="L33" i="23"/>
  <c r="K33" i="23"/>
  <c r="J33" i="23"/>
  <c r="I33" i="23"/>
  <c r="H33" i="23"/>
  <c r="G33" i="23"/>
  <c r="F33" i="23"/>
  <c r="E33" i="23"/>
  <c r="D33" i="23"/>
  <c r="C33" i="23"/>
  <c r="P33" i="23" s="1"/>
  <c r="P16" i="23" s="1"/>
  <c r="B33" i="23"/>
  <c r="B50" i="23" s="1"/>
  <c r="O32" i="23"/>
  <c r="N32" i="23"/>
  <c r="L32" i="23"/>
  <c r="K32" i="23"/>
  <c r="J32" i="23"/>
  <c r="I32" i="23"/>
  <c r="H32" i="23"/>
  <c r="G32" i="23"/>
  <c r="F32" i="23"/>
  <c r="E32" i="23"/>
  <c r="D32" i="23"/>
  <c r="C32" i="23"/>
  <c r="P32" i="23" s="1"/>
  <c r="P15" i="23" s="1"/>
  <c r="B32" i="23"/>
  <c r="B49" i="23" s="1"/>
  <c r="O31" i="23"/>
  <c r="N31" i="23"/>
  <c r="M31" i="23"/>
  <c r="K31" i="23"/>
  <c r="J31" i="23"/>
  <c r="I31" i="23"/>
  <c r="H31" i="23"/>
  <c r="G31" i="23"/>
  <c r="F31" i="23"/>
  <c r="E31" i="23"/>
  <c r="D31" i="23"/>
  <c r="C31" i="23"/>
  <c r="P31" i="23" s="1"/>
  <c r="P14" i="23" s="1"/>
  <c r="B31" i="23"/>
  <c r="B48" i="23" s="1"/>
  <c r="O30" i="23"/>
  <c r="N30" i="23"/>
  <c r="M30" i="23"/>
  <c r="L30" i="23"/>
  <c r="J30" i="23"/>
  <c r="I30" i="23"/>
  <c r="H30" i="23"/>
  <c r="G30" i="23"/>
  <c r="F30" i="23"/>
  <c r="E30" i="23"/>
  <c r="D30" i="23"/>
  <c r="C30" i="23"/>
  <c r="P30" i="23" s="1"/>
  <c r="P13" i="23" s="1"/>
  <c r="B30" i="23"/>
  <c r="B47" i="23" s="1"/>
  <c r="O29" i="23"/>
  <c r="N29" i="23"/>
  <c r="M29" i="23"/>
  <c r="L29" i="23"/>
  <c r="K29" i="23"/>
  <c r="I29" i="23"/>
  <c r="H29" i="23"/>
  <c r="G29" i="23"/>
  <c r="F29" i="23"/>
  <c r="E29" i="23"/>
  <c r="D29" i="23"/>
  <c r="C29" i="23"/>
  <c r="P29" i="23" s="1"/>
  <c r="P12" i="23" s="1"/>
  <c r="B29" i="23"/>
  <c r="B46" i="23" s="1"/>
  <c r="O28" i="23"/>
  <c r="N28" i="23"/>
  <c r="M28" i="23"/>
  <c r="L28" i="23"/>
  <c r="K28" i="23"/>
  <c r="J28" i="23"/>
  <c r="H28" i="23"/>
  <c r="G28" i="23"/>
  <c r="F28" i="23"/>
  <c r="E28" i="23"/>
  <c r="D28" i="23"/>
  <c r="C28" i="23"/>
  <c r="P28" i="23" s="1"/>
  <c r="P11" i="23" s="1"/>
  <c r="B28" i="23"/>
  <c r="B45" i="23" s="1"/>
  <c r="O27" i="23"/>
  <c r="N27" i="23"/>
  <c r="M27" i="23"/>
  <c r="L27" i="23"/>
  <c r="K27" i="23"/>
  <c r="J27" i="23"/>
  <c r="I27" i="23"/>
  <c r="G27" i="23"/>
  <c r="F27" i="23"/>
  <c r="E27" i="23"/>
  <c r="D27" i="23"/>
  <c r="C27" i="23"/>
  <c r="P27" i="23" s="1"/>
  <c r="P10" i="23" s="1"/>
  <c r="B27" i="23"/>
  <c r="B44" i="23" s="1"/>
  <c r="O26" i="23"/>
  <c r="N26" i="23"/>
  <c r="M26" i="23"/>
  <c r="L26" i="23"/>
  <c r="K26" i="23"/>
  <c r="J26" i="23"/>
  <c r="I26" i="23"/>
  <c r="H26" i="23"/>
  <c r="F26" i="23"/>
  <c r="E26" i="23"/>
  <c r="D26" i="23"/>
  <c r="C26" i="23"/>
  <c r="P26" i="23" s="1"/>
  <c r="P9" i="23" s="1"/>
  <c r="B26" i="23"/>
  <c r="B43" i="23" s="1"/>
  <c r="O25" i="23"/>
  <c r="N25" i="23"/>
  <c r="M25" i="23"/>
  <c r="L25" i="23"/>
  <c r="K25" i="23"/>
  <c r="J25" i="23"/>
  <c r="I25" i="23"/>
  <c r="H25" i="23"/>
  <c r="G25" i="23"/>
  <c r="E25" i="23"/>
  <c r="D25" i="23"/>
  <c r="C25" i="23"/>
  <c r="P25" i="23" s="1"/>
  <c r="P8" i="23" s="1"/>
  <c r="B25" i="23"/>
  <c r="B42" i="23" s="1"/>
  <c r="O24" i="23"/>
  <c r="N24" i="23"/>
  <c r="M24" i="23"/>
  <c r="L24" i="23"/>
  <c r="K24" i="23"/>
  <c r="J24" i="23"/>
  <c r="I24" i="23"/>
  <c r="H24" i="23"/>
  <c r="G24" i="23"/>
  <c r="F24" i="23"/>
  <c r="B24" i="23"/>
  <c r="B41" i="23" s="1"/>
  <c r="O23" i="23"/>
  <c r="N23" i="23"/>
  <c r="M23" i="23"/>
  <c r="L23" i="23"/>
  <c r="K23" i="23"/>
  <c r="J23" i="23"/>
  <c r="I23" i="23"/>
  <c r="H23" i="23"/>
  <c r="G23" i="23"/>
  <c r="F23" i="23"/>
  <c r="B23" i="23"/>
  <c r="B40" i="23" s="1"/>
  <c r="M22" i="23"/>
  <c r="J22" i="23"/>
  <c r="I22" i="23"/>
  <c r="F22" i="23"/>
  <c r="D22" i="23"/>
  <c r="B22" i="23"/>
  <c r="B39" i="23" s="1"/>
  <c r="H21" i="23"/>
  <c r="H38" i="23" s="1"/>
  <c r="C21" i="23"/>
  <c r="O18" i="23"/>
  <c r="O34" i="23" s="1"/>
  <c r="N18" i="23"/>
  <c r="N50" i="23" s="1"/>
  <c r="M18" i="23"/>
  <c r="M32" i="23" s="1"/>
  <c r="L18" i="23"/>
  <c r="L48" i="23" s="1"/>
  <c r="K18" i="23"/>
  <c r="K39" i="23" s="1"/>
  <c r="J18" i="23"/>
  <c r="J29" i="23" s="1"/>
  <c r="I18" i="23"/>
  <c r="I28" i="23" s="1"/>
  <c r="H18" i="23"/>
  <c r="H39" i="23" s="1"/>
  <c r="G18" i="23"/>
  <c r="G43" i="23" s="1"/>
  <c r="F18" i="23"/>
  <c r="F25" i="23" s="1"/>
  <c r="E18" i="23"/>
  <c r="E24" i="23" s="1"/>
  <c r="D18" i="23"/>
  <c r="R12" i="23"/>
  <c r="R11" i="23"/>
  <c r="R10" i="23"/>
  <c r="R9" i="23"/>
  <c r="D7" i="23"/>
  <c r="C7" i="23"/>
  <c r="C6" i="23"/>
  <c r="C18" i="23" s="1"/>
  <c r="O4" i="23"/>
  <c r="O21" i="23" s="1"/>
  <c r="O38" i="23" s="1"/>
  <c r="N4" i="23"/>
  <c r="N21" i="23" s="1"/>
  <c r="N38" i="23" s="1"/>
  <c r="M4" i="23"/>
  <c r="M21" i="23" s="1"/>
  <c r="M38" i="23" s="1"/>
  <c r="L4" i="23"/>
  <c r="L21" i="23" s="1"/>
  <c r="L38" i="23" s="1"/>
  <c r="K4" i="23"/>
  <c r="K21" i="23" s="1"/>
  <c r="K38" i="23" s="1"/>
  <c r="J4" i="23"/>
  <c r="J21" i="23" s="1"/>
  <c r="J38" i="23" s="1"/>
  <c r="I4" i="23"/>
  <c r="I21" i="23" s="1"/>
  <c r="I38" i="23" s="1"/>
  <c r="H4" i="23"/>
  <c r="G4" i="23"/>
  <c r="G21" i="23" s="1"/>
  <c r="G38" i="23" s="1"/>
  <c r="F4" i="23"/>
  <c r="F21" i="23" s="1"/>
  <c r="F38" i="23" s="1"/>
  <c r="E4" i="23"/>
  <c r="E21" i="23" s="1"/>
  <c r="E38" i="23" s="1"/>
  <c r="D4" i="23"/>
  <c r="D21" i="23" s="1"/>
  <c r="D38" i="23" s="1"/>
  <c r="C4" i="23"/>
  <c r="Q53" i="21"/>
  <c r="Q57" i="21" s="1"/>
  <c r="N51" i="21"/>
  <c r="M51" i="21"/>
  <c r="L51" i="21"/>
  <c r="K51" i="21"/>
  <c r="J51" i="21"/>
  <c r="I51" i="21"/>
  <c r="H51" i="21"/>
  <c r="G51" i="21"/>
  <c r="F51" i="21"/>
  <c r="E51" i="21"/>
  <c r="D51" i="21"/>
  <c r="C51" i="21"/>
  <c r="P51" i="21" s="1"/>
  <c r="Q51" i="21" s="1"/>
  <c r="O50" i="21"/>
  <c r="M50" i="21"/>
  <c r="L50" i="21"/>
  <c r="K50" i="21"/>
  <c r="J50" i="21"/>
  <c r="I50" i="21"/>
  <c r="H50" i="21"/>
  <c r="G50" i="21"/>
  <c r="F50" i="21"/>
  <c r="E50" i="21"/>
  <c r="D50" i="21"/>
  <c r="C50" i="21"/>
  <c r="P50" i="21" s="1"/>
  <c r="Q50" i="21" s="1"/>
  <c r="O49" i="21"/>
  <c r="N49" i="21"/>
  <c r="L49" i="21"/>
  <c r="K49" i="21"/>
  <c r="J49" i="21"/>
  <c r="I49" i="21"/>
  <c r="H49" i="21"/>
  <c r="G49" i="21"/>
  <c r="F49" i="21"/>
  <c r="E49" i="21"/>
  <c r="D49" i="21"/>
  <c r="C49" i="21"/>
  <c r="P49" i="21" s="1"/>
  <c r="Q49" i="21" s="1"/>
  <c r="O48" i="21"/>
  <c r="N48" i="21"/>
  <c r="M48" i="21"/>
  <c r="K48" i="21"/>
  <c r="J48" i="21"/>
  <c r="I48" i="21"/>
  <c r="H48" i="21"/>
  <c r="G48" i="21"/>
  <c r="F48" i="21"/>
  <c r="E48" i="21"/>
  <c r="D48" i="21"/>
  <c r="C48" i="21"/>
  <c r="P48" i="21" s="1"/>
  <c r="Q48" i="21" s="1"/>
  <c r="O47" i="21"/>
  <c r="N47" i="21"/>
  <c r="M47" i="21"/>
  <c r="L47" i="21"/>
  <c r="J47" i="21"/>
  <c r="I47" i="21"/>
  <c r="H47" i="21"/>
  <c r="G47" i="21"/>
  <c r="F47" i="21"/>
  <c r="E47" i="21"/>
  <c r="D47" i="21"/>
  <c r="C47" i="21"/>
  <c r="P47" i="21" s="1"/>
  <c r="Q47" i="21" s="1"/>
  <c r="O46" i="21"/>
  <c r="N46" i="21"/>
  <c r="M46" i="21"/>
  <c r="L46" i="21"/>
  <c r="K46" i="21"/>
  <c r="I46" i="21"/>
  <c r="H46" i="21"/>
  <c r="G46" i="21"/>
  <c r="F46" i="21"/>
  <c r="E46" i="21"/>
  <c r="D46" i="21"/>
  <c r="C46" i="21"/>
  <c r="P46" i="21" s="1"/>
  <c r="Q46" i="21" s="1"/>
  <c r="O45" i="21"/>
  <c r="N45" i="21"/>
  <c r="M45" i="21"/>
  <c r="L45" i="21"/>
  <c r="K45" i="21"/>
  <c r="J45" i="21"/>
  <c r="H45" i="21"/>
  <c r="G45" i="21"/>
  <c r="F45" i="21"/>
  <c r="E45" i="21"/>
  <c r="D45" i="21"/>
  <c r="C45" i="21"/>
  <c r="P45" i="21" s="1"/>
  <c r="Q45" i="21" s="1"/>
  <c r="O44" i="21"/>
  <c r="N44" i="21"/>
  <c r="M44" i="21"/>
  <c r="L44" i="21"/>
  <c r="K44" i="21"/>
  <c r="J44" i="21"/>
  <c r="I44" i="21"/>
  <c r="G44" i="21"/>
  <c r="F44" i="21"/>
  <c r="E44" i="21"/>
  <c r="D44" i="21"/>
  <c r="C44" i="21"/>
  <c r="P44" i="21" s="1"/>
  <c r="Q44" i="21" s="1"/>
  <c r="O43" i="21"/>
  <c r="N43" i="21"/>
  <c r="M43" i="21"/>
  <c r="L43" i="21"/>
  <c r="K43" i="21"/>
  <c r="J43" i="21"/>
  <c r="I43" i="21"/>
  <c r="H43" i="21"/>
  <c r="F43" i="21"/>
  <c r="E43" i="21"/>
  <c r="D43" i="21"/>
  <c r="C43" i="21"/>
  <c r="P43" i="21" s="1"/>
  <c r="Q43" i="21" s="1"/>
  <c r="O42" i="21"/>
  <c r="N42" i="21"/>
  <c r="M42" i="21"/>
  <c r="L42" i="21"/>
  <c r="K42" i="21"/>
  <c r="J42" i="21"/>
  <c r="I42" i="21"/>
  <c r="H42" i="21"/>
  <c r="G42" i="21"/>
  <c r="E42" i="21"/>
  <c r="D42" i="21"/>
  <c r="C42" i="21"/>
  <c r="P42" i="21" s="1"/>
  <c r="Q42" i="21" s="1"/>
  <c r="O41" i="21"/>
  <c r="N41" i="21"/>
  <c r="M41" i="21"/>
  <c r="L41" i="21"/>
  <c r="K41" i="21"/>
  <c r="J41" i="21"/>
  <c r="I41" i="21"/>
  <c r="H41" i="21"/>
  <c r="G41" i="21"/>
  <c r="F41" i="21"/>
  <c r="O40" i="21"/>
  <c r="N40" i="21"/>
  <c r="M40" i="21"/>
  <c r="L40" i="21"/>
  <c r="K40" i="21"/>
  <c r="J40" i="21"/>
  <c r="I40" i="21"/>
  <c r="H40" i="21"/>
  <c r="G40" i="21"/>
  <c r="F40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P34" i="21" s="1"/>
  <c r="P17" i="21" s="1"/>
  <c r="B34" i="21"/>
  <c r="B51" i="21" s="1"/>
  <c r="O33" i="21"/>
  <c r="M33" i="21"/>
  <c r="L33" i="21"/>
  <c r="K33" i="21"/>
  <c r="J33" i="21"/>
  <c r="I33" i="21"/>
  <c r="H33" i="21"/>
  <c r="G33" i="21"/>
  <c r="F33" i="21"/>
  <c r="E33" i="21"/>
  <c r="D33" i="21"/>
  <c r="C33" i="21"/>
  <c r="P33" i="21" s="1"/>
  <c r="P16" i="21" s="1"/>
  <c r="B33" i="21"/>
  <c r="B50" i="21" s="1"/>
  <c r="O32" i="21"/>
  <c r="N32" i="21"/>
  <c r="L32" i="21"/>
  <c r="K32" i="21"/>
  <c r="J32" i="21"/>
  <c r="I32" i="21"/>
  <c r="H32" i="21"/>
  <c r="G32" i="21"/>
  <c r="F32" i="21"/>
  <c r="E32" i="21"/>
  <c r="D32" i="21"/>
  <c r="C32" i="21"/>
  <c r="P32" i="21" s="1"/>
  <c r="P15" i="21" s="1"/>
  <c r="B32" i="21"/>
  <c r="B49" i="21" s="1"/>
  <c r="O31" i="21"/>
  <c r="N31" i="21"/>
  <c r="M31" i="21"/>
  <c r="K31" i="21"/>
  <c r="J31" i="21"/>
  <c r="I31" i="21"/>
  <c r="H31" i="21"/>
  <c r="G31" i="21"/>
  <c r="F31" i="21"/>
  <c r="E31" i="21"/>
  <c r="D31" i="21"/>
  <c r="C31" i="21"/>
  <c r="P31" i="21" s="1"/>
  <c r="P14" i="21" s="1"/>
  <c r="B31" i="21"/>
  <c r="B48" i="21" s="1"/>
  <c r="O30" i="21"/>
  <c r="N30" i="21"/>
  <c r="M30" i="21"/>
  <c r="L30" i="21"/>
  <c r="J30" i="21"/>
  <c r="I30" i="21"/>
  <c r="H30" i="21"/>
  <c r="G30" i="21"/>
  <c r="F30" i="21"/>
  <c r="E30" i="21"/>
  <c r="D30" i="21"/>
  <c r="C30" i="21"/>
  <c r="P30" i="21" s="1"/>
  <c r="P13" i="21" s="1"/>
  <c r="B30" i="21"/>
  <c r="B47" i="21" s="1"/>
  <c r="O29" i="21"/>
  <c r="N29" i="21"/>
  <c r="M29" i="21"/>
  <c r="L29" i="21"/>
  <c r="K29" i="21"/>
  <c r="I29" i="21"/>
  <c r="H29" i="21"/>
  <c r="G29" i="21"/>
  <c r="F29" i="21"/>
  <c r="E29" i="21"/>
  <c r="D29" i="21"/>
  <c r="C29" i="21"/>
  <c r="P29" i="21" s="1"/>
  <c r="P12" i="21" s="1"/>
  <c r="B29" i="21"/>
  <c r="B46" i="21" s="1"/>
  <c r="O28" i="21"/>
  <c r="N28" i="21"/>
  <c r="M28" i="21"/>
  <c r="L28" i="21"/>
  <c r="K28" i="21"/>
  <c r="J28" i="21"/>
  <c r="H28" i="21"/>
  <c r="G28" i="21"/>
  <c r="F28" i="21"/>
  <c r="E28" i="21"/>
  <c r="D28" i="21"/>
  <c r="C28" i="21"/>
  <c r="P28" i="21" s="1"/>
  <c r="P11" i="21" s="1"/>
  <c r="B28" i="21"/>
  <c r="B45" i="21" s="1"/>
  <c r="O27" i="21"/>
  <c r="N27" i="21"/>
  <c r="M27" i="21"/>
  <c r="L27" i="21"/>
  <c r="K27" i="21"/>
  <c r="J27" i="21"/>
  <c r="I27" i="21"/>
  <c r="G27" i="21"/>
  <c r="F27" i="21"/>
  <c r="E27" i="21"/>
  <c r="D27" i="21"/>
  <c r="C27" i="21"/>
  <c r="P27" i="21" s="1"/>
  <c r="P10" i="21" s="1"/>
  <c r="B27" i="21"/>
  <c r="B44" i="21" s="1"/>
  <c r="O26" i="21"/>
  <c r="N26" i="21"/>
  <c r="M26" i="21"/>
  <c r="L26" i="21"/>
  <c r="K26" i="21"/>
  <c r="J26" i="21"/>
  <c r="I26" i="21"/>
  <c r="H26" i="21"/>
  <c r="F26" i="21"/>
  <c r="E26" i="21"/>
  <c r="D26" i="21"/>
  <c r="C26" i="21"/>
  <c r="P26" i="21" s="1"/>
  <c r="P9" i="21" s="1"/>
  <c r="B26" i="21"/>
  <c r="B43" i="21" s="1"/>
  <c r="O25" i="21"/>
  <c r="N25" i="21"/>
  <c r="M25" i="21"/>
  <c r="L25" i="21"/>
  <c r="K25" i="21"/>
  <c r="J25" i="21"/>
  <c r="I25" i="21"/>
  <c r="H25" i="21"/>
  <c r="G25" i="21"/>
  <c r="E25" i="21"/>
  <c r="D25" i="21"/>
  <c r="C25" i="21"/>
  <c r="P25" i="21" s="1"/>
  <c r="P8" i="21" s="1"/>
  <c r="B25" i="21"/>
  <c r="B42" i="21" s="1"/>
  <c r="O24" i="21"/>
  <c r="N24" i="21"/>
  <c r="M24" i="21"/>
  <c r="L24" i="21"/>
  <c r="K24" i="21"/>
  <c r="J24" i="21"/>
  <c r="I24" i="21"/>
  <c r="H24" i="21"/>
  <c r="G24" i="21"/>
  <c r="F24" i="21"/>
  <c r="B24" i="21"/>
  <c r="B41" i="21" s="1"/>
  <c r="O23" i="21"/>
  <c r="N23" i="21"/>
  <c r="M23" i="21"/>
  <c r="L23" i="21"/>
  <c r="K23" i="21"/>
  <c r="J23" i="21"/>
  <c r="I23" i="21"/>
  <c r="H23" i="21"/>
  <c r="G23" i="21"/>
  <c r="F23" i="21"/>
  <c r="E23" i="21"/>
  <c r="B23" i="21"/>
  <c r="B40" i="21" s="1"/>
  <c r="G22" i="21"/>
  <c r="B22" i="21"/>
  <c r="B39" i="21" s="1"/>
  <c r="I21" i="21"/>
  <c r="I38" i="21" s="1"/>
  <c r="O18" i="21"/>
  <c r="O51" i="21" s="1"/>
  <c r="N18" i="21"/>
  <c r="N50" i="21" s="1"/>
  <c r="M18" i="21"/>
  <c r="M22" i="21" s="1"/>
  <c r="L18" i="21"/>
  <c r="L48" i="21" s="1"/>
  <c r="K18" i="21"/>
  <c r="K47" i="21" s="1"/>
  <c r="J18" i="21"/>
  <c r="J39" i="21" s="1"/>
  <c r="I18" i="21"/>
  <c r="I45" i="21" s="1"/>
  <c r="H18" i="21"/>
  <c r="H39" i="21" s="1"/>
  <c r="G18" i="21"/>
  <c r="G39" i="21" s="1"/>
  <c r="F18" i="21"/>
  <c r="F42" i="21" s="1"/>
  <c r="E18" i="21"/>
  <c r="E24" i="21" s="1"/>
  <c r="R12" i="21"/>
  <c r="R11" i="21"/>
  <c r="R10" i="21"/>
  <c r="R9" i="21"/>
  <c r="D7" i="21"/>
  <c r="D18" i="21" s="1"/>
  <c r="C7" i="21"/>
  <c r="C6" i="21"/>
  <c r="C18" i="21" s="1"/>
  <c r="O4" i="21"/>
  <c r="O21" i="21" s="1"/>
  <c r="O38" i="21" s="1"/>
  <c r="N4" i="21"/>
  <c r="N21" i="21" s="1"/>
  <c r="N38" i="21" s="1"/>
  <c r="M4" i="21"/>
  <c r="M21" i="21" s="1"/>
  <c r="M38" i="21" s="1"/>
  <c r="L4" i="21"/>
  <c r="L21" i="21" s="1"/>
  <c r="L38" i="21" s="1"/>
  <c r="K4" i="21"/>
  <c r="K21" i="21" s="1"/>
  <c r="K38" i="21" s="1"/>
  <c r="J4" i="21"/>
  <c r="J21" i="21" s="1"/>
  <c r="J38" i="21" s="1"/>
  <c r="I4" i="21"/>
  <c r="H4" i="21"/>
  <c r="H21" i="21" s="1"/>
  <c r="H38" i="21" s="1"/>
  <c r="G4" i="21"/>
  <c r="G21" i="21" s="1"/>
  <c r="G38" i="21" s="1"/>
  <c r="F4" i="21"/>
  <c r="F21" i="21" s="1"/>
  <c r="F38" i="21" s="1"/>
  <c r="E4" i="21"/>
  <c r="E21" i="21" s="1"/>
  <c r="E38" i="21" s="1"/>
  <c r="D4" i="21"/>
  <c r="D21" i="21" s="1"/>
  <c r="D38" i="21" s="1"/>
  <c r="C4" i="21"/>
  <c r="C21" i="21" s="1"/>
  <c r="C38" i="21" s="1"/>
  <c r="Q53" i="20"/>
  <c r="Q57" i="20" s="1"/>
  <c r="N51" i="20"/>
  <c r="M51" i="20"/>
  <c r="L51" i="20"/>
  <c r="K51" i="20"/>
  <c r="J51" i="20"/>
  <c r="I51" i="20"/>
  <c r="H51" i="20"/>
  <c r="G51" i="20"/>
  <c r="F51" i="20"/>
  <c r="E51" i="20"/>
  <c r="D51" i="20"/>
  <c r="C51" i="20"/>
  <c r="P51" i="20" s="1"/>
  <c r="Q51" i="20" s="1"/>
  <c r="O50" i="20"/>
  <c r="M50" i="20"/>
  <c r="L50" i="20"/>
  <c r="K50" i="20"/>
  <c r="J50" i="20"/>
  <c r="I50" i="20"/>
  <c r="H50" i="20"/>
  <c r="G50" i="20"/>
  <c r="F50" i="20"/>
  <c r="E50" i="20"/>
  <c r="D50" i="20"/>
  <c r="C50" i="20"/>
  <c r="P50" i="20" s="1"/>
  <c r="Q50" i="20" s="1"/>
  <c r="O49" i="20"/>
  <c r="N49" i="20"/>
  <c r="L49" i="20"/>
  <c r="K49" i="20"/>
  <c r="J49" i="20"/>
  <c r="I49" i="20"/>
  <c r="H49" i="20"/>
  <c r="G49" i="20"/>
  <c r="F49" i="20"/>
  <c r="E49" i="20"/>
  <c r="D49" i="20"/>
  <c r="C49" i="20"/>
  <c r="P49" i="20" s="1"/>
  <c r="Q49" i="20" s="1"/>
  <c r="O48" i="20"/>
  <c r="N48" i="20"/>
  <c r="M48" i="20"/>
  <c r="K48" i="20"/>
  <c r="J48" i="20"/>
  <c r="I48" i="20"/>
  <c r="H48" i="20"/>
  <c r="G48" i="20"/>
  <c r="F48" i="20"/>
  <c r="E48" i="20"/>
  <c r="D48" i="20"/>
  <c r="C48" i="20"/>
  <c r="P48" i="20" s="1"/>
  <c r="Q48" i="20" s="1"/>
  <c r="O47" i="20"/>
  <c r="N47" i="20"/>
  <c r="M47" i="20"/>
  <c r="L47" i="20"/>
  <c r="J47" i="20"/>
  <c r="I47" i="20"/>
  <c r="H47" i="20"/>
  <c r="G47" i="20"/>
  <c r="F47" i="20"/>
  <c r="E47" i="20"/>
  <c r="D47" i="20"/>
  <c r="C47" i="20"/>
  <c r="P47" i="20" s="1"/>
  <c r="Q47" i="20" s="1"/>
  <c r="O46" i="20"/>
  <c r="N46" i="20"/>
  <c r="M46" i="20"/>
  <c r="L46" i="20"/>
  <c r="K46" i="20"/>
  <c r="I46" i="20"/>
  <c r="H46" i="20"/>
  <c r="G46" i="20"/>
  <c r="F46" i="20"/>
  <c r="E46" i="20"/>
  <c r="D46" i="20"/>
  <c r="C46" i="20"/>
  <c r="P46" i="20" s="1"/>
  <c r="Q46" i="20" s="1"/>
  <c r="O45" i="20"/>
  <c r="N45" i="20"/>
  <c r="M45" i="20"/>
  <c r="L45" i="20"/>
  <c r="K45" i="20"/>
  <c r="J45" i="20"/>
  <c r="H45" i="20"/>
  <c r="G45" i="20"/>
  <c r="F45" i="20"/>
  <c r="E45" i="20"/>
  <c r="D45" i="20"/>
  <c r="C45" i="20"/>
  <c r="P45" i="20" s="1"/>
  <c r="Q45" i="20" s="1"/>
  <c r="O44" i="20"/>
  <c r="N44" i="20"/>
  <c r="M44" i="20"/>
  <c r="L44" i="20"/>
  <c r="K44" i="20"/>
  <c r="J44" i="20"/>
  <c r="I44" i="20"/>
  <c r="G44" i="20"/>
  <c r="F44" i="20"/>
  <c r="E44" i="20"/>
  <c r="D44" i="20"/>
  <c r="C44" i="20"/>
  <c r="P44" i="20" s="1"/>
  <c r="Q44" i="20" s="1"/>
  <c r="O43" i="20"/>
  <c r="N43" i="20"/>
  <c r="M43" i="20"/>
  <c r="L43" i="20"/>
  <c r="K43" i="20"/>
  <c r="J43" i="20"/>
  <c r="I43" i="20"/>
  <c r="H43" i="20"/>
  <c r="F43" i="20"/>
  <c r="E43" i="20"/>
  <c r="D43" i="20"/>
  <c r="C43" i="20"/>
  <c r="P43" i="20" s="1"/>
  <c r="Q43" i="20" s="1"/>
  <c r="O42" i="20"/>
  <c r="N42" i="20"/>
  <c r="M42" i="20"/>
  <c r="L42" i="20"/>
  <c r="K42" i="20"/>
  <c r="J42" i="20"/>
  <c r="I42" i="20"/>
  <c r="H42" i="20"/>
  <c r="G42" i="20"/>
  <c r="E42" i="20"/>
  <c r="D42" i="20"/>
  <c r="C42" i="20"/>
  <c r="P42" i="20" s="1"/>
  <c r="Q42" i="20" s="1"/>
  <c r="O41" i="20"/>
  <c r="N41" i="20"/>
  <c r="M41" i="20"/>
  <c r="L41" i="20"/>
  <c r="K41" i="20"/>
  <c r="J41" i="20"/>
  <c r="I41" i="20"/>
  <c r="H41" i="20"/>
  <c r="G41" i="20"/>
  <c r="F41" i="20"/>
  <c r="D41" i="20"/>
  <c r="C41" i="20"/>
  <c r="P41" i="20" s="1"/>
  <c r="Q41" i="20" s="1"/>
  <c r="O40" i="20"/>
  <c r="N40" i="20"/>
  <c r="M40" i="20"/>
  <c r="L40" i="20"/>
  <c r="K40" i="20"/>
  <c r="J40" i="20"/>
  <c r="I40" i="20"/>
  <c r="H40" i="20"/>
  <c r="G40" i="20"/>
  <c r="F40" i="20"/>
  <c r="E40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P34" i="20" s="1"/>
  <c r="P17" i="20" s="1"/>
  <c r="B34" i="20"/>
  <c r="B51" i="20" s="1"/>
  <c r="O33" i="20"/>
  <c r="M33" i="20"/>
  <c r="L33" i="20"/>
  <c r="K33" i="20"/>
  <c r="J33" i="20"/>
  <c r="I33" i="20"/>
  <c r="H33" i="20"/>
  <c r="G33" i="20"/>
  <c r="F33" i="20"/>
  <c r="E33" i="20"/>
  <c r="D33" i="20"/>
  <c r="C33" i="20"/>
  <c r="P33" i="20" s="1"/>
  <c r="P16" i="20" s="1"/>
  <c r="B33" i="20"/>
  <c r="B50" i="20" s="1"/>
  <c r="O32" i="20"/>
  <c r="N32" i="20"/>
  <c r="L32" i="20"/>
  <c r="K32" i="20"/>
  <c r="J32" i="20"/>
  <c r="I32" i="20"/>
  <c r="H32" i="20"/>
  <c r="G32" i="20"/>
  <c r="F32" i="20"/>
  <c r="E32" i="20"/>
  <c r="D32" i="20"/>
  <c r="C32" i="20"/>
  <c r="P32" i="20" s="1"/>
  <c r="P15" i="20" s="1"/>
  <c r="B32" i="20"/>
  <c r="B49" i="20" s="1"/>
  <c r="O31" i="20"/>
  <c r="N31" i="20"/>
  <c r="M31" i="20"/>
  <c r="K31" i="20"/>
  <c r="J31" i="20"/>
  <c r="I31" i="20"/>
  <c r="H31" i="20"/>
  <c r="G31" i="20"/>
  <c r="F31" i="20"/>
  <c r="E31" i="20"/>
  <c r="D31" i="20"/>
  <c r="C31" i="20"/>
  <c r="P31" i="20" s="1"/>
  <c r="P14" i="20" s="1"/>
  <c r="B31" i="20"/>
  <c r="B48" i="20" s="1"/>
  <c r="O30" i="20"/>
  <c r="N30" i="20"/>
  <c r="M30" i="20"/>
  <c r="L30" i="20"/>
  <c r="J30" i="20"/>
  <c r="I30" i="20"/>
  <c r="H30" i="20"/>
  <c r="G30" i="20"/>
  <c r="F30" i="20"/>
  <c r="E30" i="20"/>
  <c r="D30" i="20"/>
  <c r="C30" i="20"/>
  <c r="P30" i="20" s="1"/>
  <c r="P13" i="20" s="1"/>
  <c r="B30" i="20"/>
  <c r="B47" i="20" s="1"/>
  <c r="O29" i="20"/>
  <c r="N29" i="20"/>
  <c r="M29" i="20"/>
  <c r="L29" i="20"/>
  <c r="K29" i="20"/>
  <c r="I29" i="20"/>
  <c r="H29" i="20"/>
  <c r="G29" i="20"/>
  <c r="F29" i="20"/>
  <c r="E29" i="20"/>
  <c r="D29" i="20"/>
  <c r="C29" i="20"/>
  <c r="P29" i="20" s="1"/>
  <c r="P12" i="20" s="1"/>
  <c r="B29" i="20"/>
  <c r="B46" i="20" s="1"/>
  <c r="O28" i="20"/>
  <c r="N28" i="20"/>
  <c r="M28" i="20"/>
  <c r="L28" i="20"/>
  <c r="K28" i="20"/>
  <c r="J28" i="20"/>
  <c r="H28" i="20"/>
  <c r="G28" i="20"/>
  <c r="F28" i="20"/>
  <c r="E28" i="20"/>
  <c r="D28" i="20"/>
  <c r="C28" i="20"/>
  <c r="P28" i="20" s="1"/>
  <c r="P11" i="20" s="1"/>
  <c r="B28" i="20"/>
  <c r="B45" i="20" s="1"/>
  <c r="O27" i="20"/>
  <c r="N27" i="20"/>
  <c r="M27" i="20"/>
  <c r="L27" i="20"/>
  <c r="K27" i="20"/>
  <c r="J27" i="20"/>
  <c r="I27" i="20"/>
  <c r="G27" i="20"/>
  <c r="F27" i="20"/>
  <c r="E27" i="20"/>
  <c r="D27" i="20"/>
  <c r="C27" i="20"/>
  <c r="P27" i="20" s="1"/>
  <c r="P10" i="20" s="1"/>
  <c r="B27" i="20"/>
  <c r="B44" i="20" s="1"/>
  <c r="O26" i="20"/>
  <c r="N26" i="20"/>
  <c r="M26" i="20"/>
  <c r="L26" i="20"/>
  <c r="K26" i="20"/>
  <c r="J26" i="20"/>
  <c r="I26" i="20"/>
  <c r="H26" i="20"/>
  <c r="F26" i="20"/>
  <c r="E26" i="20"/>
  <c r="D26" i="20"/>
  <c r="C26" i="20"/>
  <c r="P26" i="20" s="1"/>
  <c r="P9" i="20" s="1"/>
  <c r="B26" i="20"/>
  <c r="B43" i="20" s="1"/>
  <c r="O25" i="20"/>
  <c r="N25" i="20"/>
  <c r="M25" i="20"/>
  <c r="L25" i="20"/>
  <c r="K25" i="20"/>
  <c r="J25" i="20"/>
  <c r="I25" i="20"/>
  <c r="H25" i="20"/>
  <c r="G25" i="20"/>
  <c r="E25" i="20"/>
  <c r="D25" i="20"/>
  <c r="C25" i="20"/>
  <c r="P25" i="20" s="1"/>
  <c r="P8" i="20" s="1"/>
  <c r="B25" i="20"/>
  <c r="B42" i="20" s="1"/>
  <c r="O24" i="20"/>
  <c r="N24" i="20"/>
  <c r="M24" i="20"/>
  <c r="L24" i="20"/>
  <c r="K24" i="20"/>
  <c r="J24" i="20"/>
  <c r="I24" i="20"/>
  <c r="H24" i="20"/>
  <c r="G24" i="20"/>
  <c r="F24" i="20"/>
  <c r="D24" i="20"/>
  <c r="C24" i="20"/>
  <c r="P24" i="20" s="1"/>
  <c r="B24" i="20"/>
  <c r="B41" i="20" s="1"/>
  <c r="O23" i="20"/>
  <c r="N23" i="20"/>
  <c r="M23" i="20"/>
  <c r="L23" i="20"/>
  <c r="K23" i="20"/>
  <c r="J23" i="20"/>
  <c r="I23" i="20"/>
  <c r="H23" i="20"/>
  <c r="G23" i="20"/>
  <c r="F23" i="20"/>
  <c r="E23" i="20"/>
  <c r="B23" i="20"/>
  <c r="B40" i="20" s="1"/>
  <c r="N22" i="20"/>
  <c r="J22" i="20"/>
  <c r="B22" i="20"/>
  <c r="B39" i="20" s="1"/>
  <c r="D21" i="20"/>
  <c r="D38" i="20" s="1"/>
  <c r="O18" i="20"/>
  <c r="O34" i="20" s="1"/>
  <c r="N18" i="20"/>
  <c r="N50" i="20" s="1"/>
  <c r="M18" i="20"/>
  <c r="M22" i="20" s="1"/>
  <c r="L18" i="20"/>
  <c r="L48" i="20" s="1"/>
  <c r="K18" i="20"/>
  <c r="K39" i="20" s="1"/>
  <c r="J18" i="20"/>
  <c r="J39" i="20" s="1"/>
  <c r="I18" i="20"/>
  <c r="I28" i="20" s="1"/>
  <c r="H18" i="20"/>
  <c r="H39" i="20" s="1"/>
  <c r="G18" i="20"/>
  <c r="G43" i="20" s="1"/>
  <c r="F18" i="20"/>
  <c r="F25" i="20" s="1"/>
  <c r="E18" i="20"/>
  <c r="E24" i="20" s="1"/>
  <c r="D18" i="20"/>
  <c r="D22" i="20" s="1"/>
  <c r="R12" i="20"/>
  <c r="R11" i="20"/>
  <c r="R10" i="20"/>
  <c r="R9" i="20"/>
  <c r="C6" i="20"/>
  <c r="C18" i="20" s="1"/>
  <c r="C22" i="20" s="1"/>
  <c r="O4" i="20"/>
  <c r="O21" i="20" s="1"/>
  <c r="O38" i="20" s="1"/>
  <c r="N4" i="20"/>
  <c r="N21" i="20" s="1"/>
  <c r="N38" i="20" s="1"/>
  <c r="M4" i="20"/>
  <c r="M21" i="20" s="1"/>
  <c r="M38" i="20" s="1"/>
  <c r="L4" i="20"/>
  <c r="L21" i="20" s="1"/>
  <c r="L38" i="20" s="1"/>
  <c r="K4" i="20"/>
  <c r="K21" i="20" s="1"/>
  <c r="K38" i="20" s="1"/>
  <c r="J4" i="20"/>
  <c r="J21" i="20" s="1"/>
  <c r="J38" i="20" s="1"/>
  <c r="I4" i="20"/>
  <c r="I21" i="20" s="1"/>
  <c r="I38" i="20" s="1"/>
  <c r="H4" i="20"/>
  <c r="H21" i="20" s="1"/>
  <c r="H38" i="20" s="1"/>
  <c r="G4" i="20"/>
  <c r="G21" i="20" s="1"/>
  <c r="G38" i="20" s="1"/>
  <c r="F4" i="20"/>
  <c r="F21" i="20" s="1"/>
  <c r="F38" i="20" s="1"/>
  <c r="E4" i="20"/>
  <c r="E21" i="20" s="1"/>
  <c r="E38" i="20" s="1"/>
  <c r="D4" i="20"/>
  <c r="C4" i="20"/>
  <c r="C21" i="20" s="1"/>
  <c r="C38" i="20" s="1"/>
  <c r="Q53" i="19"/>
  <c r="Q57" i="19" s="1"/>
  <c r="N51" i="19"/>
  <c r="M51" i="19"/>
  <c r="L51" i="19"/>
  <c r="K51" i="19"/>
  <c r="J51" i="19"/>
  <c r="I51" i="19"/>
  <c r="H51" i="19"/>
  <c r="G51" i="19"/>
  <c r="F51" i="19"/>
  <c r="E51" i="19"/>
  <c r="D51" i="19"/>
  <c r="C51" i="19"/>
  <c r="P51" i="19" s="1"/>
  <c r="Q51" i="19" s="1"/>
  <c r="O50" i="19"/>
  <c r="M50" i="19"/>
  <c r="L50" i="19"/>
  <c r="K50" i="19"/>
  <c r="J50" i="19"/>
  <c r="I50" i="19"/>
  <c r="H50" i="19"/>
  <c r="G50" i="19"/>
  <c r="F50" i="19"/>
  <c r="E50" i="19"/>
  <c r="D50" i="19"/>
  <c r="C50" i="19"/>
  <c r="P50" i="19" s="1"/>
  <c r="Q50" i="19" s="1"/>
  <c r="O49" i="19"/>
  <c r="N49" i="19"/>
  <c r="L49" i="19"/>
  <c r="K49" i="19"/>
  <c r="J49" i="19"/>
  <c r="I49" i="19"/>
  <c r="H49" i="19"/>
  <c r="G49" i="19"/>
  <c r="F49" i="19"/>
  <c r="E49" i="19"/>
  <c r="D49" i="19"/>
  <c r="C49" i="19"/>
  <c r="P49" i="19" s="1"/>
  <c r="Q49" i="19" s="1"/>
  <c r="O48" i="19"/>
  <c r="N48" i="19"/>
  <c r="M48" i="19"/>
  <c r="K48" i="19"/>
  <c r="J48" i="19"/>
  <c r="I48" i="19"/>
  <c r="H48" i="19"/>
  <c r="G48" i="19"/>
  <c r="F48" i="19"/>
  <c r="E48" i="19"/>
  <c r="D48" i="19"/>
  <c r="C48" i="19"/>
  <c r="P48" i="19" s="1"/>
  <c r="Q48" i="19" s="1"/>
  <c r="O47" i="19"/>
  <c r="N47" i="19"/>
  <c r="M47" i="19"/>
  <c r="L47" i="19"/>
  <c r="J47" i="19"/>
  <c r="I47" i="19"/>
  <c r="H47" i="19"/>
  <c r="G47" i="19"/>
  <c r="F47" i="19"/>
  <c r="E47" i="19"/>
  <c r="D47" i="19"/>
  <c r="C47" i="19"/>
  <c r="P47" i="19" s="1"/>
  <c r="Q47" i="19" s="1"/>
  <c r="O46" i="19"/>
  <c r="N46" i="19"/>
  <c r="M46" i="19"/>
  <c r="L46" i="19"/>
  <c r="K46" i="19"/>
  <c r="I46" i="19"/>
  <c r="H46" i="19"/>
  <c r="G46" i="19"/>
  <c r="F46" i="19"/>
  <c r="E46" i="19"/>
  <c r="D46" i="19"/>
  <c r="C46" i="19"/>
  <c r="P46" i="19" s="1"/>
  <c r="Q46" i="19" s="1"/>
  <c r="O45" i="19"/>
  <c r="N45" i="19"/>
  <c r="M45" i="19"/>
  <c r="L45" i="19"/>
  <c r="K45" i="19"/>
  <c r="J45" i="19"/>
  <c r="H45" i="19"/>
  <c r="G45" i="19"/>
  <c r="F45" i="19"/>
  <c r="E45" i="19"/>
  <c r="D45" i="19"/>
  <c r="C45" i="19"/>
  <c r="P45" i="19" s="1"/>
  <c r="Q45" i="19" s="1"/>
  <c r="O44" i="19"/>
  <c r="N44" i="19"/>
  <c r="M44" i="19"/>
  <c r="L44" i="19"/>
  <c r="K44" i="19"/>
  <c r="J44" i="19"/>
  <c r="I44" i="19"/>
  <c r="G44" i="19"/>
  <c r="F44" i="19"/>
  <c r="E44" i="19"/>
  <c r="D44" i="19"/>
  <c r="C44" i="19"/>
  <c r="P44" i="19" s="1"/>
  <c r="Q44" i="19" s="1"/>
  <c r="O43" i="19"/>
  <c r="N43" i="19"/>
  <c r="M43" i="19"/>
  <c r="L43" i="19"/>
  <c r="K43" i="19"/>
  <c r="J43" i="19"/>
  <c r="I43" i="19"/>
  <c r="H43" i="19"/>
  <c r="F43" i="19"/>
  <c r="E43" i="19"/>
  <c r="D43" i="19"/>
  <c r="C43" i="19"/>
  <c r="P43" i="19" s="1"/>
  <c r="Q43" i="19" s="1"/>
  <c r="O42" i="19"/>
  <c r="N42" i="19"/>
  <c r="M42" i="19"/>
  <c r="L42" i="19"/>
  <c r="K42" i="19"/>
  <c r="J42" i="19"/>
  <c r="I42" i="19"/>
  <c r="H42" i="19"/>
  <c r="G42" i="19"/>
  <c r="E42" i="19"/>
  <c r="D42" i="19"/>
  <c r="C42" i="19"/>
  <c r="P42" i="19" s="1"/>
  <c r="Q42" i="19" s="1"/>
  <c r="O41" i="19"/>
  <c r="N41" i="19"/>
  <c r="M41" i="19"/>
  <c r="L41" i="19"/>
  <c r="K41" i="19"/>
  <c r="J41" i="19"/>
  <c r="I41" i="19"/>
  <c r="H41" i="19"/>
  <c r="G41" i="19"/>
  <c r="F41" i="19"/>
  <c r="D41" i="19"/>
  <c r="C41" i="19"/>
  <c r="P41" i="19" s="1"/>
  <c r="Q41" i="19" s="1"/>
  <c r="O40" i="19"/>
  <c r="N40" i="19"/>
  <c r="M40" i="19"/>
  <c r="L40" i="19"/>
  <c r="K40" i="19"/>
  <c r="J40" i="19"/>
  <c r="I40" i="19"/>
  <c r="H40" i="19"/>
  <c r="G40" i="19"/>
  <c r="F40" i="19"/>
  <c r="E40" i="19"/>
  <c r="B39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P34" i="19" s="1"/>
  <c r="P17" i="19" s="1"/>
  <c r="B34" i="19"/>
  <c r="B51" i="19" s="1"/>
  <c r="O33" i="19"/>
  <c r="M33" i="19"/>
  <c r="L33" i="19"/>
  <c r="K33" i="19"/>
  <c r="J33" i="19"/>
  <c r="I33" i="19"/>
  <c r="H33" i="19"/>
  <c r="G33" i="19"/>
  <c r="F33" i="19"/>
  <c r="E33" i="19"/>
  <c r="D33" i="19"/>
  <c r="C33" i="19"/>
  <c r="P33" i="19" s="1"/>
  <c r="P16" i="19" s="1"/>
  <c r="B33" i="19"/>
  <c r="B50" i="19" s="1"/>
  <c r="O32" i="19"/>
  <c r="N32" i="19"/>
  <c r="L32" i="19"/>
  <c r="K32" i="19"/>
  <c r="J32" i="19"/>
  <c r="I32" i="19"/>
  <c r="H32" i="19"/>
  <c r="G32" i="19"/>
  <c r="F32" i="19"/>
  <c r="E32" i="19"/>
  <c r="D32" i="19"/>
  <c r="C32" i="19"/>
  <c r="P32" i="19" s="1"/>
  <c r="P15" i="19" s="1"/>
  <c r="B32" i="19"/>
  <c r="B49" i="19" s="1"/>
  <c r="O31" i="19"/>
  <c r="N31" i="19"/>
  <c r="M31" i="19"/>
  <c r="K31" i="19"/>
  <c r="J31" i="19"/>
  <c r="I31" i="19"/>
  <c r="H31" i="19"/>
  <c r="G31" i="19"/>
  <c r="F31" i="19"/>
  <c r="E31" i="19"/>
  <c r="D31" i="19"/>
  <c r="C31" i="19"/>
  <c r="P31" i="19" s="1"/>
  <c r="P14" i="19" s="1"/>
  <c r="B31" i="19"/>
  <c r="B48" i="19" s="1"/>
  <c r="O30" i="19"/>
  <c r="N30" i="19"/>
  <c r="M30" i="19"/>
  <c r="L30" i="19"/>
  <c r="J30" i="19"/>
  <c r="I30" i="19"/>
  <c r="H30" i="19"/>
  <c r="G30" i="19"/>
  <c r="F30" i="19"/>
  <c r="E30" i="19"/>
  <c r="D30" i="19"/>
  <c r="C30" i="19"/>
  <c r="P30" i="19" s="1"/>
  <c r="P13" i="19" s="1"/>
  <c r="B30" i="19"/>
  <c r="B47" i="19" s="1"/>
  <c r="O29" i="19"/>
  <c r="N29" i="19"/>
  <c r="M29" i="19"/>
  <c r="L29" i="19"/>
  <c r="K29" i="19"/>
  <c r="I29" i="19"/>
  <c r="H29" i="19"/>
  <c r="G29" i="19"/>
  <c r="F29" i="19"/>
  <c r="E29" i="19"/>
  <c r="D29" i="19"/>
  <c r="C29" i="19"/>
  <c r="P29" i="19" s="1"/>
  <c r="P12" i="19" s="1"/>
  <c r="B29" i="19"/>
  <c r="B46" i="19" s="1"/>
  <c r="O28" i="19"/>
  <c r="N28" i="19"/>
  <c r="M28" i="19"/>
  <c r="L28" i="19"/>
  <c r="K28" i="19"/>
  <c r="J28" i="19"/>
  <c r="H28" i="19"/>
  <c r="G28" i="19"/>
  <c r="F28" i="19"/>
  <c r="E28" i="19"/>
  <c r="D28" i="19"/>
  <c r="C28" i="19"/>
  <c r="P28" i="19" s="1"/>
  <c r="P11" i="19" s="1"/>
  <c r="B28" i="19"/>
  <c r="B45" i="19" s="1"/>
  <c r="O27" i="19"/>
  <c r="N27" i="19"/>
  <c r="M27" i="19"/>
  <c r="L27" i="19"/>
  <c r="K27" i="19"/>
  <c r="J27" i="19"/>
  <c r="I27" i="19"/>
  <c r="G27" i="19"/>
  <c r="F27" i="19"/>
  <c r="E27" i="19"/>
  <c r="D27" i="19"/>
  <c r="C27" i="19"/>
  <c r="P27" i="19" s="1"/>
  <c r="P10" i="19" s="1"/>
  <c r="B27" i="19"/>
  <c r="B44" i="19" s="1"/>
  <c r="O26" i="19"/>
  <c r="N26" i="19"/>
  <c r="M26" i="19"/>
  <c r="L26" i="19"/>
  <c r="K26" i="19"/>
  <c r="J26" i="19"/>
  <c r="I26" i="19"/>
  <c r="H26" i="19"/>
  <c r="F26" i="19"/>
  <c r="E26" i="19"/>
  <c r="D26" i="19"/>
  <c r="C26" i="19"/>
  <c r="P26" i="19" s="1"/>
  <c r="P9" i="19" s="1"/>
  <c r="B26" i="19"/>
  <c r="B43" i="19" s="1"/>
  <c r="O25" i="19"/>
  <c r="N25" i="19"/>
  <c r="M25" i="19"/>
  <c r="L25" i="19"/>
  <c r="K25" i="19"/>
  <c r="J25" i="19"/>
  <c r="I25" i="19"/>
  <c r="H25" i="19"/>
  <c r="G25" i="19"/>
  <c r="E25" i="19"/>
  <c r="D25" i="19"/>
  <c r="C25" i="19"/>
  <c r="P25" i="19" s="1"/>
  <c r="P8" i="19" s="1"/>
  <c r="B25" i="19"/>
  <c r="B42" i="19" s="1"/>
  <c r="O24" i="19"/>
  <c r="N24" i="19"/>
  <c r="M24" i="19"/>
  <c r="L24" i="19"/>
  <c r="K24" i="19"/>
  <c r="J24" i="19"/>
  <c r="I24" i="19"/>
  <c r="H24" i="19"/>
  <c r="G24" i="19"/>
  <c r="F24" i="19"/>
  <c r="D24" i="19"/>
  <c r="C24" i="19"/>
  <c r="P24" i="19" s="1"/>
  <c r="B24" i="19"/>
  <c r="B41" i="19" s="1"/>
  <c r="O23" i="19"/>
  <c r="N23" i="19"/>
  <c r="M23" i="19"/>
  <c r="L23" i="19"/>
  <c r="K23" i="19"/>
  <c r="J23" i="19"/>
  <c r="I23" i="19"/>
  <c r="H23" i="19"/>
  <c r="G23" i="19"/>
  <c r="F23" i="19"/>
  <c r="E23" i="19"/>
  <c r="B23" i="19"/>
  <c r="B40" i="19" s="1"/>
  <c r="M22" i="19"/>
  <c r="B22" i="19"/>
  <c r="O18" i="19"/>
  <c r="O34" i="19" s="1"/>
  <c r="N18" i="19"/>
  <c r="N50" i="19" s="1"/>
  <c r="M18" i="19"/>
  <c r="M32" i="19" s="1"/>
  <c r="L18" i="19"/>
  <c r="L31" i="19" s="1"/>
  <c r="K18" i="19"/>
  <c r="K39" i="19" s="1"/>
  <c r="J18" i="19"/>
  <c r="J39" i="19" s="1"/>
  <c r="I18" i="19"/>
  <c r="I28" i="19" s="1"/>
  <c r="H18" i="19"/>
  <c r="H39" i="19" s="1"/>
  <c r="G18" i="19"/>
  <c r="G43" i="19" s="1"/>
  <c r="F18" i="19"/>
  <c r="F25" i="19" s="1"/>
  <c r="E18" i="19"/>
  <c r="E22" i="19" s="1"/>
  <c r="D18" i="19"/>
  <c r="D22" i="19" s="1"/>
  <c r="R12" i="19"/>
  <c r="R11" i="19"/>
  <c r="R10" i="19"/>
  <c r="R9" i="19"/>
  <c r="C6" i="19"/>
  <c r="C18" i="19" s="1"/>
  <c r="O4" i="19"/>
  <c r="O21" i="19" s="1"/>
  <c r="O38" i="19" s="1"/>
  <c r="N4" i="19"/>
  <c r="N21" i="19" s="1"/>
  <c r="N38" i="19" s="1"/>
  <c r="M4" i="19"/>
  <c r="M21" i="19" s="1"/>
  <c r="M38" i="19" s="1"/>
  <c r="L4" i="19"/>
  <c r="L21" i="19" s="1"/>
  <c r="L38" i="19" s="1"/>
  <c r="K4" i="19"/>
  <c r="K21" i="19" s="1"/>
  <c r="K38" i="19" s="1"/>
  <c r="J4" i="19"/>
  <c r="J21" i="19" s="1"/>
  <c r="J38" i="19" s="1"/>
  <c r="I4" i="19"/>
  <c r="I21" i="19" s="1"/>
  <c r="I38" i="19" s="1"/>
  <c r="H4" i="19"/>
  <c r="H21" i="19" s="1"/>
  <c r="H38" i="19" s="1"/>
  <c r="G4" i="19"/>
  <c r="G21" i="19" s="1"/>
  <c r="G38" i="19" s="1"/>
  <c r="F4" i="19"/>
  <c r="F21" i="19" s="1"/>
  <c r="F38" i="19" s="1"/>
  <c r="E4" i="19"/>
  <c r="E21" i="19" s="1"/>
  <c r="E38" i="19" s="1"/>
  <c r="D4" i="19"/>
  <c r="D21" i="19" s="1"/>
  <c r="D38" i="19" s="1"/>
  <c r="C4" i="19"/>
  <c r="C21" i="19" s="1"/>
  <c r="C38" i="19" s="1"/>
  <c r="Q53" i="18"/>
  <c r="Q57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P51" i="18" s="1"/>
  <c r="Q51" i="18" s="1"/>
  <c r="O50" i="18"/>
  <c r="M50" i="18"/>
  <c r="L50" i="18"/>
  <c r="K50" i="18"/>
  <c r="J50" i="18"/>
  <c r="I50" i="18"/>
  <c r="H50" i="18"/>
  <c r="G50" i="18"/>
  <c r="F50" i="18"/>
  <c r="E50" i="18"/>
  <c r="D50" i="18"/>
  <c r="C50" i="18"/>
  <c r="P50" i="18" s="1"/>
  <c r="Q50" i="18" s="1"/>
  <c r="O49" i="18"/>
  <c r="N49" i="18"/>
  <c r="L49" i="18"/>
  <c r="K49" i="18"/>
  <c r="J49" i="18"/>
  <c r="I49" i="18"/>
  <c r="H49" i="18"/>
  <c r="G49" i="18"/>
  <c r="F49" i="18"/>
  <c r="E49" i="18"/>
  <c r="D49" i="18"/>
  <c r="C49" i="18"/>
  <c r="P49" i="18" s="1"/>
  <c r="Q49" i="18" s="1"/>
  <c r="O48" i="18"/>
  <c r="N48" i="18"/>
  <c r="M48" i="18"/>
  <c r="K48" i="18"/>
  <c r="J48" i="18"/>
  <c r="I48" i="18"/>
  <c r="H48" i="18"/>
  <c r="G48" i="18"/>
  <c r="F48" i="18"/>
  <c r="E48" i="18"/>
  <c r="D48" i="18"/>
  <c r="C48" i="18"/>
  <c r="P48" i="18" s="1"/>
  <c r="Q48" i="18" s="1"/>
  <c r="O47" i="18"/>
  <c r="N47" i="18"/>
  <c r="M47" i="18"/>
  <c r="L47" i="18"/>
  <c r="J47" i="18"/>
  <c r="I47" i="18"/>
  <c r="H47" i="18"/>
  <c r="G47" i="18"/>
  <c r="F47" i="18"/>
  <c r="E47" i="18"/>
  <c r="D47" i="18"/>
  <c r="C47" i="18"/>
  <c r="P47" i="18" s="1"/>
  <c r="Q47" i="18" s="1"/>
  <c r="O46" i="18"/>
  <c r="N46" i="18"/>
  <c r="M46" i="18"/>
  <c r="L46" i="18"/>
  <c r="K46" i="18"/>
  <c r="I46" i="18"/>
  <c r="H46" i="18"/>
  <c r="G46" i="18"/>
  <c r="F46" i="18"/>
  <c r="E46" i="18"/>
  <c r="D46" i="18"/>
  <c r="C46" i="18"/>
  <c r="P46" i="18" s="1"/>
  <c r="Q46" i="18" s="1"/>
  <c r="O45" i="18"/>
  <c r="N45" i="18"/>
  <c r="M45" i="18"/>
  <c r="L45" i="18"/>
  <c r="K45" i="18"/>
  <c r="J45" i="18"/>
  <c r="H45" i="18"/>
  <c r="G45" i="18"/>
  <c r="F45" i="18"/>
  <c r="E45" i="18"/>
  <c r="D45" i="18"/>
  <c r="C45" i="18"/>
  <c r="P45" i="18" s="1"/>
  <c r="Q45" i="18" s="1"/>
  <c r="O44" i="18"/>
  <c r="N44" i="18"/>
  <c r="M44" i="18"/>
  <c r="L44" i="18"/>
  <c r="K44" i="18"/>
  <c r="J44" i="18"/>
  <c r="I44" i="18"/>
  <c r="G44" i="18"/>
  <c r="F44" i="18"/>
  <c r="E44" i="18"/>
  <c r="D44" i="18"/>
  <c r="C44" i="18"/>
  <c r="P44" i="18" s="1"/>
  <c r="Q44" i="18" s="1"/>
  <c r="O43" i="18"/>
  <c r="N43" i="18"/>
  <c r="M43" i="18"/>
  <c r="L43" i="18"/>
  <c r="K43" i="18"/>
  <c r="J43" i="18"/>
  <c r="I43" i="18"/>
  <c r="H43" i="18"/>
  <c r="F43" i="18"/>
  <c r="E43" i="18"/>
  <c r="D43" i="18"/>
  <c r="C43" i="18"/>
  <c r="P43" i="18" s="1"/>
  <c r="Q43" i="18" s="1"/>
  <c r="B43" i="18"/>
  <c r="O42" i="18"/>
  <c r="N42" i="18"/>
  <c r="M42" i="18"/>
  <c r="L42" i="18"/>
  <c r="K42" i="18"/>
  <c r="J42" i="18"/>
  <c r="I42" i="18"/>
  <c r="H42" i="18"/>
  <c r="G42" i="18"/>
  <c r="E42" i="18"/>
  <c r="D42" i="18"/>
  <c r="C42" i="18"/>
  <c r="P42" i="18" s="1"/>
  <c r="Q42" i="18" s="1"/>
  <c r="O41" i="18"/>
  <c r="N41" i="18"/>
  <c r="M41" i="18"/>
  <c r="L41" i="18"/>
  <c r="K41" i="18"/>
  <c r="J41" i="18"/>
  <c r="I41" i="18"/>
  <c r="H41" i="18"/>
  <c r="G41" i="18"/>
  <c r="F41" i="18"/>
  <c r="O40" i="18"/>
  <c r="N40" i="18"/>
  <c r="M40" i="18"/>
  <c r="L40" i="18"/>
  <c r="K40" i="18"/>
  <c r="J40" i="18"/>
  <c r="I40" i="18"/>
  <c r="H40" i="18"/>
  <c r="G40" i="18"/>
  <c r="F40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P34" i="18" s="1"/>
  <c r="P17" i="18" s="1"/>
  <c r="B34" i="18"/>
  <c r="B51" i="18" s="1"/>
  <c r="O33" i="18"/>
  <c r="M33" i="18"/>
  <c r="L33" i="18"/>
  <c r="K33" i="18"/>
  <c r="J33" i="18"/>
  <c r="I33" i="18"/>
  <c r="H33" i="18"/>
  <c r="G33" i="18"/>
  <c r="F33" i="18"/>
  <c r="E33" i="18"/>
  <c r="D33" i="18"/>
  <c r="C33" i="18"/>
  <c r="P33" i="18" s="1"/>
  <c r="P16" i="18" s="1"/>
  <c r="B33" i="18"/>
  <c r="B50" i="18" s="1"/>
  <c r="O32" i="18"/>
  <c r="N32" i="18"/>
  <c r="L32" i="18"/>
  <c r="K32" i="18"/>
  <c r="J32" i="18"/>
  <c r="I32" i="18"/>
  <c r="H32" i="18"/>
  <c r="G32" i="18"/>
  <c r="F32" i="18"/>
  <c r="E32" i="18"/>
  <c r="D32" i="18"/>
  <c r="C32" i="18"/>
  <c r="P32" i="18" s="1"/>
  <c r="P15" i="18" s="1"/>
  <c r="B32" i="18"/>
  <c r="B49" i="18" s="1"/>
  <c r="O31" i="18"/>
  <c r="N31" i="18"/>
  <c r="M31" i="18"/>
  <c r="K31" i="18"/>
  <c r="J31" i="18"/>
  <c r="I31" i="18"/>
  <c r="H31" i="18"/>
  <c r="G31" i="18"/>
  <c r="F31" i="18"/>
  <c r="E31" i="18"/>
  <c r="D31" i="18"/>
  <c r="C31" i="18"/>
  <c r="P31" i="18" s="1"/>
  <c r="P14" i="18" s="1"/>
  <c r="B31" i="18"/>
  <c r="B48" i="18" s="1"/>
  <c r="O30" i="18"/>
  <c r="N30" i="18"/>
  <c r="M30" i="18"/>
  <c r="L30" i="18"/>
  <c r="J30" i="18"/>
  <c r="I30" i="18"/>
  <c r="H30" i="18"/>
  <c r="G30" i="18"/>
  <c r="F30" i="18"/>
  <c r="E30" i="18"/>
  <c r="D30" i="18"/>
  <c r="C30" i="18"/>
  <c r="P30" i="18" s="1"/>
  <c r="P13" i="18" s="1"/>
  <c r="B30" i="18"/>
  <c r="B47" i="18" s="1"/>
  <c r="O29" i="18"/>
  <c r="N29" i="18"/>
  <c r="M29" i="18"/>
  <c r="L29" i="18"/>
  <c r="K29" i="18"/>
  <c r="I29" i="18"/>
  <c r="H29" i="18"/>
  <c r="G29" i="18"/>
  <c r="F29" i="18"/>
  <c r="E29" i="18"/>
  <c r="D29" i="18"/>
  <c r="C29" i="18"/>
  <c r="P29" i="18" s="1"/>
  <c r="P12" i="18" s="1"/>
  <c r="B29" i="18"/>
  <c r="B46" i="18" s="1"/>
  <c r="O28" i="18"/>
  <c r="N28" i="18"/>
  <c r="M28" i="18"/>
  <c r="L28" i="18"/>
  <c r="K28" i="18"/>
  <c r="J28" i="18"/>
  <c r="H28" i="18"/>
  <c r="G28" i="18"/>
  <c r="F28" i="18"/>
  <c r="E28" i="18"/>
  <c r="D28" i="18"/>
  <c r="C28" i="18"/>
  <c r="P28" i="18" s="1"/>
  <c r="P11" i="18" s="1"/>
  <c r="B28" i="18"/>
  <c r="B45" i="18" s="1"/>
  <c r="O27" i="18"/>
  <c r="N27" i="18"/>
  <c r="M27" i="18"/>
  <c r="L27" i="18"/>
  <c r="K27" i="18"/>
  <c r="J27" i="18"/>
  <c r="I27" i="18"/>
  <c r="G27" i="18"/>
  <c r="F27" i="18"/>
  <c r="E27" i="18"/>
  <c r="D27" i="18"/>
  <c r="C27" i="18"/>
  <c r="P27" i="18" s="1"/>
  <c r="P10" i="18" s="1"/>
  <c r="B27" i="18"/>
  <c r="B44" i="18" s="1"/>
  <c r="O26" i="18"/>
  <c r="N26" i="18"/>
  <c r="M26" i="18"/>
  <c r="L26" i="18"/>
  <c r="K26" i="18"/>
  <c r="J26" i="18"/>
  <c r="I26" i="18"/>
  <c r="H26" i="18"/>
  <c r="F26" i="18"/>
  <c r="E26" i="18"/>
  <c r="D26" i="18"/>
  <c r="C26" i="18"/>
  <c r="P26" i="18" s="1"/>
  <c r="P9" i="18" s="1"/>
  <c r="B26" i="18"/>
  <c r="O25" i="18"/>
  <c r="N25" i="18"/>
  <c r="M25" i="18"/>
  <c r="L25" i="18"/>
  <c r="K25" i="18"/>
  <c r="J25" i="18"/>
  <c r="I25" i="18"/>
  <c r="H25" i="18"/>
  <c r="G25" i="18"/>
  <c r="E25" i="18"/>
  <c r="D25" i="18"/>
  <c r="C25" i="18"/>
  <c r="P25" i="18" s="1"/>
  <c r="P8" i="18" s="1"/>
  <c r="B25" i="18"/>
  <c r="B42" i="18" s="1"/>
  <c r="O24" i="18"/>
  <c r="N24" i="18"/>
  <c r="M24" i="18"/>
  <c r="L24" i="18"/>
  <c r="K24" i="18"/>
  <c r="J24" i="18"/>
  <c r="I24" i="18"/>
  <c r="H24" i="18"/>
  <c r="G24" i="18"/>
  <c r="F24" i="18"/>
  <c r="B24" i="18"/>
  <c r="B41" i="18" s="1"/>
  <c r="O23" i="18"/>
  <c r="N23" i="18"/>
  <c r="M23" i="18"/>
  <c r="L23" i="18"/>
  <c r="K23" i="18"/>
  <c r="J23" i="18"/>
  <c r="I23" i="18"/>
  <c r="H23" i="18"/>
  <c r="G23" i="18"/>
  <c r="F23" i="18"/>
  <c r="B23" i="18"/>
  <c r="B40" i="18" s="1"/>
  <c r="L22" i="18"/>
  <c r="K22" i="18"/>
  <c r="B22" i="18"/>
  <c r="B39" i="18" s="1"/>
  <c r="N21" i="18"/>
  <c r="N38" i="18" s="1"/>
  <c r="E21" i="18"/>
  <c r="E38" i="18" s="1"/>
  <c r="O18" i="18"/>
  <c r="O51" i="18" s="1"/>
  <c r="N18" i="18"/>
  <c r="N50" i="18" s="1"/>
  <c r="M18" i="18"/>
  <c r="M22" i="18" s="1"/>
  <c r="L18" i="18"/>
  <c r="L31" i="18" s="1"/>
  <c r="K18" i="18"/>
  <c r="K47" i="18" s="1"/>
  <c r="J18" i="18"/>
  <c r="J39" i="18" s="1"/>
  <c r="I18" i="18"/>
  <c r="I45" i="18" s="1"/>
  <c r="H18" i="18"/>
  <c r="H39" i="18" s="1"/>
  <c r="G18" i="18"/>
  <c r="G39" i="18" s="1"/>
  <c r="F18" i="18"/>
  <c r="F42" i="18" s="1"/>
  <c r="E18" i="18"/>
  <c r="E24" i="18" s="1"/>
  <c r="R12" i="18"/>
  <c r="R11" i="18"/>
  <c r="R10" i="18"/>
  <c r="R9" i="18"/>
  <c r="D18" i="18"/>
  <c r="C6" i="18"/>
  <c r="C18" i="18" s="1"/>
  <c r="O4" i="18"/>
  <c r="O21" i="18" s="1"/>
  <c r="O38" i="18" s="1"/>
  <c r="N4" i="18"/>
  <c r="M4" i="18"/>
  <c r="M21" i="18" s="1"/>
  <c r="M38" i="18" s="1"/>
  <c r="L4" i="18"/>
  <c r="L21" i="18" s="1"/>
  <c r="L38" i="18" s="1"/>
  <c r="K4" i="18"/>
  <c r="K21" i="18" s="1"/>
  <c r="K38" i="18" s="1"/>
  <c r="J4" i="18"/>
  <c r="J21" i="18" s="1"/>
  <c r="J38" i="18" s="1"/>
  <c r="I4" i="18"/>
  <c r="I21" i="18" s="1"/>
  <c r="I38" i="18" s="1"/>
  <c r="H4" i="18"/>
  <c r="H21" i="18" s="1"/>
  <c r="H38" i="18" s="1"/>
  <c r="G4" i="18"/>
  <c r="G21" i="18" s="1"/>
  <c r="G38" i="18" s="1"/>
  <c r="F4" i="18"/>
  <c r="F21" i="18" s="1"/>
  <c r="F38" i="18" s="1"/>
  <c r="D4" i="18"/>
  <c r="D21" i="18" s="1"/>
  <c r="D38" i="18" s="1"/>
  <c r="C4" i="18"/>
  <c r="C21" i="18" s="1"/>
  <c r="C38" i="18" s="1"/>
  <c r="Q53" i="17"/>
  <c r="Q57" i="17" s="1"/>
  <c r="N51" i="17"/>
  <c r="M51" i="17"/>
  <c r="L51" i="17"/>
  <c r="K51" i="17"/>
  <c r="J51" i="17"/>
  <c r="I51" i="17"/>
  <c r="H51" i="17"/>
  <c r="G51" i="17"/>
  <c r="F51" i="17"/>
  <c r="E51" i="17"/>
  <c r="D51" i="17"/>
  <c r="C51" i="17"/>
  <c r="P51" i="17" s="1"/>
  <c r="Q51" i="17" s="1"/>
  <c r="O50" i="17"/>
  <c r="M50" i="17"/>
  <c r="L50" i="17"/>
  <c r="K50" i="17"/>
  <c r="J50" i="17"/>
  <c r="I50" i="17"/>
  <c r="H50" i="17"/>
  <c r="G50" i="17"/>
  <c r="F50" i="17"/>
  <c r="E50" i="17"/>
  <c r="D50" i="17"/>
  <c r="C50" i="17"/>
  <c r="P50" i="17" s="1"/>
  <c r="Q50" i="17" s="1"/>
  <c r="O49" i="17"/>
  <c r="N49" i="17"/>
  <c r="L49" i="17"/>
  <c r="K49" i="17"/>
  <c r="J49" i="17"/>
  <c r="I49" i="17"/>
  <c r="H49" i="17"/>
  <c r="G49" i="17"/>
  <c r="F49" i="17"/>
  <c r="E49" i="17"/>
  <c r="D49" i="17"/>
  <c r="C49" i="17"/>
  <c r="P49" i="17" s="1"/>
  <c r="Q49" i="17" s="1"/>
  <c r="O48" i="17"/>
  <c r="N48" i="17"/>
  <c r="M48" i="17"/>
  <c r="K48" i="17"/>
  <c r="J48" i="17"/>
  <c r="I48" i="17"/>
  <c r="H48" i="17"/>
  <c r="G48" i="17"/>
  <c r="F48" i="17"/>
  <c r="E48" i="17"/>
  <c r="D48" i="17"/>
  <c r="C48" i="17"/>
  <c r="P48" i="17" s="1"/>
  <c r="Q48" i="17" s="1"/>
  <c r="O47" i="17"/>
  <c r="N47" i="17"/>
  <c r="M47" i="17"/>
  <c r="L47" i="17"/>
  <c r="J47" i="17"/>
  <c r="I47" i="17"/>
  <c r="H47" i="17"/>
  <c r="G47" i="17"/>
  <c r="F47" i="17"/>
  <c r="E47" i="17"/>
  <c r="D47" i="17"/>
  <c r="C47" i="17"/>
  <c r="P47" i="17" s="1"/>
  <c r="Q47" i="17" s="1"/>
  <c r="O46" i="17"/>
  <c r="N46" i="17"/>
  <c r="M46" i="17"/>
  <c r="L46" i="17"/>
  <c r="K46" i="17"/>
  <c r="I46" i="17"/>
  <c r="H46" i="17"/>
  <c r="G46" i="17"/>
  <c r="F46" i="17"/>
  <c r="E46" i="17"/>
  <c r="D46" i="17"/>
  <c r="C46" i="17"/>
  <c r="P46" i="17" s="1"/>
  <c r="Q46" i="17" s="1"/>
  <c r="O45" i="17"/>
  <c r="N45" i="17"/>
  <c r="M45" i="17"/>
  <c r="L45" i="17"/>
  <c r="K45" i="17"/>
  <c r="J45" i="17"/>
  <c r="H45" i="17"/>
  <c r="G45" i="17"/>
  <c r="F45" i="17"/>
  <c r="E45" i="17"/>
  <c r="D45" i="17"/>
  <c r="C45" i="17"/>
  <c r="P45" i="17" s="1"/>
  <c r="Q45" i="17" s="1"/>
  <c r="O44" i="17"/>
  <c r="N44" i="17"/>
  <c r="M44" i="17"/>
  <c r="L44" i="17"/>
  <c r="K44" i="17"/>
  <c r="J44" i="17"/>
  <c r="I44" i="17"/>
  <c r="G44" i="17"/>
  <c r="F44" i="17"/>
  <c r="E44" i="17"/>
  <c r="D44" i="17"/>
  <c r="C44" i="17"/>
  <c r="P44" i="17" s="1"/>
  <c r="Q44" i="17" s="1"/>
  <c r="O43" i="17"/>
  <c r="N43" i="17"/>
  <c r="M43" i="17"/>
  <c r="L43" i="17"/>
  <c r="K43" i="17"/>
  <c r="J43" i="17"/>
  <c r="I43" i="17"/>
  <c r="H43" i="17"/>
  <c r="F43" i="17"/>
  <c r="E43" i="17"/>
  <c r="D43" i="17"/>
  <c r="C43" i="17"/>
  <c r="P43" i="17" s="1"/>
  <c r="Q43" i="17" s="1"/>
  <c r="O42" i="17"/>
  <c r="N42" i="17"/>
  <c r="M42" i="17"/>
  <c r="L42" i="17"/>
  <c r="K42" i="17"/>
  <c r="J42" i="17"/>
  <c r="I42" i="17"/>
  <c r="H42" i="17"/>
  <c r="G42" i="17"/>
  <c r="E42" i="17"/>
  <c r="D42" i="17"/>
  <c r="C42" i="17"/>
  <c r="P42" i="17" s="1"/>
  <c r="Q42" i="17" s="1"/>
  <c r="O41" i="17"/>
  <c r="N41" i="17"/>
  <c r="M41" i="17"/>
  <c r="L41" i="17"/>
  <c r="K41" i="17"/>
  <c r="J41" i="17"/>
  <c r="I41" i="17"/>
  <c r="H41" i="17"/>
  <c r="G41" i="17"/>
  <c r="F41" i="17"/>
  <c r="B41" i="17"/>
  <c r="O40" i="17"/>
  <c r="N40" i="17"/>
  <c r="M40" i="17"/>
  <c r="L40" i="17"/>
  <c r="K40" i="17"/>
  <c r="J40" i="17"/>
  <c r="I40" i="17"/>
  <c r="H40" i="17"/>
  <c r="G40" i="17"/>
  <c r="F40" i="17"/>
  <c r="M39" i="17"/>
  <c r="B39" i="17"/>
  <c r="D38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P34" i="17" s="1"/>
  <c r="P17" i="17" s="1"/>
  <c r="B34" i="17"/>
  <c r="B51" i="17" s="1"/>
  <c r="O33" i="17"/>
  <c r="M33" i="17"/>
  <c r="L33" i="17"/>
  <c r="K33" i="17"/>
  <c r="J33" i="17"/>
  <c r="I33" i="17"/>
  <c r="H33" i="17"/>
  <c r="G33" i="17"/>
  <c r="F33" i="17"/>
  <c r="E33" i="17"/>
  <c r="D33" i="17"/>
  <c r="C33" i="17"/>
  <c r="P33" i="17" s="1"/>
  <c r="P16" i="17" s="1"/>
  <c r="B33" i="17"/>
  <c r="B50" i="17" s="1"/>
  <c r="O32" i="17"/>
  <c r="N32" i="17"/>
  <c r="L32" i="17"/>
  <c r="K32" i="17"/>
  <c r="J32" i="17"/>
  <c r="I32" i="17"/>
  <c r="H32" i="17"/>
  <c r="G32" i="17"/>
  <c r="F32" i="17"/>
  <c r="E32" i="17"/>
  <c r="D32" i="17"/>
  <c r="C32" i="17"/>
  <c r="P32" i="17" s="1"/>
  <c r="P15" i="17" s="1"/>
  <c r="B32" i="17"/>
  <c r="B49" i="17" s="1"/>
  <c r="O31" i="17"/>
  <c r="N31" i="17"/>
  <c r="M31" i="17"/>
  <c r="K31" i="17"/>
  <c r="J31" i="17"/>
  <c r="I31" i="17"/>
  <c r="H31" i="17"/>
  <c r="G31" i="17"/>
  <c r="F31" i="17"/>
  <c r="E31" i="17"/>
  <c r="D31" i="17"/>
  <c r="C31" i="17"/>
  <c r="P31" i="17" s="1"/>
  <c r="P14" i="17" s="1"/>
  <c r="B31" i="17"/>
  <c r="B48" i="17" s="1"/>
  <c r="O30" i="17"/>
  <c r="N30" i="17"/>
  <c r="M30" i="17"/>
  <c r="L30" i="17"/>
  <c r="J30" i="17"/>
  <c r="I30" i="17"/>
  <c r="H30" i="17"/>
  <c r="G30" i="17"/>
  <c r="F30" i="17"/>
  <c r="E30" i="17"/>
  <c r="D30" i="17"/>
  <c r="C30" i="17"/>
  <c r="P30" i="17" s="1"/>
  <c r="P13" i="17" s="1"/>
  <c r="B30" i="17"/>
  <c r="B47" i="17" s="1"/>
  <c r="O29" i="17"/>
  <c r="N29" i="17"/>
  <c r="M29" i="17"/>
  <c r="L29" i="17"/>
  <c r="K29" i="17"/>
  <c r="I29" i="17"/>
  <c r="H29" i="17"/>
  <c r="G29" i="17"/>
  <c r="F29" i="17"/>
  <c r="E29" i="17"/>
  <c r="D29" i="17"/>
  <c r="C29" i="17"/>
  <c r="P29" i="17" s="1"/>
  <c r="P12" i="17" s="1"/>
  <c r="B29" i="17"/>
  <c r="B46" i="17" s="1"/>
  <c r="O28" i="17"/>
  <c r="N28" i="17"/>
  <c r="M28" i="17"/>
  <c r="L28" i="17"/>
  <c r="K28" i="17"/>
  <c r="J28" i="17"/>
  <c r="H28" i="17"/>
  <c r="G28" i="17"/>
  <c r="F28" i="17"/>
  <c r="E28" i="17"/>
  <c r="D28" i="17"/>
  <c r="C28" i="17"/>
  <c r="P28" i="17" s="1"/>
  <c r="P11" i="17" s="1"/>
  <c r="B28" i="17"/>
  <c r="B45" i="17" s="1"/>
  <c r="O27" i="17"/>
  <c r="N27" i="17"/>
  <c r="M27" i="17"/>
  <c r="L27" i="17"/>
  <c r="K27" i="17"/>
  <c r="J27" i="17"/>
  <c r="I27" i="17"/>
  <c r="G27" i="17"/>
  <c r="F27" i="17"/>
  <c r="E27" i="17"/>
  <c r="D27" i="17"/>
  <c r="C27" i="17"/>
  <c r="P27" i="17" s="1"/>
  <c r="P10" i="17" s="1"/>
  <c r="B27" i="17"/>
  <c r="B44" i="17" s="1"/>
  <c r="P26" i="17"/>
  <c r="P9" i="17" s="1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B43" i="17" s="1"/>
  <c r="O25" i="17"/>
  <c r="N25" i="17"/>
  <c r="M25" i="17"/>
  <c r="L25" i="17"/>
  <c r="K25" i="17"/>
  <c r="J25" i="17"/>
  <c r="I25" i="17"/>
  <c r="H25" i="17"/>
  <c r="G25" i="17"/>
  <c r="E25" i="17"/>
  <c r="D25" i="17"/>
  <c r="C25" i="17"/>
  <c r="P25" i="17" s="1"/>
  <c r="P8" i="17" s="1"/>
  <c r="B25" i="17"/>
  <c r="B42" i="17" s="1"/>
  <c r="O24" i="17"/>
  <c r="N24" i="17"/>
  <c r="M24" i="17"/>
  <c r="L24" i="17"/>
  <c r="K24" i="17"/>
  <c r="J24" i="17"/>
  <c r="I24" i="17"/>
  <c r="H24" i="17"/>
  <c r="G24" i="17"/>
  <c r="F24" i="17"/>
  <c r="B24" i="17"/>
  <c r="O23" i="17"/>
  <c r="N23" i="17"/>
  <c r="M23" i="17"/>
  <c r="L23" i="17"/>
  <c r="K23" i="17"/>
  <c r="J23" i="17"/>
  <c r="I23" i="17"/>
  <c r="H23" i="17"/>
  <c r="G23" i="17"/>
  <c r="F23" i="17"/>
  <c r="B23" i="17"/>
  <c r="B40" i="17" s="1"/>
  <c r="M22" i="17"/>
  <c r="L22" i="17"/>
  <c r="G22" i="17"/>
  <c r="B22" i="17"/>
  <c r="O21" i="17"/>
  <c r="O38" i="17" s="1"/>
  <c r="D21" i="17"/>
  <c r="C21" i="17"/>
  <c r="C38" i="17" s="1"/>
  <c r="O18" i="17"/>
  <c r="O34" i="17" s="1"/>
  <c r="N18" i="17"/>
  <c r="N33" i="17" s="1"/>
  <c r="M18" i="17"/>
  <c r="M49" i="17" s="1"/>
  <c r="L18" i="17"/>
  <c r="L48" i="17" s="1"/>
  <c r="K18" i="17"/>
  <c r="K39" i="17" s="1"/>
  <c r="J18" i="17"/>
  <c r="J39" i="17" s="1"/>
  <c r="I18" i="17"/>
  <c r="I28" i="17" s="1"/>
  <c r="H18" i="17"/>
  <c r="H39" i="17" s="1"/>
  <c r="G18" i="17"/>
  <c r="G43" i="17" s="1"/>
  <c r="F18" i="17"/>
  <c r="F25" i="17" s="1"/>
  <c r="E18" i="17"/>
  <c r="E24" i="17" s="1"/>
  <c r="D18" i="17"/>
  <c r="D22" i="17" s="1"/>
  <c r="R12" i="17"/>
  <c r="R11" i="17"/>
  <c r="R10" i="17"/>
  <c r="R9" i="17"/>
  <c r="D7" i="17"/>
  <c r="C7" i="17"/>
  <c r="C6" i="17"/>
  <c r="C18" i="17" s="1"/>
  <c r="O4" i="17"/>
  <c r="N4" i="17"/>
  <c r="N21" i="17" s="1"/>
  <c r="N38" i="17" s="1"/>
  <c r="M4" i="17"/>
  <c r="M21" i="17" s="1"/>
  <c r="M38" i="17" s="1"/>
  <c r="L4" i="17"/>
  <c r="L21" i="17" s="1"/>
  <c r="L38" i="17" s="1"/>
  <c r="K4" i="17"/>
  <c r="K21" i="17" s="1"/>
  <c r="K38" i="17" s="1"/>
  <c r="J4" i="17"/>
  <c r="J21" i="17" s="1"/>
  <c r="J38" i="17" s="1"/>
  <c r="I4" i="17"/>
  <c r="I21" i="17" s="1"/>
  <c r="I38" i="17" s="1"/>
  <c r="H4" i="17"/>
  <c r="H21" i="17" s="1"/>
  <c r="H38" i="17" s="1"/>
  <c r="G4" i="17"/>
  <c r="G21" i="17" s="1"/>
  <c r="G38" i="17" s="1"/>
  <c r="F4" i="17"/>
  <c r="F21" i="17" s="1"/>
  <c r="F38" i="17" s="1"/>
  <c r="E4" i="17"/>
  <c r="E21" i="17" s="1"/>
  <c r="E38" i="17" s="1"/>
  <c r="D4" i="17"/>
  <c r="C4" i="17"/>
  <c r="Q53" i="15"/>
  <c r="Q57" i="15" s="1"/>
  <c r="N51" i="15"/>
  <c r="M51" i="15"/>
  <c r="L51" i="15"/>
  <c r="K51" i="15"/>
  <c r="J51" i="15"/>
  <c r="I51" i="15"/>
  <c r="H51" i="15"/>
  <c r="G51" i="15"/>
  <c r="F51" i="15"/>
  <c r="E51" i="15"/>
  <c r="D51" i="15"/>
  <c r="C51" i="15"/>
  <c r="P51" i="15" s="1"/>
  <c r="Q51" i="15" s="1"/>
  <c r="O50" i="15"/>
  <c r="M50" i="15"/>
  <c r="L50" i="15"/>
  <c r="K50" i="15"/>
  <c r="J50" i="15"/>
  <c r="I50" i="15"/>
  <c r="H50" i="15"/>
  <c r="G50" i="15"/>
  <c r="F50" i="15"/>
  <c r="E50" i="15"/>
  <c r="D50" i="15"/>
  <c r="C50" i="15"/>
  <c r="P50" i="15" s="1"/>
  <c r="Q50" i="15" s="1"/>
  <c r="O49" i="15"/>
  <c r="N49" i="15"/>
  <c r="L49" i="15"/>
  <c r="K49" i="15"/>
  <c r="J49" i="15"/>
  <c r="I49" i="15"/>
  <c r="H49" i="15"/>
  <c r="G49" i="15"/>
  <c r="F49" i="15"/>
  <c r="E49" i="15"/>
  <c r="D49" i="15"/>
  <c r="C49" i="15"/>
  <c r="P49" i="15" s="1"/>
  <c r="Q49" i="15" s="1"/>
  <c r="O48" i="15"/>
  <c r="N48" i="15"/>
  <c r="M48" i="15"/>
  <c r="K48" i="15"/>
  <c r="J48" i="15"/>
  <c r="I48" i="15"/>
  <c r="H48" i="15"/>
  <c r="G48" i="15"/>
  <c r="F48" i="15"/>
  <c r="E48" i="15"/>
  <c r="D48" i="15"/>
  <c r="C48" i="15"/>
  <c r="P48" i="15" s="1"/>
  <c r="Q48" i="15" s="1"/>
  <c r="O47" i="15"/>
  <c r="N47" i="15"/>
  <c r="M47" i="15"/>
  <c r="L47" i="15"/>
  <c r="J47" i="15"/>
  <c r="I47" i="15"/>
  <c r="H47" i="15"/>
  <c r="G47" i="15"/>
  <c r="F47" i="15"/>
  <c r="E47" i="15"/>
  <c r="D47" i="15"/>
  <c r="C47" i="15"/>
  <c r="P47" i="15" s="1"/>
  <c r="Q47" i="15" s="1"/>
  <c r="O46" i="15"/>
  <c r="N46" i="15"/>
  <c r="M46" i="15"/>
  <c r="L46" i="15"/>
  <c r="K46" i="15"/>
  <c r="I46" i="15"/>
  <c r="H46" i="15"/>
  <c r="G46" i="15"/>
  <c r="F46" i="15"/>
  <c r="E46" i="15"/>
  <c r="D46" i="15"/>
  <c r="C46" i="15"/>
  <c r="P46" i="15" s="1"/>
  <c r="Q46" i="15" s="1"/>
  <c r="O45" i="15"/>
  <c r="N45" i="15"/>
  <c r="M45" i="15"/>
  <c r="L45" i="15"/>
  <c r="K45" i="15"/>
  <c r="J45" i="15"/>
  <c r="H45" i="15"/>
  <c r="G45" i="15"/>
  <c r="F45" i="15"/>
  <c r="E45" i="15"/>
  <c r="D45" i="15"/>
  <c r="C45" i="15"/>
  <c r="P45" i="15" s="1"/>
  <c r="Q45" i="15" s="1"/>
  <c r="O44" i="15"/>
  <c r="N44" i="15"/>
  <c r="M44" i="15"/>
  <c r="L44" i="15"/>
  <c r="K44" i="15"/>
  <c r="J44" i="15"/>
  <c r="I44" i="15"/>
  <c r="G44" i="15"/>
  <c r="F44" i="15"/>
  <c r="E44" i="15"/>
  <c r="D44" i="15"/>
  <c r="C44" i="15"/>
  <c r="P44" i="15" s="1"/>
  <c r="Q44" i="15" s="1"/>
  <c r="O43" i="15"/>
  <c r="N43" i="15"/>
  <c r="M43" i="15"/>
  <c r="L43" i="15"/>
  <c r="K43" i="15"/>
  <c r="J43" i="15"/>
  <c r="I43" i="15"/>
  <c r="H43" i="15"/>
  <c r="F43" i="15"/>
  <c r="E43" i="15"/>
  <c r="D43" i="15"/>
  <c r="C43" i="15"/>
  <c r="P43" i="15" s="1"/>
  <c r="Q43" i="15" s="1"/>
  <c r="O42" i="15"/>
  <c r="N42" i="15"/>
  <c r="M42" i="15"/>
  <c r="L42" i="15"/>
  <c r="K42" i="15"/>
  <c r="J42" i="15"/>
  <c r="I42" i="15"/>
  <c r="H42" i="15"/>
  <c r="G42" i="15"/>
  <c r="E42" i="15"/>
  <c r="D42" i="15"/>
  <c r="C42" i="15"/>
  <c r="P42" i="15" s="1"/>
  <c r="Q42" i="15" s="1"/>
  <c r="O41" i="15"/>
  <c r="N41" i="15"/>
  <c r="M41" i="15"/>
  <c r="L41" i="15"/>
  <c r="K41" i="15"/>
  <c r="J41" i="15"/>
  <c r="I41" i="15"/>
  <c r="H41" i="15"/>
  <c r="G41" i="15"/>
  <c r="F41" i="15"/>
  <c r="O40" i="15"/>
  <c r="N40" i="15"/>
  <c r="M40" i="15"/>
  <c r="L40" i="15"/>
  <c r="K40" i="15"/>
  <c r="J40" i="15"/>
  <c r="I40" i="15"/>
  <c r="H40" i="15"/>
  <c r="G40" i="15"/>
  <c r="F40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P34" i="15" s="1"/>
  <c r="P17" i="15" s="1"/>
  <c r="B34" i="15"/>
  <c r="B51" i="15" s="1"/>
  <c r="O33" i="15"/>
  <c r="M33" i="15"/>
  <c r="L33" i="15"/>
  <c r="K33" i="15"/>
  <c r="J33" i="15"/>
  <c r="I33" i="15"/>
  <c r="H33" i="15"/>
  <c r="G33" i="15"/>
  <c r="F33" i="15"/>
  <c r="E33" i="15"/>
  <c r="D33" i="15"/>
  <c r="C33" i="15"/>
  <c r="P33" i="15" s="1"/>
  <c r="P16" i="15" s="1"/>
  <c r="B33" i="15"/>
  <c r="B50" i="15" s="1"/>
  <c r="O32" i="15"/>
  <c r="N32" i="15"/>
  <c r="L32" i="15"/>
  <c r="K32" i="15"/>
  <c r="J32" i="15"/>
  <c r="I32" i="15"/>
  <c r="H32" i="15"/>
  <c r="G32" i="15"/>
  <c r="F32" i="15"/>
  <c r="E32" i="15"/>
  <c r="D32" i="15"/>
  <c r="C32" i="15"/>
  <c r="P32" i="15" s="1"/>
  <c r="P15" i="15" s="1"/>
  <c r="B32" i="15"/>
  <c r="B49" i="15" s="1"/>
  <c r="O31" i="15"/>
  <c r="N31" i="15"/>
  <c r="M31" i="15"/>
  <c r="K31" i="15"/>
  <c r="J31" i="15"/>
  <c r="I31" i="15"/>
  <c r="H31" i="15"/>
  <c r="G31" i="15"/>
  <c r="F31" i="15"/>
  <c r="E31" i="15"/>
  <c r="D31" i="15"/>
  <c r="C31" i="15"/>
  <c r="P31" i="15" s="1"/>
  <c r="P14" i="15" s="1"/>
  <c r="B31" i="15"/>
  <c r="B48" i="15" s="1"/>
  <c r="O30" i="15"/>
  <c r="N30" i="15"/>
  <c r="M30" i="15"/>
  <c r="L30" i="15"/>
  <c r="J30" i="15"/>
  <c r="I30" i="15"/>
  <c r="H30" i="15"/>
  <c r="G30" i="15"/>
  <c r="F30" i="15"/>
  <c r="E30" i="15"/>
  <c r="D30" i="15"/>
  <c r="C30" i="15"/>
  <c r="P30" i="15" s="1"/>
  <c r="P13" i="15" s="1"/>
  <c r="B30" i="15"/>
  <c r="B47" i="15" s="1"/>
  <c r="O29" i="15"/>
  <c r="N29" i="15"/>
  <c r="M29" i="15"/>
  <c r="L29" i="15"/>
  <c r="K29" i="15"/>
  <c r="I29" i="15"/>
  <c r="H29" i="15"/>
  <c r="G29" i="15"/>
  <c r="F29" i="15"/>
  <c r="E29" i="15"/>
  <c r="D29" i="15"/>
  <c r="C29" i="15"/>
  <c r="P29" i="15" s="1"/>
  <c r="P12" i="15" s="1"/>
  <c r="B29" i="15"/>
  <c r="B46" i="15" s="1"/>
  <c r="O28" i="15"/>
  <c r="N28" i="15"/>
  <c r="M28" i="15"/>
  <c r="L28" i="15"/>
  <c r="K28" i="15"/>
  <c r="J28" i="15"/>
  <c r="H28" i="15"/>
  <c r="G28" i="15"/>
  <c r="F28" i="15"/>
  <c r="E28" i="15"/>
  <c r="D28" i="15"/>
  <c r="C28" i="15"/>
  <c r="P28" i="15" s="1"/>
  <c r="P11" i="15" s="1"/>
  <c r="B28" i="15"/>
  <c r="B45" i="15" s="1"/>
  <c r="O27" i="15"/>
  <c r="N27" i="15"/>
  <c r="M27" i="15"/>
  <c r="L27" i="15"/>
  <c r="K27" i="15"/>
  <c r="J27" i="15"/>
  <c r="I27" i="15"/>
  <c r="G27" i="15"/>
  <c r="F27" i="15"/>
  <c r="E27" i="15"/>
  <c r="D27" i="15"/>
  <c r="C27" i="15"/>
  <c r="P27" i="15" s="1"/>
  <c r="P10" i="15" s="1"/>
  <c r="B27" i="15"/>
  <c r="B44" i="15" s="1"/>
  <c r="O26" i="15"/>
  <c r="N26" i="15"/>
  <c r="M26" i="15"/>
  <c r="L26" i="15"/>
  <c r="K26" i="15"/>
  <c r="J26" i="15"/>
  <c r="I26" i="15"/>
  <c r="H26" i="15"/>
  <c r="F26" i="15"/>
  <c r="E26" i="15"/>
  <c r="D26" i="15"/>
  <c r="C26" i="15"/>
  <c r="P26" i="15" s="1"/>
  <c r="P9" i="15" s="1"/>
  <c r="B26" i="15"/>
  <c r="B43" i="15" s="1"/>
  <c r="O25" i="15"/>
  <c r="N25" i="15"/>
  <c r="M25" i="15"/>
  <c r="L25" i="15"/>
  <c r="K25" i="15"/>
  <c r="J25" i="15"/>
  <c r="I25" i="15"/>
  <c r="H25" i="15"/>
  <c r="G25" i="15"/>
  <c r="E25" i="15"/>
  <c r="D25" i="15"/>
  <c r="C25" i="15"/>
  <c r="P25" i="15" s="1"/>
  <c r="P8" i="15" s="1"/>
  <c r="B25" i="15"/>
  <c r="B42" i="15" s="1"/>
  <c r="O24" i="15"/>
  <c r="N24" i="15"/>
  <c r="M24" i="15"/>
  <c r="L24" i="15"/>
  <c r="K24" i="15"/>
  <c r="J24" i="15"/>
  <c r="I24" i="15"/>
  <c r="H24" i="15"/>
  <c r="G24" i="15"/>
  <c r="F24" i="15"/>
  <c r="B24" i="15"/>
  <c r="B41" i="15" s="1"/>
  <c r="O23" i="15"/>
  <c r="N23" i="15"/>
  <c r="M23" i="15"/>
  <c r="L23" i="15"/>
  <c r="K23" i="15"/>
  <c r="J23" i="15"/>
  <c r="I23" i="15"/>
  <c r="H23" i="15"/>
  <c r="G23" i="15"/>
  <c r="F23" i="15"/>
  <c r="B23" i="15"/>
  <c r="B40" i="15" s="1"/>
  <c r="B22" i="15"/>
  <c r="B39" i="15" s="1"/>
  <c r="O18" i="15"/>
  <c r="O51" i="15" s="1"/>
  <c r="N18" i="15"/>
  <c r="N50" i="15" s="1"/>
  <c r="M18" i="15"/>
  <c r="M22" i="15" s="1"/>
  <c r="L18" i="15"/>
  <c r="L22" i="15" s="1"/>
  <c r="K18" i="15"/>
  <c r="K47" i="15" s="1"/>
  <c r="J18" i="15"/>
  <c r="J39" i="15" s="1"/>
  <c r="I18" i="15"/>
  <c r="I45" i="15" s="1"/>
  <c r="H18" i="15"/>
  <c r="H39" i="15" s="1"/>
  <c r="G18" i="15"/>
  <c r="G39" i="15" s="1"/>
  <c r="F18" i="15"/>
  <c r="F42" i="15" s="1"/>
  <c r="E18" i="15"/>
  <c r="E24" i="15" s="1"/>
  <c r="R12" i="15"/>
  <c r="R11" i="15"/>
  <c r="R10" i="15"/>
  <c r="R9" i="15"/>
  <c r="D7" i="15"/>
  <c r="D18" i="15" s="1"/>
  <c r="C7" i="15"/>
  <c r="C6" i="15"/>
  <c r="O4" i="15"/>
  <c r="O21" i="15" s="1"/>
  <c r="O38" i="15" s="1"/>
  <c r="N4" i="15"/>
  <c r="N21" i="15" s="1"/>
  <c r="N38" i="15" s="1"/>
  <c r="M4" i="15"/>
  <c r="M21" i="15" s="1"/>
  <c r="M38" i="15" s="1"/>
  <c r="L4" i="15"/>
  <c r="L21" i="15" s="1"/>
  <c r="L38" i="15" s="1"/>
  <c r="K4" i="15"/>
  <c r="K21" i="15" s="1"/>
  <c r="K38" i="15" s="1"/>
  <c r="J4" i="15"/>
  <c r="J21" i="15" s="1"/>
  <c r="J38" i="15" s="1"/>
  <c r="I4" i="15"/>
  <c r="I21" i="15" s="1"/>
  <c r="I38" i="15" s="1"/>
  <c r="H4" i="15"/>
  <c r="H21" i="15" s="1"/>
  <c r="H38" i="15" s="1"/>
  <c r="G4" i="15"/>
  <c r="G21" i="15" s="1"/>
  <c r="G38" i="15" s="1"/>
  <c r="F4" i="15"/>
  <c r="F21" i="15" s="1"/>
  <c r="F38" i="15" s="1"/>
  <c r="E4" i="15"/>
  <c r="E21" i="15" s="1"/>
  <c r="E38" i="15" s="1"/>
  <c r="D4" i="15"/>
  <c r="D21" i="15" s="1"/>
  <c r="D38" i="15" s="1"/>
  <c r="C4" i="15"/>
  <c r="C21" i="15" s="1"/>
  <c r="C38" i="15" s="1"/>
  <c r="D24" i="23" l="1"/>
  <c r="E22" i="21"/>
  <c r="H27" i="24"/>
  <c r="H22" i="24"/>
  <c r="J39" i="24"/>
  <c r="K22" i="24"/>
  <c r="C18" i="27"/>
  <c r="C18" i="15"/>
  <c r="C22" i="15" s="1"/>
  <c r="L48" i="15"/>
  <c r="N22" i="15"/>
  <c r="O22" i="15"/>
  <c r="L39" i="15"/>
  <c r="L39" i="27"/>
  <c r="L31" i="27"/>
  <c r="J22" i="27"/>
  <c r="I28" i="27"/>
  <c r="L22" i="27"/>
  <c r="C24" i="27"/>
  <c r="N22" i="27"/>
  <c r="O34" i="27"/>
  <c r="N22" i="26"/>
  <c r="M39" i="26"/>
  <c r="N39" i="26"/>
  <c r="E41" i="26"/>
  <c r="J46" i="26"/>
  <c r="L48" i="26"/>
  <c r="F22" i="26"/>
  <c r="L31" i="25"/>
  <c r="M22" i="25"/>
  <c r="L39" i="25"/>
  <c r="O22" i="25"/>
  <c r="M39" i="25"/>
  <c r="E41" i="25"/>
  <c r="L48" i="25"/>
  <c r="O34" i="25"/>
  <c r="G22" i="24"/>
  <c r="K39" i="24"/>
  <c r="L22" i="24"/>
  <c r="L39" i="24"/>
  <c r="L31" i="24"/>
  <c r="N22" i="24"/>
  <c r="O39" i="24"/>
  <c r="O22" i="24"/>
  <c r="I28" i="24"/>
  <c r="N50" i="24"/>
  <c r="G43" i="24"/>
  <c r="O51" i="24"/>
  <c r="G26" i="24"/>
  <c r="E22" i="23"/>
  <c r="J46" i="23"/>
  <c r="N22" i="23"/>
  <c r="J39" i="23"/>
  <c r="L39" i="23"/>
  <c r="M49" i="23"/>
  <c r="H22" i="21"/>
  <c r="L22" i="21"/>
  <c r="O22" i="21"/>
  <c r="F39" i="20"/>
  <c r="F42" i="20"/>
  <c r="F22" i="20"/>
  <c r="G22" i="20"/>
  <c r="G26" i="20"/>
  <c r="I22" i="20"/>
  <c r="E39" i="19"/>
  <c r="M49" i="19"/>
  <c r="E24" i="19"/>
  <c r="M39" i="19"/>
  <c r="E41" i="19"/>
  <c r="F22" i="19"/>
  <c r="I22" i="19"/>
  <c r="E22" i="18"/>
  <c r="L48" i="18"/>
  <c r="H22" i="18"/>
  <c r="L39" i="18"/>
  <c r="O22" i="18"/>
  <c r="I28" i="18"/>
  <c r="E23" i="18"/>
  <c r="C24" i="18"/>
  <c r="N39" i="17"/>
  <c r="N50" i="17"/>
  <c r="E22" i="17"/>
  <c r="J46" i="17"/>
  <c r="F22" i="17"/>
  <c r="F42" i="17"/>
  <c r="J22" i="17"/>
  <c r="N22" i="17"/>
  <c r="F39" i="17"/>
  <c r="E24" i="29"/>
  <c r="E23" i="29"/>
  <c r="E22" i="29"/>
  <c r="P23" i="29"/>
  <c r="E26" i="29"/>
  <c r="P26" i="29"/>
  <c r="P22" i="29"/>
  <c r="P24" i="29"/>
  <c r="E41" i="29" s="1"/>
  <c r="E25" i="29"/>
  <c r="P25" i="29" s="1"/>
  <c r="E24" i="28"/>
  <c r="P24" i="28" s="1"/>
  <c r="E23" i="28"/>
  <c r="P23" i="28" s="1"/>
  <c r="E22" i="28"/>
  <c r="P22" i="28" s="1"/>
  <c r="F24" i="28"/>
  <c r="F23" i="28"/>
  <c r="F22" i="28"/>
  <c r="F25" i="28"/>
  <c r="E25" i="28"/>
  <c r="P25" i="28" s="1"/>
  <c r="E26" i="28"/>
  <c r="P26" i="28" s="1"/>
  <c r="C22" i="26"/>
  <c r="C23" i="26"/>
  <c r="C22" i="27"/>
  <c r="D23" i="27"/>
  <c r="D22" i="27"/>
  <c r="C22" i="23"/>
  <c r="C24" i="23"/>
  <c r="P24" i="23" s="1"/>
  <c r="C22" i="24"/>
  <c r="C23" i="24"/>
  <c r="C22" i="25"/>
  <c r="D24" i="24"/>
  <c r="D23" i="24"/>
  <c r="D22" i="24"/>
  <c r="C23" i="23"/>
  <c r="F25" i="27"/>
  <c r="G22" i="23"/>
  <c r="D23" i="23"/>
  <c r="G26" i="23"/>
  <c r="O39" i="23"/>
  <c r="O51" i="23"/>
  <c r="E22" i="24"/>
  <c r="M39" i="24"/>
  <c r="F22" i="25"/>
  <c r="C23" i="25"/>
  <c r="N39" i="25"/>
  <c r="J46" i="25"/>
  <c r="G22" i="26"/>
  <c r="D23" i="26"/>
  <c r="G26" i="26"/>
  <c r="J29" i="26"/>
  <c r="M32" i="26"/>
  <c r="O39" i="26"/>
  <c r="O51" i="26"/>
  <c r="E22" i="27"/>
  <c r="M39" i="27"/>
  <c r="H22" i="23"/>
  <c r="E23" i="23"/>
  <c r="H44" i="23"/>
  <c r="F22" i="24"/>
  <c r="N39" i="24"/>
  <c r="J46" i="24"/>
  <c r="G22" i="25"/>
  <c r="D23" i="25"/>
  <c r="G26" i="25"/>
  <c r="J29" i="25"/>
  <c r="M32" i="25"/>
  <c r="O39" i="25"/>
  <c r="H22" i="26"/>
  <c r="H44" i="26"/>
  <c r="F22" i="27"/>
  <c r="C23" i="27"/>
  <c r="N39" i="27"/>
  <c r="J46" i="27"/>
  <c r="J29" i="24"/>
  <c r="M32" i="24"/>
  <c r="H22" i="25"/>
  <c r="H44" i="25"/>
  <c r="I22" i="26"/>
  <c r="E39" i="26"/>
  <c r="M49" i="26"/>
  <c r="G22" i="27"/>
  <c r="G26" i="27"/>
  <c r="J29" i="27"/>
  <c r="M32" i="27"/>
  <c r="O39" i="27"/>
  <c r="F39" i="23"/>
  <c r="F42" i="23"/>
  <c r="E23" i="24"/>
  <c r="H44" i="24"/>
  <c r="E39" i="25"/>
  <c r="F39" i="26"/>
  <c r="F42" i="26"/>
  <c r="H22" i="27"/>
  <c r="E23" i="27"/>
  <c r="H44" i="27"/>
  <c r="K22" i="23"/>
  <c r="H27" i="23"/>
  <c r="K30" i="23"/>
  <c r="N33" i="23"/>
  <c r="G39" i="23"/>
  <c r="K47" i="23"/>
  <c r="I22" i="24"/>
  <c r="C24" i="24"/>
  <c r="M49" i="24"/>
  <c r="J22" i="25"/>
  <c r="F39" i="25"/>
  <c r="F42" i="25"/>
  <c r="K22" i="26"/>
  <c r="H27" i="26"/>
  <c r="K30" i="26"/>
  <c r="N33" i="26"/>
  <c r="G39" i="26"/>
  <c r="K47" i="26"/>
  <c r="I22" i="27"/>
  <c r="M49" i="27"/>
  <c r="L22" i="23"/>
  <c r="F39" i="24"/>
  <c r="F42" i="24"/>
  <c r="K22" i="25"/>
  <c r="H27" i="25"/>
  <c r="K30" i="25"/>
  <c r="N33" i="25"/>
  <c r="G39" i="25"/>
  <c r="D24" i="27"/>
  <c r="F39" i="27"/>
  <c r="I39" i="23"/>
  <c r="I45" i="23"/>
  <c r="K30" i="24"/>
  <c r="I39" i="26"/>
  <c r="I45" i="26"/>
  <c r="K22" i="27"/>
  <c r="H27" i="27"/>
  <c r="K30" i="27"/>
  <c r="N33" i="27"/>
  <c r="I39" i="25"/>
  <c r="O22" i="23"/>
  <c r="L31" i="23"/>
  <c r="I39" i="24"/>
  <c r="N22" i="25"/>
  <c r="O22" i="26"/>
  <c r="I39" i="27"/>
  <c r="C22" i="21"/>
  <c r="C22" i="18"/>
  <c r="C24" i="21"/>
  <c r="C22" i="17"/>
  <c r="C24" i="17"/>
  <c r="D23" i="21"/>
  <c r="D22" i="21"/>
  <c r="D24" i="18"/>
  <c r="P24" i="18" s="1"/>
  <c r="D23" i="18"/>
  <c r="D22" i="18"/>
  <c r="C22" i="19"/>
  <c r="F25" i="18"/>
  <c r="O34" i="18"/>
  <c r="K39" i="18"/>
  <c r="G43" i="18"/>
  <c r="L39" i="19"/>
  <c r="L48" i="19"/>
  <c r="E22" i="20"/>
  <c r="M39" i="20"/>
  <c r="E41" i="20"/>
  <c r="F25" i="21"/>
  <c r="I28" i="21"/>
  <c r="L31" i="21"/>
  <c r="O34" i="21"/>
  <c r="K39" i="21"/>
  <c r="G43" i="21"/>
  <c r="C23" i="20"/>
  <c r="N39" i="20"/>
  <c r="J46" i="20"/>
  <c r="L39" i="21"/>
  <c r="C23" i="17"/>
  <c r="D23" i="17"/>
  <c r="O51" i="17"/>
  <c r="M39" i="18"/>
  <c r="C23" i="19"/>
  <c r="N39" i="19"/>
  <c r="J46" i="19"/>
  <c r="D23" i="20"/>
  <c r="J29" i="20"/>
  <c r="M32" i="20"/>
  <c r="O39" i="20"/>
  <c r="O51" i="20"/>
  <c r="M39" i="21"/>
  <c r="J29" i="17"/>
  <c r="M32" i="17"/>
  <c r="O39" i="17"/>
  <c r="H22" i="17"/>
  <c r="E23" i="17"/>
  <c r="H44" i="17"/>
  <c r="F22" i="18"/>
  <c r="C23" i="18"/>
  <c r="N39" i="18"/>
  <c r="J46" i="18"/>
  <c r="G22" i="19"/>
  <c r="D23" i="19"/>
  <c r="G26" i="19"/>
  <c r="J29" i="19"/>
  <c r="O39" i="19"/>
  <c r="O51" i="19"/>
  <c r="H22" i="20"/>
  <c r="H44" i="20"/>
  <c r="F22" i="21"/>
  <c r="C23" i="21"/>
  <c r="N39" i="21"/>
  <c r="J46" i="21"/>
  <c r="G22" i="18"/>
  <c r="G26" i="18"/>
  <c r="J29" i="18"/>
  <c r="M32" i="18"/>
  <c r="O39" i="18"/>
  <c r="H22" i="19"/>
  <c r="H44" i="19"/>
  <c r="E39" i="20"/>
  <c r="M49" i="20"/>
  <c r="G26" i="21"/>
  <c r="J29" i="21"/>
  <c r="M32" i="21"/>
  <c r="O39" i="21"/>
  <c r="I22" i="17"/>
  <c r="H44" i="21"/>
  <c r="D24" i="17"/>
  <c r="H44" i="18"/>
  <c r="K22" i="17"/>
  <c r="H27" i="17"/>
  <c r="K30" i="17"/>
  <c r="G39" i="17"/>
  <c r="K47" i="17"/>
  <c r="I22" i="18"/>
  <c r="M49" i="18"/>
  <c r="J22" i="19"/>
  <c r="F39" i="19"/>
  <c r="F42" i="19"/>
  <c r="K22" i="20"/>
  <c r="H27" i="20"/>
  <c r="K30" i="20"/>
  <c r="N33" i="20"/>
  <c r="G39" i="20"/>
  <c r="K47" i="20"/>
  <c r="I22" i="21"/>
  <c r="M49" i="21"/>
  <c r="J22" i="18"/>
  <c r="F39" i="18"/>
  <c r="K22" i="19"/>
  <c r="H27" i="19"/>
  <c r="K30" i="19"/>
  <c r="N33" i="19"/>
  <c r="G39" i="19"/>
  <c r="K47" i="19"/>
  <c r="L22" i="20"/>
  <c r="J22" i="21"/>
  <c r="D24" i="21"/>
  <c r="F39" i="21"/>
  <c r="I39" i="17"/>
  <c r="H27" i="18"/>
  <c r="K30" i="18"/>
  <c r="N33" i="18"/>
  <c r="L22" i="19"/>
  <c r="I39" i="20"/>
  <c r="I45" i="20"/>
  <c r="K22" i="21"/>
  <c r="H27" i="21"/>
  <c r="K30" i="21"/>
  <c r="N33" i="21"/>
  <c r="I39" i="19"/>
  <c r="I45" i="19"/>
  <c r="I45" i="17"/>
  <c r="O22" i="17"/>
  <c r="L31" i="17"/>
  <c r="I39" i="18"/>
  <c r="N22" i="19"/>
  <c r="O22" i="20"/>
  <c r="L31" i="20"/>
  <c r="I39" i="21"/>
  <c r="L39" i="17"/>
  <c r="N22" i="18"/>
  <c r="O22" i="19"/>
  <c r="L39" i="20"/>
  <c r="N22" i="21"/>
  <c r="C24" i="15"/>
  <c r="D22" i="15"/>
  <c r="D23" i="15"/>
  <c r="F25" i="15"/>
  <c r="I28" i="15"/>
  <c r="L31" i="15"/>
  <c r="O34" i="15"/>
  <c r="K39" i="15"/>
  <c r="G43" i="15"/>
  <c r="M39" i="15"/>
  <c r="F22" i="15"/>
  <c r="C23" i="15"/>
  <c r="N39" i="15"/>
  <c r="J46" i="15"/>
  <c r="G22" i="15"/>
  <c r="G26" i="15"/>
  <c r="J29" i="15"/>
  <c r="M32" i="15"/>
  <c r="O39" i="15"/>
  <c r="H22" i="15"/>
  <c r="E23" i="15"/>
  <c r="H44" i="15"/>
  <c r="I22" i="15"/>
  <c r="M49" i="15"/>
  <c r="E22" i="15"/>
  <c r="J22" i="15"/>
  <c r="D24" i="15"/>
  <c r="F39" i="15"/>
  <c r="K22" i="15"/>
  <c r="H27" i="15"/>
  <c r="K30" i="15"/>
  <c r="N33" i="15"/>
  <c r="I39" i="15"/>
  <c r="P24" i="27" l="1"/>
  <c r="E40" i="27" s="1"/>
  <c r="P23" i="15"/>
  <c r="P23" i="26"/>
  <c r="D40" i="26" s="1"/>
  <c r="P22" i="23"/>
  <c r="P5" i="23" s="1"/>
  <c r="D2" i="14" s="1"/>
  <c r="P23" i="21"/>
  <c r="P6" i="21" s="1"/>
  <c r="P22" i="20"/>
  <c r="P5" i="20" s="1"/>
  <c r="F40" i="29"/>
  <c r="F41" i="29"/>
  <c r="P8" i="29"/>
  <c r="F43" i="29"/>
  <c r="F42" i="29"/>
  <c r="F39" i="29"/>
  <c r="P5" i="29"/>
  <c r="C41" i="29"/>
  <c r="P41" i="29" s="1"/>
  <c r="Q41" i="29" s="1"/>
  <c r="C43" i="29"/>
  <c r="P43" i="29" s="1"/>
  <c r="Q43" i="29" s="1"/>
  <c r="C39" i="29"/>
  <c r="P39" i="29" s="1"/>
  <c r="Q39" i="29" s="1"/>
  <c r="C42" i="29"/>
  <c r="P42" i="29" s="1"/>
  <c r="Q42" i="29" s="1"/>
  <c r="C40" i="29"/>
  <c r="P40" i="29" s="1"/>
  <c r="Q40" i="29" s="1"/>
  <c r="G42" i="29"/>
  <c r="P9" i="29"/>
  <c r="G43" i="29"/>
  <c r="G41" i="29"/>
  <c r="G40" i="29"/>
  <c r="G39" i="29"/>
  <c r="P6" i="29"/>
  <c r="D41" i="29"/>
  <c r="D43" i="29"/>
  <c r="D40" i="29"/>
  <c r="D39" i="29"/>
  <c r="D42" i="29"/>
  <c r="P7" i="29"/>
  <c r="E40" i="29"/>
  <c r="E43" i="29"/>
  <c r="E42" i="29"/>
  <c r="E39" i="29"/>
  <c r="F40" i="28"/>
  <c r="F41" i="28"/>
  <c r="P8" i="28"/>
  <c r="F43" i="28"/>
  <c r="F39" i="28"/>
  <c r="F42" i="28"/>
  <c r="P9" i="28"/>
  <c r="G42" i="28"/>
  <c r="G41" i="28"/>
  <c r="G40" i="28"/>
  <c r="G43" i="28"/>
  <c r="G39" i="28"/>
  <c r="P5" i="28"/>
  <c r="C42" i="28"/>
  <c r="C39" i="28"/>
  <c r="C40" i="28"/>
  <c r="C43" i="28"/>
  <c r="C41" i="28"/>
  <c r="D41" i="28"/>
  <c r="P6" i="28"/>
  <c r="D39" i="28"/>
  <c r="D42" i="28"/>
  <c r="D43" i="28"/>
  <c r="D40" i="28"/>
  <c r="E40" i="28"/>
  <c r="P7" i="28"/>
  <c r="E42" i="28"/>
  <c r="E43" i="28"/>
  <c r="E39" i="28"/>
  <c r="E41" i="28"/>
  <c r="P23" i="19"/>
  <c r="D40" i="19" s="1"/>
  <c r="P7" i="27"/>
  <c r="E39" i="27"/>
  <c r="E41" i="27"/>
  <c r="P23" i="27"/>
  <c r="P22" i="25"/>
  <c r="P23" i="24"/>
  <c r="P22" i="26"/>
  <c r="P23" i="23"/>
  <c r="P22" i="24"/>
  <c r="C41" i="23"/>
  <c r="C40" i="23"/>
  <c r="P22" i="27"/>
  <c r="P23" i="25"/>
  <c r="C39" i="23"/>
  <c r="P24" i="24"/>
  <c r="E40" i="23"/>
  <c r="P7" i="23"/>
  <c r="E41" i="23"/>
  <c r="E39" i="23"/>
  <c r="C40" i="20"/>
  <c r="C39" i="20"/>
  <c r="E40" i="18"/>
  <c r="P7" i="18"/>
  <c r="E41" i="18"/>
  <c r="E39" i="18"/>
  <c r="P24" i="17"/>
  <c r="P23" i="20"/>
  <c r="P22" i="17"/>
  <c r="P24" i="21"/>
  <c r="P22" i="18"/>
  <c r="P22" i="21"/>
  <c r="P23" i="17"/>
  <c r="D39" i="21"/>
  <c r="P23" i="18"/>
  <c r="D41" i="21"/>
  <c r="D40" i="21"/>
  <c r="P22" i="19"/>
  <c r="D41" i="15"/>
  <c r="P6" i="15"/>
  <c r="D39" i="15"/>
  <c r="D40" i="15"/>
  <c r="P22" i="15"/>
  <c r="P24" i="15"/>
  <c r="D13" i="14" l="1"/>
  <c r="D12" i="14"/>
  <c r="D11" i="14"/>
  <c r="D8" i="14"/>
  <c r="D7" i="14"/>
  <c r="D4" i="14"/>
  <c r="C12" i="14"/>
  <c r="C10" i="14"/>
  <c r="C9" i="14"/>
  <c r="C8" i="14"/>
  <c r="C7" i="14"/>
  <c r="P6" i="26"/>
  <c r="D10" i="14" s="1"/>
  <c r="D39" i="26"/>
  <c r="Q54" i="29"/>
  <c r="Q55" i="29" s="1"/>
  <c r="Q56" i="29" s="1"/>
  <c r="C1" i="29" s="1"/>
  <c r="E1" i="29" s="1"/>
  <c r="P41" i="28"/>
  <c r="Q41" i="28" s="1"/>
  <c r="P39" i="28"/>
  <c r="Q39" i="28" s="1"/>
  <c r="P40" i="28"/>
  <c r="Q40" i="28" s="1"/>
  <c r="P42" i="28"/>
  <c r="Q42" i="28" s="1"/>
  <c r="P43" i="28"/>
  <c r="Q43" i="28" s="1"/>
  <c r="P6" i="19"/>
  <c r="D39" i="19"/>
  <c r="C40" i="24"/>
  <c r="P5" i="24"/>
  <c r="D5" i="14" s="1"/>
  <c r="C41" i="24"/>
  <c r="C39" i="24"/>
  <c r="P5" i="25"/>
  <c r="C40" i="25"/>
  <c r="C39" i="25"/>
  <c r="D41" i="23"/>
  <c r="D40" i="23"/>
  <c r="P40" i="23" s="1"/>
  <c r="Q40" i="23" s="1"/>
  <c r="P6" i="23"/>
  <c r="D3" i="14" s="1"/>
  <c r="D39" i="23"/>
  <c r="P39" i="23" s="1"/>
  <c r="Q39" i="23" s="1"/>
  <c r="Q54" i="23" s="1"/>
  <c r="Q55" i="23" s="1"/>
  <c r="Q56" i="23" s="1"/>
  <c r="C1" i="23" s="1"/>
  <c r="E1" i="23" s="1"/>
  <c r="P6" i="27"/>
  <c r="D41" i="27"/>
  <c r="D40" i="27"/>
  <c r="D39" i="27"/>
  <c r="P5" i="26"/>
  <c r="D9" i="14" s="1"/>
  <c r="C40" i="26"/>
  <c r="P40" i="26" s="1"/>
  <c r="Q40" i="26" s="1"/>
  <c r="C39" i="26"/>
  <c r="P39" i="26" s="1"/>
  <c r="Q39" i="26" s="1"/>
  <c r="Q54" i="26" s="1"/>
  <c r="Q55" i="26" s="1"/>
  <c r="Q56" i="26" s="1"/>
  <c r="C1" i="26" s="1"/>
  <c r="D1" i="26" s="1"/>
  <c r="P6" i="25"/>
  <c r="D39" i="25"/>
  <c r="D40" i="25"/>
  <c r="C41" i="27"/>
  <c r="P41" i="27" s="1"/>
  <c r="Q41" i="27" s="1"/>
  <c r="P5" i="27"/>
  <c r="C39" i="27"/>
  <c r="P39" i="27" s="1"/>
  <c r="Q39" i="27" s="1"/>
  <c r="C40" i="27"/>
  <c r="P6" i="24"/>
  <c r="D6" i="14" s="1"/>
  <c r="D39" i="24"/>
  <c r="D41" i="24"/>
  <c r="D40" i="24"/>
  <c r="E40" i="24"/>
  <c r="E39" i="24"/>
  <c r="E41" i="24"/>
  <c r="P41" i="23"/>
  <c r="Q41" i="23" s="1"/>
  <c r="P5" i="18"/>
  <c r="C40" i="18"/>
  <c r="C39" i="18"/>
  <c r="C41" i="18"/>
  <c r="E40" i="21"/>
  <c r="P7" i="21"/>
  <c r="C13" i="14" s="1"/>
  <c r="E39" i="21"/>
  <c r="E41" i="21"/>
  <c r="P6" i="18"/>
  <c r="D40" i="18"/>
  <c r="D39" i="18"/>
  <c r="D41" i="18"/>
  <c r="P6" i="20"/>
  <c r="D40" i="20"/>
  <c r="D39" i="20"/>
  <c r="P5" i="19"/>
  <c r="C39" i="19"/>
  <c r="C40" i="19"/>
  <c r="P40" i="19" s="1"/>
  <c r="Q40" i="19" s="1"/>
  <c r="P39" i="20"/>
  <c r="Q39" i="20" s="1"/>
  <c r="Q54" i="20" s="1"/>
  <c r="Q55" i="20" s="1"/>
  <c r="Q56" i="20" s="1"/>
  <c r="C1" i="20" s="1"/>
  <c r="D1" i="20" s="1"/>
  <c r="E40" i="17"/>
  <c r="P7" i="17"/>
  <c r="E39" i="17"/>
  <c r="E41" i="17"/>
  <c r="D40" i="17"/>
  <c r="P6" i="17"/>
  <c r="D39" i="17"/>
  <c r="D41" i="17"/>
  <c r="P40" i="20"/>
  <c r="Q40" i="20" s="1"/>
  <c r="P5" i="17"/>
  <c r="C2" i="14" s="1"/>
  <c r="C40" i="17"/>
  <c r="C41" i="17"/>
  <c r="C39" i="17"/>
  <c r="P5" i="21"/>
  <c r="C11" i="14" s="1"/>
  <c r="C40" i="21"/>
  <c r="P40" i="21" s="1"/>
  <c r="Q40" i="21" s="1"/>
  <c r="C39" i="21"/>
  <c r="P39" i="21" s="1"/>
  <c r="Q39" i="21" s="1"/>
  <c r="C41" i="21"/>
  <c r="E40" i="15"/>
  <c r="P7" i="15"/>
  <c r="E41" i="15"/>
  <c r="E39" i="15"/>
  <c r="P5" i="15"/>
  <c r="C41" i="15"/>
  <c r="P41" i="15" s="1"/>
  <c r="Q41" i="15" s="1"/>
  <c r="C39" i="15"/>
  <c r="P39" i="15" s="1"/>
  <c r="Q39" i="15" s="1"/>
  <c r="C40" i="15"/>
  <c r="P40" i="15" l="1"/>
  <c r="Q40" i="15" s="1"/>
  <c r="P40" i="27"/>
  <c r="Q40" i="27" s="1"/>
  <c r="Q54" i="27" s="1"/>
  <c r="Q55" i="27" s="1"/>
  <c r="Q56" i="27" s="1"/>
  <c r="C1" i="27" s="1"/>
  <c r="E1" i="27" s="1"/>
  <c r="P39" i="25"/>
  <c r="Q39" i="25" s="1"/>
  <c r="P40" i="25"/>
  <c r="Q40" i="25" s="1"/>
  <c r="P41" i="21"/>
  <c r="Q41" i="21" s="1"/>
  <c r="P39" i="19"/>
  <c r="Q39" i="19" s="1"/>
  <c r="C5" i="14"/>
  <c r="C6" i="14"/>
  <c r="C3" i="14"/>
  <c r="C4" i="14"/>
  <c r="Q54" i="28"/>
  <c r="Q55" i="28" s="1"/>
  <c r="Q56" i="28" s="1"/>
  <c r="C1" i="28" s="1"/>
  <c r="E1" i="28" s="1"/>
  <c r="Q54" i="19"/>
  <c r="Q55" i="19" s="1"/>
  <c r="Q56" i="19" s="1"/>
  <c r="C1" i="19" s="1"/>
  <c r="D1" i="19" s="1"/>
  <c r="P39" i="24"/>
  <c r="Q39" i="24" s="1"/>
  <c r="P41" i="24"/>
  <c r="Q41" i="24" s="1"/>
  <c r="P40" i="24"/>
  <c r="Q40" i="24" s="1"/>
  <c r="P39" i="17"/>
  <c r="Q39" i="17" s="1"/>
  <c r="Q54" i="21"/>
  <c r="Q55" i="21" s="1"/>
  <c r="Q56" i="21" s="1"/>
  <c r="C1" i="21" s="1"/>
  <c r="E1" i="21" s="1"/>
  <c r="P41" i="17"/>
  <c r="Q41" i="17" s="1"/>
  <c r="P41" i="18"/>
  <c r="Q41" i="18" s="1"/>
  <c r="P39" i="18"/>
  <c r="Q39" i="18" s="1"/>
  <c r="P40" i="17"/>
  <c r="Q40" i="17" s="1"/>
  <c r="P40" i="18"/>
  <c r="Q40" i="18" s="1"/>
  <c r="Q54" i="15"/>
  <c r="Q55" i="15" s="1"/>
  <c r="Q56" i="15" s="1"/>
  <c r="C1" i="15" s="1"/>
  <c r="E1" i="15" s="1"/>
  <c r="Q54" i="25" l="1"/>
  <c r="Q55" i="25" s="1"/>
  <c r="Q56" i="25" s="1"/>
  <c r="C1" i="25" s="1"/>
  <c r="D1" i="25" s="1"/>
  <c r="Q54" i="24"/>
  <c r="Q55" i="24" s="1"/>
  <c r="Q56" i="24" s="1"/>
  <c r="C1" i="24" s="1"/>
  <c r="D1" i="24" s="1"/>
  <c r="Q54" i="18"/>
  <c r="Q55" i="18" s="1"/>
  <c r="Q56" i="18" s="1"/>
  <c r="C1" i="18" s="1"/>
  <c r="D1" i="18" s="1"/>
  <c r="Q54" i="17"/>
  <c r="Q55" i="17" s="1"/>
  <c r="Q56" i="17" s="1"/>
  <c r="C1" i="17" s="1"/>
  <c r="E1" i="17" s="1"/>
  <c r="Q53" i="13"/>
  <c r="Q57" i="13" s="1"/>
  <c r="N51" i="13"/>
  <c r="M51" i="13"/>
  <c r="L51" i="13"/>
  <c r="K51" i="13"/>
  <c r="J51" i="13"/>
  <c r="I51" i="13"/>
  <c r="H51" i="13"/>
  <c r="G51" i="13"/>
  <c r="F51" i="13"/>
  <c r="E51" i="13"/>
  <c r="D51" i="13"/>
  <c r="C51" i="13"/>
  <c r="P51" i="13" s="1"/>
  <c r="Q51" i="13" s="1"/>
  <c r="O50" i="13"/>
  <c r="M50" i="13"/>
  <c r="L50" i="13"/>
  <c r="K50" i="13"/>
  <c r="J50" i="13"/>
  <c r="I50" i="13"/>
  <c r="H50" i="13"/>
  <c r="G50" i="13"/>
  <c r="F50" i="13"/>
  <c r="E50" i="13"/>
  <c r="D50" i="13"/>
  <c r="C50" i="13"/>
  <c r="P50" i="13" s="1"/>
  <c r="Q50" i="13" s="1"/>
  <c r="O49" i="13"/>
  <c r="N49" i="13"/>
  <c r="L49" i="13"/>
  <c r="K49" i="13"/>
  <c r="J49" i="13"/>
  <c r="I49" i="13"/>
  <c r="H49" i="13"/>
  <c r="G49" i="13"/>
  <c r="F49" i="13"/>
  <c r="E49" i="13"/>
  <c r="D49" i="13"/>
  <c r="C49" i="13"/>
  <c r="P49" i="13" s="1"/>
  <c r="Q49" i="13" s="1"/>
  <c r="O48" i="13"/>
  <c r="N48" i="13"/>
  <c r="M48" i="13"/>
  <c r="K48" i="13"/>
  <c r="J48" i="13"/>
  <c r="I48" i="13"/>
  <c r="H48" i="13"/>
  <c r="G48" i="13"/>
  <c r="F48" i="13"/>
  <c r="E48" i="13"/>
  <c r="D48" i="13"/>
  <c r="C48" i="13"/>
  <c r="P48" i="13" s="1"/>
  <c r="Q48" i="13" s="1"/>
  <c r="O47" i="13"/>
  <c r="N47" i="13"/>
  <c r="M47" i="13"/>
  <c r="L47" i="13"/>
  <c r="J47" i="13"/>
  <c r="I47" i="13"/>
  <c r="H47" i="13"/>
  <c r="G47" i="13"/>
  <c r="F47" i="13"/>
  <c r="E47" i="13"/>
  <c r="D47" i="13"/>
  <c r="C47" i="13"/>
  <c r="P47" i="13" s="1"/>
  <c r="Q47" i="13" s="1"/>
  <c r="O46" i="13"/>
  <c r="N46" i="13"/>
  <c r="M46" i="13"/>
  <c r="L46" i="13"/>
  <c r="K46" i="13"/>
  <c r="I46" i="13"/>
  <c r="H46" i="13"/>
  <c r="G46" i="13"/>
  <c r="F46" i="13"/>
  <c r="E46" i="13"/>
  <c r="D46" i="13"/>
  <c r="C46" i="13"/>
  <c r="P46" i="13" s="1"/>
  <c r="Q46" i="13" s="1"/>
  <c r="O45" i="13"/>
  <c r="N45" i="13"/>
  <c r="M45" i="13"/>
  <c r="L45" i="13"/>
  <c r="K45" i="13"/>
  <c r="J45" i="13"/>
  <c r="H45" i="13"/>
  <c r="G45" i="13"/>
  <c r="F45" i="13"/>
  <c r="E45" i="13"/>
  <c r="D45" i="13"/>
  <c r="C45" i="13"/>
  <c r="P45" i="13" s="1"/>
  <c r="Q45" i="13" s="1"/>
  <c r="O44" i="13"/>
  <c r="N44" i="13"/>
  <c r="M44" i="13"/>
  <c r="L44" i="13"/>
  <c r="K44" i="13"/>
  <c r="J44" i="13"/>
  <c r="I44" i="13"/>
  <c r="G44" i="13"/>
  <c r="F44" i="13"/>
  <c r="E44" i="13"/>
  <c r="D44" i="13"/>
  <c r="C44" i="13"/>
  <c r="P44" i="13" s="1"/>
  <c r="Q44" i="13" s="1"/>
  <c r="O43" i="13"/>
  <c r="N43" i="13"/>
  <c r="M43" i="13"/>
  <c r="L43" i="13"/>
  <c r="K43" i="13"/>
  <c r="J43" i="13"/>
  <c r="I43" i="13"/>
  <c r="H43" i="13"/>
  <c r="F43" i="13"/>
  <c r="E43" i="13"/>
  <c r="D43" i="13"/>
  <c r="C43" i="13"/>
  <c r="P43" i="13" s="1"/>
  <c r="Q43" i="13" s="1"/>
  <c r="O42" i="13"/>
  <c r="N42" i="13"/>
  <c r="M42" i="13"/>
  <c r="L42" i="13"/>
  <c r="K42" i="13"/>
  <c r="J42" i="13"/>
  <c r="I42" i="13"/>
  <c r="H42" i="13"/>
  <c r="G42" i="13"/>
  <c r="E42" i="13"/>
  <c r="D42" i="13"/>
  <c r="C42" i="13"/>
  <c r="P42" i="13" s="1"/>
  <c r="Q42" i="13" s="1"/>
  <c r="O41" i="13"/>
  <c r="N41" i="13"/>
  <c r="M41" i="13"/>
  <c r="L41" i="13"/>
  <c r="K41" i="13"/>
  <c r="J41" i="13"/>
  <c r="I41" i="13"/>
  <c r="H41" i="13"/>
  <c r="G41" i="13"/>
  <c r="F41" i="13"/>
  <c r="D41" i="13"/>
  <c r="C41" i="13"/>
  <c r="P41" i="13" s="1"/>
  <c r="Q41" i="13" s="1"/>
  <c r="O40" i="13"/>
  <c r="N40" i="13"/>
  <c r="M40" i="13"/>
  <c r="L40" i="13"/>
  <c r="K40" i="13"/>
  <c r="J40" i="13"/>
  <c r="I40" i="13"/>
  <c r="H40" i="13"/>
  <c r="G40" i="13"/>
  <c r="F40" i="13"/>
  <c r="E40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P34" i="13" s="1"/>
  <c r="P17" i="13" s="1"/>
  <c r="B34" i="13"/>
  <c r="B51" i="13" s="1"/>
  <c r="O33" i="13"/>
  <c r="M33" i="13"/>
  <c r="L33" i="13"/>
  <c r="K33" i="13"/>
  <c r="J33" i="13"/>
  <c r="I33" i="13"/>
  <c r="H33" i="13"/>
  <c r="G33" i="13"/>
  <c r="F33" i="13"/>
  <c r="E33" i="13"/>
  <c r="D33" i="13"/>
  <c r="C33" i="13"/>
  <c r="P33" i="13" s="1"/>
  <c r="P16" i="13" s="1"/>
  <c r="B33" i="13"/>
  <c r="B50" i="13" s="1"/>
  <c r="O32" i="13"/>
  <c r="N32" i="13"/>
  <c r="L32" i="13"/>
  <c r="K32" i="13"/>
  <c r="J32" i="13"/>
  <c r="I32" i="13"/>
  <c r="H32" i="13"/>
  <c r="G32" i="13"/>
  <c r="F32" i="13"/>
  <c r="E32" i="13"/>
  <c r="D32" i="13"/>
  <c r="C32" i="13"/>
  <c r="P32" i="13" s="1"/>
  <c r="P15" i="13" s="1"/>
  <c r="B32" i="13"/>
  <c r="B49" i="13" s="1"/>
  <c r="O31" i="13"/>
  <c r="N31" i="13"/>
  <c r="M31" i="13"/>
  <c r="K31" i="13"/>
  <c r="J31" i="13"/>
  <c r="I31" i="13"/>
  <c r="H31" i="13"/>
  <c r="G31" i="13"/>
  <c r="F31" i="13"/>
  <c r="E31" i="13"/>
  <c r="D31" i="13"/>
  <c r="C31" i="13"/>
  <c r="P31" i="13" s="1"/>
  <c r="P14" i="13" s="1"/>
  <c r="B31" i="13"/>
  <c r="B48" i="13" s="1"/>
  <c r="O30" i="13"/>
  <c r="N30" i="13"/>
  <c r="M30" i="13"/>
  <c r="L30" i="13"/>
  <c r="J30" i="13"/>
  <c r="I30" i="13"/>
  <c r="H30" i="13"/>
  <c r="G30" i="13"/>
  <c r="F30" i="13"/>
  <c r="E30" i="13"/>
  <c r="D30" i="13"/>
  <c r="C30" i="13"/>
  <c r="P30" i="13" s="1"/>
  <c r="P13" i="13" s="1"/>
  <c r="B30" i="13"/>
  <c r="B47" i="13" s="1"/>
  <c r="O29" i="13"/>
  <c r="N29" i="13"/>
  <c r="M29" i="13"/>
  <c r="L29" i="13"/>
  <c r="K29" i="13"/>
  <c r="I29" i="13"/>
  <c r="H29" i="13"/>
  <c r="G29" i="13"/>
  <c r="F29" i="13"/>
  <c r="E29" i="13"/>
  <c r="D29" i="13"/>
  <c r="C29" i="13"/>
  <c r="P29" i="13" s="1"/>
  <c r="P12" i="13" s="1"/>
  <c r="B29" i="13"/>
  <c r="B46" i="13" s="1"/>
  <c r="O28" i="13"/>
  <c r="N28" i="13"/>
  <c r="M28" i="13"/>
  <c r="L28" i="13"/>
  <c r="K28" i="13"/>
  <c r="J28" i="13"/>
  <c r="H28" i="13"/>
  <c r="G28" i="13"/>
  <c r="F28" i="13"/>
  <c r="E28" i="13"/>
  <c r="D28" i="13"/>
  <c r="C28" i="13"/>
  <c r="P28" i="13" s="1"/>
  <c r="P11" i="13" s="1"/>
  <c r="B28" i="13"/>
  <c r="B45" i="13" s="1"/>
  <c r="O27" i="13"/>
  <c r="N27" i="13"/>
  <c r="M27" i="13"/>
  <c r="L27" i="13"/>
  <c r="K27" i="13"/>
  <c r="J27" i="13"/>
  <c r="I27" i="13"/>
  <c r="G27" i="13"/>
  <c r="F27" i="13"/>
  <c r="E27" i="13"/>
  <c r="D27" i="13"/>
  <c r="C27" i="13"/>
  <c r="P27" i="13" s="1"/>
  <c r="P10" i="13" s="1"/>
  <c r="B27" i="13"/>
  <c r="B44" i="13" s="1"/>
  <c r="O26" i="13"/>
  <c r="N26" i="13"/>
  <c r="M26" i="13"/>
  <c r="L26" i="13"/>
  <c r="K26" i="13"/>
  <c r="J26" i="13"/>
  <c r="I26" i="13"/>
  <c r="H26" i="13"/>
  <c r="F26" i="13"/>
  <c r="E26" i="13"/>
  <c r="D26" i="13"/>
  <c r="C26" i="13"/>
  <c r="P26" i="13" s="1"/>
  <c r="P9" i="13" s="1"/>
  <c r="B26" i="13"/>
  <c r="B43" i="13" s="1"/>
  <c r="O25" i="13"/>
  <c r="N25" i="13"/>
  <c r="M25" i="13"/>
  <c r="L25" i="13"/>
  <c r="K25" i="13"/>
  <c r="J25" i="13"/>
  <c r="I25" i="13"/>
  <c r="H25" i="13"/>
  <c r="G25" i="13"/>
  <c r="E25" i="13"/>
  <c r="D25" i="13"/>
  <c r="C25" i="13"/>
  <c r="P25" i="13" s="1"/>
  <c r="P8" i="13" s="1"/>
  <c r="B25" i="13"/>
  <c r="B42" i="13" s="1"/>
  <c r="O24" i="13"/>
  <c r="N24" i="13"/>
  <c r="M24" i="13"/>
  <c r="L24" i="13"/>
  <c r="K24" i="13"/>
  <c r="J24" i="13"/>
  <c r="I24" i="13"/>
  <c r="H24" i="13"/>
  <c r="G24" i="13"/>
  <c r="F24" i="13"/>
  <c r="D24" i="13"/>
  <c r="C24" i="13"/>
  <c r="P24" i="13" s="1"/>
  <c r="B24" i="13"/>
  <c r="B41" i="13" s="1"/>
  <c r="O23" i="13"/>
  <c r="N23" i="13"/>
  <c r="M23" i="13"/>
  <c r="L23" i="13"/>
  <c r="K23" i="13"/>
  <c r="J23" i="13"/>
  <c r="I23" i="13"/>
  <c r="H23" i="13"/>
  <c r="G23" i="13"/>
  <c r="F23" i="13"/>
  <c r="E23" i="13"/>
  <c r="B23" i="13"/>
  <c r="B40" i="13" s="1"/>
  <c r="O22" i="13"/>
  <c r="J22" i="13"/>
  <c r="B22" i="13"/>
  <c r="B39" i="13" s="1"/>
  <c r="O18" i="13"/>
  <c r="O51" i="13" s="1"/>
  <c r="N18" i="13"/>
  <c r="N50" i="13" s="1"/>
  <c r="M18" i="13"/>
  <c r="M22" i="13" s="1"/>
  <c r="L18" i="13"/>
  <c r="L22" i="13" s="1"/>
  <c r="K18" i="13"/>
  <c r="K47" i="13" s="1"/>
  <c r="J18" i="13"/>
  <c r="J39" i="13" s="1"/>
  <c r="I18" i="13"/>
  <c r="I45" i="13" s="1"/>
  <c r="H18" i="13"/>
  <c r="H39" i="13" s="1"/>
  <c r="G18" i="13"/>
  <c r="G39" i="13" s="1"/>
  <c r="F18" i="13"/>
  <c r="F42" i="13" s="1"/>
  <c r="E18" i="13"/>
  <c r="E24" i="13" s="1"/>
  <c r="D18" i="13"/>
  <c r="D22" i="13" s="1"/>
  <c r="R12" i="13"/>
  <c r="R11" i="13"/>
  <c r="R10" i="13"/>
  <c r="R9" i="13"/>
  <c r="C6" i="13"/>
  <c r="C18" i="13" s="1"/>
  <c r="C22" i="13" s="1"/>
  <c r="O4" i="13"/>
  <c r="O21" i="13" s="1"/>
  <c r="O38" i="13" s="1"/>
  <c r="N4" i="13"/>
  <c r="N21" i="13" s="1"/>
  <c r="N38" i="13" s="1"/>
  <c r="M4" i="13"/>
  <c r="M21" i="13" s="1"/>
  <c r="M38" i="13" s="1"/>
  <c r="L4" i="13"/>
  <c r="L21" i="13" s="1"/>
  <c r="L38" i="13" s="1"/>
  <c r="K4" i="13"/>
  <c r="K21" i="13" s="1"/>
  <c r="K38" i="13" s="1"/>
  <c r="J4" i="13"/>
  <c r="J21" i="13" s="1"/>
  <c r="J38" i="13" s="1"/>
  <c r="I4" i="13"/>
  <c r="I21" i="13" s="1"/>
  <c r="I38" i="13" s="1"/>
  <c r="H4" i="13"/>
  <c r="H21" i="13" s="1"/>
  <c r="H38" i="13" s="1"/>
  <c r="G4" i="13"/>
  <c r="G21" i="13" s="1"/>
  <c r="G38" i="13" s="1"/>
  <c r="F4" i="13"/>
  <c r="F21" i="13" s="1"/>
  <c r="F38" i="13" s="1"/>
  <c r="E4" i="13"/>
  <c r="E21" i="13" s="1"/>
  <c r="E38" i="13" s="1"/>
  <c r="D4" i="13"/>
  <c r="D21" i="13" s="1"/>
  <c r="D38" i="13" s="1"/>
  <c r="C4" i="13"/>
  <c r="C21" i="13" s="1"/>
  <c r="C38" i="13" s="1"/>
  <c r="Q53" i="12"/>
  <c r="Q57" i="12" s="1"/>
  <c r="N51" i="12"/>
  <c r="M51" i="12"/>
  <c r="L51" i="12"/>
  <c r="K51" i="12"/>
  <c r="J51" i="12"/>
  <c r="I51" i="12"/>
  <c r="H51" i="12"/>
  <c r="G51" i="12"/>
  <c r="F51" i="12"/>
  <c r="E51" i="12"/>
  <c r="D51" i="12"/>
  <c r="C51" i="12"/>
  <c r="P51" i="12" s="1"/>
  <c r="Q51" i="12" s="1"/>
  <c r="O50" i="12"/>
  <c r="M50" i="12"/>
  <c r="L50" i="12"/>
  <c r="K50" i="12"/>
  <c r="J50" i="12"/>
  <c r="I50" i="12"/>
  <c r="H50" i="12"/>
  <c r="G50" i="12"/>
  <c r="F50" i="12"/>
  <c r="E50" i="12"/>
  <c r="D50" i="12"/>
  <c r="C50" i="12"/>
  <c r="P50" i="12" s="1"/>
  <c r="Q50" i="12" s="1"/>
  <c r="O49" i="12"/>
  <c r="N49" i="12"/>
  <c r="L49" i="12"/>
  <c r="K49" i="12"/>
  <c r="J49" i="12"/>
  <c r="I49" i="12"/>
  <c r="H49" i="12"/>
  <c r="G49" i="12"/>
  <c r="F49" i="12"/>
  <c r="E49" i="12"/>
  <c r="D49" i="12"/>
  <c r="C49" i="12"/>
  <c r="P49" i="12" s="1"/>
  <c r="Q49" i="12" s="1"/>
  <c r="O48" i="12"/>
  <c r="N48" i="12"/>
  <c r="M48" i="12"/>
  <c r="K48" i="12"/>
  <c r="J48" i="12"/>
  <c r="I48" i="12"/>
  <c r="H48" i="12"/>
  <c r="G48" i="12"/>
  <c r="F48" i="12"/>
  <c r="E48" i="12"/>
  <c r="D48" i="12"/>
  <c r="C48" i="12"/>
  <c r="P48" i="12" s="1"/>
  <c r="Q48" i="12" s="1"/>
  <c r="O47" i="12"/>
  <c r="N47" i="12"/>
  <c r="M47" i="12"/>
  <c r="L47" i="12"/>
  <c r="J47" i="12"/>
  <c r="I47" i="12"/>
  <c r="H47" i="12"/>
  <c r="G47" i="12"/>
  <c r="F47" i="12"/>
  <c r="E47" i="12"/>
  <c r="D47" i="12"/>
  <c r="C47" i="12"/>
  <c r="P47" i="12" s="1"/>
  <c r="Q47" i="12" s="1"/>
  <c r="O46" i="12"/>
  <c r="N46" i="12"/>
  <c r="M46" i="12"/>
  <c r="L46" i="12"/>
  <c r="K46" i="12"/>
  <c r="I46" i="12"/>
  <c r="H46" i="12"/>
  <c r="G46" i="12"/>
  <c r="F46" i="12"/>
  <c r="E46" i="12"/>
  <c r="D46" i="12"/>
  <c r="C46" i="12"/>
  <c r="P46" i="12" s="1"/>
  <c r="Q46" i="12" s="1"/>
  <c r="O45" i="12"/>
  <c r="N45" i="12"/>
  <c r="M45" i="12"/>
  <c r="L45" i="12"/>
  <c r="K45" i="12"/>
  <c r="J45" i="12"/>
  <c r="H45" i="12"/>
  <c r="G45" i="12"/>
  <c r="F45" i="12"/>
  <c r="E45" i="12"/>
  <c r="D45" i="12"/>
  <c r="C45" i="12"/>
  <c r="P45" i="12" s="1"/>
  <c r="Q45" i="12" s="1"/>
  <c r="O44" i="12"/>
  <c r="N44" i="12"/>
  <c r="M44" i="12"/>
  <c r="L44" i="12"/>
  <c r="K44" i="12"/>
  <c r="J44" i="12"/>
  <c r="I44" i="12"/>
  <c r="G44" i="12"/>
  <c r="F44" i="12"/>
  <c r="E44" i="12"/>
  <c r="D44" i="12"/>
  <c r="C44" i="12"/>
  <c r="P44" i="12" s="1"/>
  <c r="Q44" i="12" s="1"/>
  <c r="O43" i="12"/>
  <c r="N43" i="12"/>
  <c r="M43" i="12"/>
  <c r="L43" i="12"/>
  <c r="K43" i="12"/>
  <c r="J43" i="12"/>
  <c r="I43" i="12"/>
  <c r="H43" i="12"/>
  <c r="F43" i="12"/>
  <c r="E43" i="12"/>
  <c r="D43" i="12"/>
  <c r="C43" i="12"/>
  <c r="P43" i="12" s="1"/>
  <c r="Q43" i="12" s="1"/>
  <c r="O42" i="12"/>
  <c r="N42" i="12"/>
  <c r="M42" i="12"/>
  <c r="L42" i="12"/>
  <c r="K42" i="12"/>
  <c r="J42" i="12"/>
  <c r="I42" i="12"/>
  <c r="H42" i="12"/>
  <c r="G42" i="12"/>
  <c r="E42" i="12"/>
  <c r="D42" i="12"/>
  <c r="C42" i="12"/>
  <c r="P42" i="12" s="1"/>
  <c r="Q42" i="12" s="1"/>
  <c r="O41" i="12"/>
  <c r="N41" i="12"/>
  <c r="M41" i="12"/>
  <c r="L41" i="12"/>
  <c r="K41" i="12"/>
  <c r="J41" i="12"/>
  <c r="I41" i="12"/>
  <c r="H41" i="12"/>
  <c r="G41" i="12"/>
  <c r="F41" i="12"/>
  <c r="O40" i="12"/>
  <c r="N40" i="12"/>
  <c r="M40" i="12"/>
  <c r="L40" i="12"/>
  <c r="K40" i="12"/>
  <c r="J40" i="12"/>
  <c r="I40" i="12"/>
  <c r="H40" i="12"/>
  <c r="G40" i="12"/>
  <c r="F40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4" i="12" s="1"/>
  <c r="P17" i="12" s="1"/>
  <c r="B34" i="12"/>
  <c r="B51" i="12" s="1"/>
  <c r="O33" i="12"/>
  <c r="M33" i="12"/>
  <c r="L33" i="12"/>
  <c r="K33" i="12"/>
  <c r="J33" i="12"/>
  <c r="I33" i="12"/>
  <c r="H33" i="12"/>
  <c r="G33" i="12"/>
  <c r="F33" i="12"/>
  <c r="E33" i="12"/>
  <c r="D33" i="12"/>
  <c r="C33" i="12"/>
  <c r="P33" i="12" s="1"/>
  <c r="P16" i="12" s="1"/>
  <c r="B33" i="12"/>
  <c r="B50" i="12" s="1"/>
  <c r="O32" i="12"/>
  <c r="N32" i="12"/>
  <c r="L32" i="12"/>
  <c r="K32" i="12"/>
  <c r="J32" i="12"/>
  <c r="I32" i="12"/>
  <c r="H32" i="12"/>
  <c r="G32" i="12"/>
  <c r="F32" i="12"/>
  <c r="E32" i="12"/>
  <c r="D32" i="12"/>
  <c r="C32" i="12"/>
  <c r="P32" i="12" s="1"/>
  <c r="P15" i="12" s="1"/>
  <c r="B32" i="12"/>
  <c r="B49" i="12" s="1"/>
  <c r="O31" i="12"/>
  <c r="N31" i="12"/>
  <c r="M31" i="12"/>
  <c r="K31" i="12"/>
  <c r="J31" i="12"/>
  <c r="I31" i="12"/>
  <c r="H31" i="12"/>
  <c r="G31" i="12"/>
  <c r="F31" i="12"/>
  <c r="E31" i="12"/>
  <c r="D31" i="12"/>
  <c r="C31" i="12"/>
  <c r="P31" i="12" s="1"/>
  <c r="P14" i="12" s="1"/>
  <c r="B31" i="12"/>
  <c r="B48" i="12" s="1"/>
  <c r="O30" i="12"/>
  <c r="N30" i="12"/>
  <c r="M30" i="12"/>
  <c r="L30" i="12"/>
  <c r="J30" i="12"/>
  <c r="I30" i="12"/>
  <c r="H30" i="12"/>
  <c r="G30" i="12"/>
  <c r="F30" i="12"/>
  <c r="E30" i="12"/>
  <c r="D30" i="12"/>
  <c r="C30" i="12"/>
  <c r="P30" i="12" s="1"/>
  <c r="P13" i="12" s="1"/>
  <c r="B30" i="12"/>
  <c r="B47" i="12" s="1"/>
  <c r="O29" i="12"/>
  <c r="N29" i="12"/>
  <c r="M29" i="12"/>
  <c r="L29" i="12"/>
  <c r="K29" i="12"/>
  <c r="I29" i="12"/>
  <c r="H29" i="12"/>
  <c r="G29" i="12"/>
  <c r="F29" i="12"/>
  <c r="E29" i="12"/>
  <c r="D29" i="12"/>
  <c r="C29" i="12"/>
  <c r="P29" i="12" s="1"/>
  <c r="P12" i="12" s="1"/>
  <c r="B29" i="12"/>
  <c r="B46" i="12" s="1"/>
  <c r="O28" i="12"/>
  <c r="N28" i="12"/>
  <c r="M28" i="12"/>
  <c r="L28" i="12"/>
  <c r="K28" i="12"/>
  <c r="J28" i="12"/>
  <c r="H28" i="12"/>
  <c r="G28" i="12"/>
  <c r="F28" i="12"/>
  <c r="E28" i="12"/>
  <c r="D28" i="12"/>
  <c r="C28" i="12"/>
  <c r="P28" i="12" s="1"/>
  <c r="P11" i="12" s="1"/>
  <c r="B28" i="12"/>
  <c r="B45" i="12" s="1"/>
  <c r="O27" i="12"/>
  <c r="N27" i="12"/>
  <c r="M27" i="12"/>
  <c r="L27" i="12"/>
  <c r="K27" i="12"/>
  <c r="J27" i="12"/>
  <c r="I27" i="12"/>
  <c r="G27" i="12"/>
  <c r="F27" i="12"/>
  <c r="E27" i="12"/>
  <c r="D27" i="12"/>
  <c r="C27" i="12"/>
  <c r="P27" i="12" s="1"/>
  <c r="P10" i="12" s="1"/>
  <c r="B27" i="12"/>
  <c r="B44" i="12" s="1"/>
  <c r="O26" i="12"/>
  <c r="N26" i="12"/>
  <c r="M26" i="12"/>
  <c r="L26" i="12"/>
  <c r="K26" i="12"/>
  <c r="J26" i="12"/>
  <c r="I26" i="12"/>
  <c r="H26" i="12"/>
  <c r="F26" i="12"/>
  <c r="E26" i="12"/>
  <c r="D26" i="12"/>
  <c r="C26" i="12"/>
  <c r="P26" i="12" s="1"/>
  <c r="P9" i="12" s="1"/>
  <c r="B26" i="12"/>
  <c r="B43" i="12" s="1"/>
  <c r="O25" i="12"/>
  <c r="N25" i="12"/>
  <c r="M25" i="12"/>
  <c r="L25" i="12"/>
  <c r="K25" i="12"/>
  <c r="J25" i="12"/>
  <c r="I25" i="12"/>
  <c r="H25" i="12"/>
  <c r="G25" i="12"/>
  <c r="E25" i="12"/>
  <c r="D25" i="12"/>
  <c r="C25" i="12"/>
  <c r="P25" i="12" s="1"/>
  <c r="P8" i="12" s="1"/>
  <c r="B25" i="12"/>
  <c r="B42" i="12" s="1"/>
  <c r="O24" i="12"/>
  <c r="N24" i="12"/>
  <c r="M24" i="12"/>
  <c r="L24" i="12"/>
  <c r="K24" i="12"/>
  <c r="J24" i="12"/>
  <c r="I24" i="12"/>
  <c r="H24" i="12"/>
  <c r="G24" i="12"/>
  <c r="F24" i="12"/>
  <c r="B24" i="12"/>
  <c r="B41" i="12" s="1"/>
  <c r="O23" i="12"/>
  <c r="N23" i="12"/>
  <c r="M23" i="12"/>
  <c r="L23" i="12"/>
  <c r="K23" i="12"/>
  <c r="J23" i="12"/>
  <c r="I23" i="12"/>
  <c r="H23" i="12"/>
  <c r="G23" i="12"/>
  <c r="F23" i="12"/>
  <c r="B23" i="12"/>
  <c r="B40" i="12" s="1"/>
  <c r="B22" i="12"/>
  <c r="B39" i="12" s="1"/>
  <c r="H21" i="12"/>
  <c r="H38" i="12" s="1"/>
  <c r="F21" i="12"/>
  <c r="F38" i="12" s="1"/>
  <c r="O18" i="12"/>
  <c r="O51" i="12" s="1"/>
  <c r="N18" i="12"/>
  <c r="N50" i="12" s="1"/>
  <c r="M18" i="12"/>
  <c r="M49" i="12" s="1"/>
  <c r="L18" i="12"/>
  <c r="L22" i="12" s="1"/>
  <c r="K18" i="12"/>
  <c r="K47" i="12" s="1"/>
  <c r="J18" i="12"/>
  <c r="J39" i="12" s="1"/>
  <c r="I18" i="12"/>
  <c r="I45" i="12" s="1"/>
  <c r="H18" i="12"/>
  <c r="H39" i="12" s="1"/>
  <c r="G18" i="12"/>
  <c r="G39" i="12" s="1"/>
  <c r="F18" i="12"/>
  <c r="F42" i="12" s="1"/>
  <c r="E18" i="12"/>
  <c r="E24" i="12" s="1"/>
  <c r="D18" i="12"/>
  <c r="D22" i="12" s="1"/>
  <c r="R12" i="12"/>
  <c r="R11" i="12"/>
  <c r="R10" i="12"/>
  <c r="R9" i="12"/>
  <c r="D24" i="12"/>
  <c r="C6" i="12"/>
  <c r="C18" i="12" s="1"/>
  <c r="O4" i="12"/>
  <c r="O21" i="12" s="1"/>
  <c r="O38" i="12" s="1"/>
  <c r="N4" i="12"/>
  <c r="N21" i="12" s="1"/>
  <c r="N38" i="12" s="1"/>
  <c r="M4" i="12"/>
  <c r="M21" i="12" s="1"/>
  <c r="M38" i="12" s="1"/>
  <c r="L4" i="12"/>
  <c r="L21" i="12" s="1"/>
  <c r="L38" i="12" s="1"/>
  <c r="K4" i="12"/>
  <c r="K21" i="12" s="1"/>
  <c r="K38" i="12" s="1"/>
  <c r="J4" i="12"/>
  <c r="J21" i="12" s="1"/>
  <c r="J38" i="12" s="1"/>
  <c r="I4" i="12"/>
  <c r="I21" i="12" s="1"/>
  <c r="I38" i="12" s="1"/>
  <c r="H4" i="12"/>
  <c r="G4" i="12"/>
  <c r="G21" i="12" s="1"/>
  <c r="G38" i="12" s="1"/>
  <c r="F4" i="12"/>
  <c r="E4" i="12"/>
  <c r="E21" i="12" s="1"/>
  <c r="E38" i="12" s="1"/>
  <c r="D4" i="12"/>
  <c r="D21" i="12" s="1"/>
  <c r="D38" i="12" s="1"/>
  <c r="C4" i="12"/>
  <c r="C21" i="12" s="1"/>
  <c r="C38" i="12" s="1"/>
  <c r="Q53" i="11"/>
  <c r="Q57" i="11" s="1"/>
  <c r="N51" i="11"/>
  <c r="M51" i="11"/>
  <c r="L51" i="11"/>
  <c r="K51" i="11"/>
  <c r="J51" i="11"/>
  <c r="I51" i="11"/>
  <c r="H51" i="11"/>
  <c r="G51" i="11"/>
  <c r="F51" i="11"/>
  <c r="E51" i="11"/>
  <c r="D51" i="11"/>
  <c r="C51" i="11"/>
  <c r="P51" i="11" s="1"/>
  <c r="Q51" i="11" s="1"/>
  <c r="O50" i="11"/>
  <c r="M50" i="11"/>
  <c r="L50" i="11"/>
  <c r="K50" i="11"/>
  <c r="J50" i="11"/>
  <c r="I50" i="11"/>
  <c r="H50" i="11"/>
  <c r="G50" i="11"/>
  <c r="F50" i="11"/>
  <c r="E50" i="11"/>
  <c r="D50" i="11"/>
  <c r="C50" i="11"/>
  <c r="P50" i="11" s="1"/>
  <c r="Q50" i="11" s="1"/>
  <c r="O49" i="11"/>
  <c r="N49" i="11"/>
  <c r="L49" i="11"/>
  <c r="K49" i="11"/>
  <c r="J49" i="11"/>
  <c r="I49" i="11"/>
  <c r="H49" i="11"/>
  <c r="G49" i="11"/>
  <c r="F49" i="11"/>
  <c r="E49" i="11"/>
  <c r="D49" i="11"/>
  <c r="C49" i="11"/>
  <c r="P49" i="11" s="1"/>
  <c r="Q49" i="11" s="1"/>
  <c r="O48" i="11"/>
  <c r="N48" i="11"/>
  <c r="M48" i="11"/>
  <c r="K48" i="11"/>
  <c r="J48" i="11"/>
  <c r="I48" i="11"/>
  <c r="H48" i="11"/>
  <c r="G48" i="11"/>
  <c r="F48" i="11"/>
  <c r="E48" i="11"/>
  <c r="D48" i="11"/>
  <c r="C48" i="11"/>
  <c r="P48" i="11" s="1"/>
  <c r="Q48" i="11" s="1"/>
  <c r="O47" i="11"/>
  <c r="N47" i="11"/>
  <c r="M47" i="11"/>
  <c r="L47" i="11"/>
  <c r="J47" i="11"/>
  <c r="I47" i="11"/>
  <c r="H47" i="11"/>
  <c r="G47" i="11"/>
  <c r="F47" i="11"/>
  <c r="E47" i="11"/>
  <c r="D47" i="11"/>
  <c r="C47" i="11"/>
  <c r="P47" i="11" s="1"/>
  <c r="Q47" i="11" s="1"/>
  <c r="O46" i="11"/>
  <c r="N46" i="11"/>
  <c r="M46" i="11"/>
  <c r="L46" i="11"/>
  <c r="K46" i="11"/>
  <c r="I46" i="11"/>
  <c r="H46" i="11"/>
  <c r="G46" i="11"/>
  <c r="F46" i="11"/>
  <c r="E46" i="11"/>
  <c r="D46" i="11"/>
  <c r="C46" i="11"/>
  <c r="P46" i="11" s="1"/>
  <c r="Q46" i="11" s="1"/>
  <c r="O45" i="11"/>
  <c r="N45" i="11"/>
  <c r="M45" i="11"/>
  <c r="L45" i="11"/>
  <c r="K45" i="11"/>
  <c r="J45" i="11"/>
  <c r="H45" i="11"/>
  <c r="G45" i="11"/>
  <c r="F45" i="11"/>
  <c r="E45" i="11"/>
  <c r="D45" i="11"/>
  <c r="C45" i="11"/>
  <c r="P45" i="11" s="1"/>
  <c r="Q45" i="11" s="1"/>
  <c r="O44" i="11"/>
  <c r="N44" i="11"/>
  <c r="M44" i="11"/>
  <c r="L44" i="11"/>
  <c r="K44" i="11"/>
  <c r="J44" i="11"/>
  <c r="I44" i="11"/>
  <c r="G44" i="11"/>
  <c r="F44" i="11"/>
  <c r="E44" i="11"/>
  <c r="D44" i="11"/>
  <c r="C44" i="11"/>
  <c r="P44" i="11" s="1"/>
  <c r="Q44" i="11" s="1"/>
  <c r="O43" i="11"/>
  <c r="N43" i="11"/>
  <c r="M43" i="11"/>
  <c r="L43" i="11"/>
  <c r="K43" i="11"/>
  <c r="J43" i="11"/>
  <c r="I43" i="11"/>
  <c r="H43" i="11"/>
  <c r="F43" i="11"/>
  <c r="E43" i="11"/>
  <c r="D43" i="11"/>
  <c r="C43" i="11"/>
  <c r="P43" i="11" s="1"/>
  <c r="Q43" i="11" s="1"/>
  <c r="O42" i="11"/>
  <c r="N42" i="11"/>
  <c r="M42" i="11"/>
  <c r="L42" i="11"/>
  <c r="K42" i="11"/>
  <c r="J42" i="11"/>
  <c r="I42" i="11"/>
  <c r="H42" i="11"/>
  <c r="G42" i="11"/>
  <c r="E42" i="11"/>
  <c r="D42" i="11"/>
  <c r="C42" i="11"/>
  <c r="P42" i="11" s="1"/>
  <c r="Q42" i="11" s="1"/>
  <c r="O41" i="11"/>
  <c r="N41" i="11"/>
  <c r="M41" i="11"/>
  <c r="L41" i="11"/>
  <c r="K41" i="11"/>
  <c r="J41" i="11"/>
  <c r="I41" i="11"/>
  <c r="H41" i="11"/>
  <c r="G41" i="11"/>
  <c r="F41" i="11"/>
  <c r="O40" i="11"/>
  <c r="N40" i="11"/>
  <c r="M40" i="11"/>
  <c r="L40" i="11"/>
  <c r="K40" i="11"/>
  <c r="J40" i="11"/>
  <c r="I40" i="11"/>
  <c r="H40" i="11"/>
  <c r="G40" i="11"/>
  <c r="F40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P17" i="11" s="1"/>
  <c r="B34" i="11"/>
  <c r="B51" i="11" s="1"/>
  <c r="O33" i="11"/>
  <c r="M33" i="11"/>
  <c r="L33" i="11"/>
  <c r="K33" i="11"/>
  <c r="J33" i="11"/>
  <c r="I33" i="11"/>
  <c r="H33" i="11"/>
  <c r="G33" i="11"/>
  <c r="F33" i="11"/>
  <c r="E33" i="11"/>
  <c r="D33" i="11"/>
  <c r="C33" i="11"/>
  <c r="P33" i="11" s="1"/>
  <c r="P16" i="11" s="1"/>
  <c r="B33" i="11"/>
  <c r="B50" i="11" s="1"/>
  <c r="O32" i="11"/>
  <c r="N32" i="11"/>
  <c r="L32" i="11"/>
  <c r="K32" i="11"/>
  <c r="J32" i="11"/>
  <c r="I32" i="11"/>
  <c r="H32" i="11"/>
  <c r="G32" i="11"/>
  <c r="F32" i="11"/>
  <c r="E32" i="11"/>
  <c r="D32" i="11"/>
  <c r="C32" i="11"/>
  <c r="P32" i="11" s="1"/>
  <c r="P15" i="11" s="1"/>
  <c r="B32" i="11"/>
  <c r="B49" i="11" s="1"/>
  <c r="O31" i="11"/>
  <c r="N31" i="11"/>
  <c r="M31" i="11"/>
  <c r="K31" i="11"/>
  <c r="J31" i="11"/>
  <c r="I31" i="11"/>
  <c r="H31" i="11"/>
  <c r="G31" i="11"/>
  <c r="F31" i="11"/>
  <c r="E31" i="11"/>
  <c r="D31" i="11"/>
  <c r="C31" i="11"/>
  <c r="P31" i="11" s="1"/>
  <c r="P14" i="11" s="1"/>
  <c r="B31" i="11"/>
  <c r="B48" i="11" s="1"/>
  <c r="O30" i="11"/>
  <c r="N30" i="11"/>
  <c r="M30" i="11"/>
  <c r="L30" i="11"/>
  <c r="J30" i="11"/>
  <c r="I30" i="11"/>
  <c r="H30" i="11"/>
  <c r="G30" i="11"/>
  <c r="F30" i="11"/>
  <c r="E30" i="11"/>
  <c r="D30" i="11"/>
  <c r="C30" i="11"/>
  <c r="P30" i="11" s="1"/>
  <c r="P13" i="11" s="1"/>
  <c r="B30" i="11"/>
  <c r="B47" i="11" s="1"/>
  <c r="O29" i="11"/>
  <c r="N29" i="11"/>
  <c r="M29" i="11"/>
  <c r="L29" i="11"/>
  <c r="K29" i="11"/>
  <c r="I29" i="11"/>
  <c r="H29" i="11"/>
  <c r="G29" i="11"/>
  <c r="F29" i="11"/>
  <c r="E29" i="11"/>
  <c r="D29" i="11"/>
  <c r="C29" i="11"/>
  <c r="P29" i="11" s="1"/>
  <c r="P12" i="11" s="1"/>
  <c r="B29" i="11"/>
  <c r="B46" i="11" s="1"/>
  <c r="O28" i="11"/>
  <c r="N28" i="11"/>
  <c r="M28" i="11"/>
  <c r="L28" i="11"/>
  <c r="K28" i="11"/>
  <c r="J28" i="11"/>
  <c r="H28" i="11"/>
  <c r="G28" i="11"/>
  <c r="F28" i="11"/>
  <c r="E28" i="11"/>
  <c r="D28" i="11"/>
  <c r="C28" i="11"/>
  <c r="P28" i="11" s="1"/>
  <c r="P11" i="11" s="1"/>
  <c r="B28" i="11"/>
  <c r="B45" i="11" s="1"/>
  <c r="O27" i="11"/>
  <c r="N27" i="11"/>
  <c r="M27" i="11"/>
  <c r="L27" i="11"/>
  <c r="K27" i="11"/>
  <c r="J27" i="11"/>
  <c r="I27" i="11"/>
  <c r="G27" i="11"/>
  <c r="F27" i="11"/>
  <c r="E27" i="11"/>
  <c r="D27" i="11"/>
  <c r="C27" i="11"/>
  <c r="P27" i="11" s="1"/>
  <c r="P10" i="11" s="1"/>
  <c r="B27" i="11"/>
  <c r="B44" i="11" s="1"/>
  <c r="O26" i="11"/>
  <c r="N26" i="11"/>
  <c r="M26" i="11"/>
  <c r="L26" i="11"/>
  <c r="K26" i="11"/>
  <c r="J26" i="11"/>
  <c r="I26" i="11"/>
  <c r="H26" i="11"/>
  <c r="F26" i="11"/>
  <c r="E26" i="11"/>
  <c r="D26" i="11"/>
  <c r="C26" i="11"/>
  <c r="P26" i="11" s="1"/>
  <c r="P9" i="11" s="1"/>
  <c r="B26" i="11"/>
  <c r="B43" i="11" s="1"/>
  <c r="O25" i="11"/>
  <c r="N25" i="11"/>
  <c r="M25" i="11"/>
  <c r="L25" i="11"/>
  <c r="K25" i="11"/>
  <c r="J25" i="11"/>
  <c r="I25" i="11"/>
  <c r="H25" i="11"/>
  <c r="G25" i="11"/>
  <c r="E25" i="11"/>
  <c r="D25" i="11"/>
  <c r="C25" i="11"/>
  <c r="P25" i="11" s="1"/>
  <c r="P8" i="11" s="1"/>
  <c r="B25" i="11"/>
  <c r="B42" i="11" s="1"/>
  <c r="O24" i="11"/>
  <c r="N24" i="11"/>
  <c r="M24" i="11"/>
  <c r="L24" i="11"/>
  <c r="K24" i="11"/>
  <c r="J24" i="11"/>
  <c r="I24" i="11"/>
  <c r="H24" i="11"/>
  <c r="G24" i="11"/>
  <c r="F24" i="11"/>
  <c r="B24" i="11"/>
  <c r="B41" i="11" s="1"/>
  <c r="O23" i="11"/>
  <c r="N23" i="11"/>
  <c r="M23" i="11"/>
  <c r="L23" i="11"/>
  <c r="K23" i="11"/>
  <c r="J23" i="11"/>
  <c r="I23" i="11"/>
  <c r="H23" i="11"/>
  <c r="G23" i="11"/>
  <c r="F23" i="11"/>
  <c r="B23" i="11"/>
  <c r="B40" i="11" s="1"/>
  <c r="B22" i="11"/>
  <c r="B39" i="11" s="1"/>
  <c r="O18" i="11"/>
  <c r="O51" i="11" s="1"/>
  <c r="N18" i="11"/>
  <c r="N50" i="11" s="1"/>
  <c r="M18" i="11"/>
  <c r="M22" i="11" s="1"/>
  <c r="L18" i="11"/>
  <c r="L22" i="11" s="1"/>
  <c r="K18" i="11"/>
  <c r="K47" i="11" s="1"/>
  <c r="J18" i="11"/>
  <c r="J39" i="11" s="1"/>
  <c r="I18" i="11"/>
  <c r="I45" i="11" s="1"/>
  <c r="H18" i="11"/>
  <c r="H39" i="11" s="1"/>
  <c r="G18" i="11"/>
  <c r="G39" i="11" s="1"/>
  <c r="F18" i="11"/>
  <c r="F42" i="11" s="1"/>
  <c r="E18" i="11"/>
  <c r="E24" i="11" s="1"/>
  <c r="D18" i="11"/>
  <c r="D22" i="11" s="1"/>
  <c r="R12" i="11"/>
  <c r="R11" i="11"/>
  <c r="R10" i="11"/>
  <c r="R9" i="11"/>
  <c r="C6" i="11"/>
  <c r="C18" i="11" s="1"/>
  <c r="O4" i="11"/>
  <c r="O21" i="11" s="1"/>
  <c r="O38" i="11" s="1"/>
  <c r="N4" i="11"/>
  <c r="N21" i="11" s="1"/>
  <c r="N38" i="11" s="1"/>
  <c r="M4" i="11"/>
  <c r="M21" i="11" s="1"/>
  <c r="M38" i="11" s="1"/>
  <c r="L4" i="11"/>
  <c r="L21" i="11" s="1"/>
  <c r="L38" i="11" s="1"/>
  <c r="K4" i="11"/>
  <c r="K21" i="11" s="1"/>
  <c r="K38" i="11" s="1"/>
  <c r="J4" i="11"/>
  <c r="J21" i="11" s="1"/>
  <c r="J38" i="11" s="1"/>
  <c r="I4" i="11"/>
  <c r="I21" i="11" s="1"/>
  <c r="I38" i="11" s="1"/>
  <c r="H4" i="11"/>
  <c r="H21" i="11" s="1"/>
  <c r="H38" i="11" s="1"/>
  <c r="G4" i="11"/>
  <c r="G21" i="11" s="1"/>
  <c r="G38" i="11" s="1"/>
  <c r="F4" i="11"/>
  <c r="F21" i="11" s="1"/>
  <c r="F38" i="11" s="1"/>
  <c r="E21" i="11"/>
  <c r="E38" i="11" s="1"/>
  <c r="D21" i="11"/>
  <c r="D38" i="11" s="1"/>
  <c r="C4" i="11"/>
  <c r="C21" i="11" s="1"/>
  <c r="C38" i="11" s="1"/>
  <c r="Q53" i="9"/>
  <c r="Q57" i="9" s="1"/>
  <c r="B34" i="9"/>
  <c r="B51" i="9" s="1"/>
  <c r="B33" i="9"/>
  <c r="B50" i="9" s="1"/>
  <c r="O32" i="9"/>
  <c r="B32" i="9"/>
  <c r="B49" i="9" s="1"/>
  <c r="B31" i="9"/>
  <c r="B48" i="9" s="1"/>
  <c r="O30" i="9"/>
  <c r="B30" i="9"/>
  <c r="B47" i="9" s="1"/>
  <c r="B29" i="9"/>
  <c r="B46" i="9" s="1"/>
  <c r="O28" i="9"/>
  <c r="B28" i="9"/>
  <c r="B45" i="9" s="1"/>
  <c r="B27" i="9"/>
  <c r="B44" i="9" s="1"/>
  <c r="O26" i="9"/>
  <c r="B26" i="9"/>
  <c r="B43" i="9" s="1"/>
  <c r="B25" i="9"/>
  <c r="B42" i="9" s="1"/>
  <c r="O24" i="9"/>
  <c r="B24" i="9"/>
  <c r="B41" i="9" s="1"/>
  <c r="B23" i="9"/>
  <c r="B40" i="9" s="1"/>
  <c r="B22" i="9"/>
  <c r="B39" i="9" s="1"/>
  <c r="O18" i="9"/>
  <c r="O33" i="9" s="1"/>
  <c r="L34" i="9"/>
  <c r="K33" i="9"/>
  <c r="J33" i="9"/>
  <c r="C33" i="9"/>
  <c r="L18" i="9"/>
  <c r="K18" i="9"/>
  <c r="J31" i="9"/>
  <c r="J18" i="9"/>
  <c r="R12" i="9"/>
  <c r="R11" i="9"/>
  <c r="R10" i="9"/>
  <c r="C27" i="9"/>
  <c r="R9" i="9"/>
  <c r="F9" i="9"/>
  <c r="E9" i="9"/>
  <c r="D9" i="9"/>
  <c r="C9" i="9"/>
  <c r="E8" i="9"/>
  <c r="D8" i="9"/>
  <c r="C8" i="9"/>
  <c r="D7" i="9"/>
  <c r="C7" i="9"/>
  <c r="C6" i="9"/>
  <c r="O21" i="9"/>
  <c r="O38" i="9" s="1"/>
  <c r="N21" i="9"/>
  <c r="N38" i="9" s="1"/>
  <c r="M21" i="9"/>
  <c r="M38" i="9" s="1"/>
  <c r="L21" i="9"/>
  <c r="L38" i="9" s="1"/>
  <c r="K21" i="9"/>
  <c r="K38" i="9" s="1"/>
  <c r="J21" i="9"/>
  <c r="J38" i="9" s="1"/>
  <c r="I21" i="9"/>
  <c r="I38" i="9" s="1"/>
  <c r="H21" i="9"/>
  <c r="H38" i="9" s="1"/>
  <c r="G4" i="9"/>
  <c r="G21" i="9" s="1"/>
  <c r="G38" i="9" s="1"/>
  <c r="F4" i="9"/>
  <c r="F21" i="9" s="1"/>
  <c r="F38" i="9" s="1"/>
  <c r="E4" i="9"/>
  <c r="E21" i="9" s="1"/>
  <c r="E38" i="9" s="1"/>
  <c r="D4" i="9"/>
  <c r="D21" i="9" s="1"/>
  <c r="D38" i="9" s="1"/>
  <c r="C4" i="9"/>
  <c r="C21" i="9" s="1"/>
  <c r="C38" i="9" s="1"/>
  <c r="D23" i="13" l="1"/>
  <c r="C23" i="13"/>
  <c r="P23" i="13" s="1"/>
  <c r="P6" i="13" s="1"/>
  <c r="L48" i="13"/>
  <c r="L39" i="13"/>
  <c r="K22" i="13"/>
  <c r="L39" i="11"/>
  <c r="K22" i="11"/>
  <c r="O22" i="11"/>
  <c r="L48" i="11"/>
  <c r="D40" i="13"/>
  <c r="F25" i="13"/>
  <c r="I28" i="13"/>
  <c r="L31" i="13"/>
  <c r="O34" i="13"/>
  <c r="K39" i="13"/>
  <c r="G43" i="13"/>
  <c r="E22" i="13"/>
  <c r="M39" i="13"/>
  <c r="E41" i="13"/>
  <c r="F22" i="13"/>
  <c r="N39" i="13"/>
  <c r="J46" i="13"/>
  <c r="G22" i="13"/>
  <c r="G26" i="13"/>
  <c r="J29" i="13"/>
  <c r="M32" i="13"/>
  <c r="O39" i="13"/>
  <c r="H22" i="13"/>
  <c r="D39" i="13"/>
  <c r="H44" i="13"/>
  <c r="I22" i="13"/>
  <c r="E39" i="13"/>
  <c r="M49" i="13"/>
  <c r="F39" i="13"/>
  <c r="H27" i="13"/>
  <c r="K30" i="13"/>
  <c r="N33" i="13"/>
  <c r="I39" i="13"/>
  <c r="N22" i="13"/>
  <c r="M22" i="12"/>
  <c r="L39" i="12"/>
  <c r="I22" i="12"/>
  <c r="K22" i="12"/>
  <c r="L48" i="12"/>
  <c r="O22" i="12"/>
  <c r="C22" i="12"/>
  <c r="C24" i="12"/>
  <c r="P24" i="12" s="1"/>
  <c r="E39" i="12" s="1"/>
  <c r="F25" i="12"/>
  <c r="I28" i="12"/>
  <c r="L31" i="12"/>
  <c r="O34" i="12"/>
  <c r="K39" i="12"/>
  <c r="G43" i="12"/>
  <c r="E22" i="12"/>
  <c r="M39" i="12"/>
  <c r="F22" i="12"/>
  <c r="C23" i="12"/>
  <c r="N39" i="12"/>
  <c r="J46" i="12"/>
  <c r="G22" i="12"/>
  <c r="D23" i="12"/>
  <c r="G26" i="12"/>
  <c r="J29" i="12"/>
  <c r="M32" i="12"/>
  <c r="O39" i="12"/>
  <c r="H22" i="12"/>
  <c r="E23" i="12"/>
  <c r="H44" i="12"/>
  <c r="J22" i="12"/>
  <c r="F39" i="12"/>
  <c r="H27" i="12"/>
  <c r="K30" i="12"/>
  <c r="N33" i="12"/>
  <c r="I39" i="12"/>
  <c r="N22" i="12"/>
  <c r="C24" i="11"/>
  <c r="C22" i="11"/>
  <c r="F25" i="11"/>
  <c r="I28" i="11"/>
  <c r="L31" i="11"/>
  <c r="O34" i="11"/>
  <c r="K39" i="11"/>
  <c r="G43" i="11"/>
  <c r="E22" i="11"/>
  <c r="M39" i="11"/>
  <c r="F22" i="11"/>
  <c r="C23" i="11"/>
  <c r="N39" i="11"/>
  <c r="J46" i="11"/>
  <c r="D23" i="11"/>
  <c r="G26" i="11"/>
  <c r="J29" i="11"/>
  <c r="M32" i="11"/>
  <c r="O39" i="11"/>
  <c r="G22" i="11"/>
  <c r="H22" i="11"/>
  <c r="E23" i="11"/>
  <c r="H44" i="11"/>
  <c r="I22" i="11"/>
  <c r="M49" i="11"/>
  <c r="J22" i="11"/>
  <c r="D24" i="11"/>
  <c r="F39" i="11"/>
  <c r="H27" i="11"/>
  <c r="K30" i="11"/>
  <c r="N33" i="11"/>
  <c r="I39" i="11"/>
  <c r="N22" i="11"/>
  <c r="C18" i="9"/>
  <c r="C25" i="9" s="1"/>
  <c r="O22" i="9"/>
  <c r="O34" i="9"/>
  <c r="E31" i="9"/>
  <c r="L33" i="9"/>
  <c r="L30" i="9"/>
  <c r="L26" i="9"/>
  <c r="L22" i="9"/>
  <c r="L25" i="9"/>
  <c r="L28" i="9"/>
  <c r="L24" i="9"/>
  <c r="L29" i="9"/>
  <c r="L31" i="9"/>
  <c r="L27" i="9"/>
  <c r="L23" i="9"/>
  <c r="F32" i="9"/>
  <c r="C29" i="9"/>
  <c r="K34" i="9"/>
  <c r="K30" i="9"/>
  <c r="K26" i="9"/>
  <c r="K22" i="9"/>
  <c r="K29" i="9"/>
  <c r="K25" i="9"/>
  <c r="K23" i="9"/>
  <c r="K28" i="9"/>
  <c r="K24" i="9"/>
  <c r="K27" i="9"/>
  <c r="E34" i="9"/>
  <c r="C32" i="9"/>
  <c r="C24" i="9"/>
  <c r="C28" i="9"/>
  <c r="C22" i="9"/>
  <c r="E27" i="9"/>
  <c r="J22" i="9"/>
  <c r="J34" i="9"/>
  <c r="J30" i="9"/>
  <c r="J26" i="9"/>
  <c r="J29" i="9"/>
  <c r="J25" i="9"/>
  <c r="J27" i="9"/>
  <c r="J23" i="9"/>
  <c r="J32" i="9"/>
  <c r="J28" i="9"/>
  <c r="J24" i="9"/>
  <c r="D18" i="9"/>
  <c r="E29" i="9"/>
  <c r="F18" i="9"/>
  <c r="F26" i="9" s="1"/>
  <c r="F29" i="9"/>
  <c r="C30" i="9"/>
  <c r="F33" i="9"/>
  <c r="C34" i="9"/>
  <c r="M18" i="9"/>
  <c r="M34" i="9" s="1"/>
  <c r="E18" i="9"/>
  <c r="E25" i="9" s="1"/>
  <c r="G18" i="9"/>
  <c r="G33" i="9"/>
  <c r="N18" i="9"/>
  <c r="K31" i="9"/>
  <c r="H18" i="9"/>
  <c r="K32" i="9"/>
  <c r="H33" i="9"/>
  <c r="G27" i="9"/>
  <c r="I18" i="9"/>
  <c r="I31" i="9" s="1"/>
  <c r="O23" i="9"/>
  <c r="O27" i="9"/>
  <c r="F30" i="9"/>
  <c r="C31" i="9"/>
  <c r="O31" i="9"/>
  <c r="L32" i="9"/>
  <c r="F34" i="9"/>
  <c r="G30" i="9"/>
  <c r="H30" i="9"/>
  <c r="H34" i="9"/>
  <c r="O25" i="9"/>
  <c r="O29" i="9"/>
  <c r="C23" i="9" l="1"/>
  <c r="C26" i="9"/>
  <c r="P22" i="13"/>
  <c r="P23" i="12"/>
  <c r="E40" i="12"/>
  <c r="P22" i="12"/>
  <c r="E41" i="12"/>
  <c r="P23" i="11"/>
  <c r="P22" i="11"/>
  <c r="P24" i="11"/>
  <c r="P7" i="11" s="1"/>
  <c r="E26" i="9"/>
  <c r="H31" i="9"/>
  <c r="H27" i="9"/>
  <c r="H26" i="9"/>
  <c r="H22" i="9"/>
  <c r="H32" i="9"/>
  <c r="H28" i="9"/>
  <c r="H25" i="9"/>
  <c r="H24" i="9"/>
  <c r="H23" i="9"/>
  <c r="D23" i="9"/>
  <c r="D33" i="9"/>
  <c r="D24" i="9"/>
  <c r="D32" i="9"/>
  <c r="D34" i="9"/>
  <c r="P34" i="9" s="1"/>
  <c r="D30" i="9"/>
  <c r="P30" i="9" s="1"/>
  <c r="D26" i="9"/>
  <c r="D22" i="9"/>
  <c r="D28" i="9"/>
  <c r="P28" i="9" s="1"/>
  <c r="D25" i="9"/>
  <c r="M25" i="9"/>
  <c r="M22" i="9"/>
  <c r="M32" i="9"/>
  <c r="M28" i="9"/>
  <c r="M24" i="9"/>
  <c r="M29" i="9"/>
  <c r="M26" i="9"/>
  <c r="M31" i="9"/>
  <c r="M27" i="9"/>
  <c r="M23" i="9"/>
  <c r="M30" i="9"/>
  <c r="D27" i="9"/>
  <c r="D29" i="9"/>
  <c r="P29" i="9" s="1"/>
  <c r="M33" i="9"/>
  <c r="I22" i="9"/>
  <c r="I27" i="9"/>
  <c r="I23" i="9"/>
  <c r="I25" i="9"/>
  <c r="I30" i="9"/>
  <c r="I34" i="9"/>
  <c r="I32" i="9"/>
  <c r="I28" i="9"/>
  <c r="I24" i="9"/>
  <c r="I26" i="9"/>
  <c r="D31" i="9"/>
  <c r="P31" i="9" s="1"/>
  <c r="I33" i="9"/>
  <c r="P25" i="9"/>
  <c r="G32" i="9"/>
  <c r="G28" i="9"/>
  <c r="G26" i="9"/>
  <c r="G22" i="9"/>
  <c r="G24" i="9"/>
  <c r="G23" i="9"/>
  <c r="G29" i="9"/>
  <c r="G25" i="9"/>
  <c r="G31" i="9"/>
  <c r="F24" i="9"/>
  <c r="F31" i="9"/>
  <c r="F27" i="9"/>
  <c r="F22" i="9"/>
  <c r="F23" i="9"/>
  <c r="F25" i="9"/>
  <c r="G34" i="9"/>
  <c r="F28" i="9"/>
  <c r="N33" i="9"/>
  <c r="N29" i="9"/>
  <c r="N25" i="9"/>
  <c r="N32" i="9"/>
  <c r="N28" i="9"/>
  <c r="N24" i="9"/>
  <c r="N27" i="9"/>
  <c r="N23" i="9"/>
  <c r="N31" i="9"/>
  <c r="N26" i="9"/>
  <c r="N22" i="9"/>
  <c r="N30" i="9"/>
  <c r="N34" i="9"/>
  <c r="E32" i="9"/>
  <c r="P32" i="9" s="1"/>
  <c r="E28" i="9"/>
  <c r="E24" i="9"/>
  <c r="E23" i="9"/>
  <c r="E30" i="9"/>
  <c r="E22" i="9"/>
  <c r="E33" i="9"/>
  <c r="H29" i="9"/>
  <c r="I29" i="9"/>
  <c r="I4" i="1"/>
  <c r="P23" i="9" l="1"/>
  <c r="P26" i="9"/>
  <c r="G43" i="9" s="1"/>
  <c r="P5" i="13"/>
  <c r="C39" i="13"/>
  <c r="P39" i="13" s="1"/>
  <c r="Q39" i="13" s="1"/>
  <c r="C40" i="13"/>
  <c r="P40" i="13" s="1"/>
  <c r="Q40" i="13" s="1"/>
  <c r="P5" i="12"/>
  <c r="C40" i="12"/>
  <c r="C39" i="12"/>
  <c r="C41" i="12"/>
  <c r="P6" i="12"/>
  <c r="D41" i="12"/>
  <c r="D40" i="12"/>
  <c r="D39" i="12"/>
  <c r="E40" i="11"/>
  <c r="E39" i="11"/>
  <c r="E41" i="11"/>
  <c r="P5" i="11"/>
  <c r="C39" i="11"/>
  <c r="C40" i="11"/>
  <c r="C41" i="11"/>
  <c r="D41" i="11"/>
  <c r="P6" i="11"/>
  <c r="D39" i="11"/>
  <c r="D40" i="11"/>
  <c r="P22" i="9"/>
  <c r="P5" i="9" s="1"/>
  <c r="P24" i="9"/>
  <c r="E40" i="9" s="1"/>
  <c r="J47" i="9"/>
  <c r="J50" i="9"/>
  <c r="J51" i="9"/>
  <c r="J45" i="9"/>
  <c r="J44" i="9"/>
  <c r="J41" i="9"/>
  <c r="J43" i="9"/>
  <c r="J40" i="9"/>
  <c r="J42" i="9"/>
  <c r="P12" i="9"/>
  <c r="J46" i="9"/>
  <c r="J48" i="9"/>
  <c r="J39" i="9"/>
  <c r="J49" i="9"/>
  <c r="C49" i="9"/>
  <c r="C46" i="9"/>
  <c r="C51" i="9"/>
  <c r="C45" i="9"/>
  <c r="C47" i="9"/>
  <c r="C44" i="9"/>
  <c r="C50" i="9"/>
  <c r="C48" i="9"/>
  <c r="P6" i="9"/>
  <c r="D49" i="9"/>
  <c r="D51" i="9"/>
  <c r="D43" i="9"/>
  <c r="D45" i="9"/>
  <c r="D47" i="9"/>
  <c r="D44" i="9"/>
  <c r="D41" i="9"/>
  <c r="D42" i="9"/>
  <c r="D46" i="9"/>
  <c r="D48" i="9"/>
  <c r="D50" i="9"/>
  <c r="D39" i="9"/>
  <c r="D40" i="9"/>
  <c r="E51" i="9"/>
  <c r="P7" i="9"/>
  <c r="E48" i="9"/>
  <c r="E45" i="9"/>
  <c r="E46" i="9"/>
  <c r="E44" i="9"/>
  <c r="E43" i="9"/>
  <c r="E47" i="9"/>
  <c r="E49" i="9"/>
  <c r="E50" i="9"/>
  <c r="M47" i="9"/>
  <c r="M44" i="9"/>
  <c r="M41" i="9"/>
  <c r="M43" i="9"/>
  <c r="P15" i="9"/>
  <c r="M46" i="9"/>
  <c r="M48" i="9"/>
  <c r="M45" i="9"/>
  <c r="M42" i="9"/>
  <c r="M40" i="9"/>
  <c r="M50" i="9"/>
  <c r="M51" i="9"/>
  <c r="M49" i="9"/>
  <c r="M39" i="9"/>
  <c r="L47" i="9"/>
  <c r="L44" i="9"/>
  <c r="L41" i="9"/>
  <c r="L46" i="9"/>
  <c r="L43" i="9"/>
  <c r="L40" i="9"/>
  <c r="P14" i="9"/>
  <c r="L45" i="9"/>
  <c r="L42" i="9"/>
  <c r="L49" i="9"/>
  <c r="L48" i="9"/>
  <c r="L39" i="9"/>
  <c r="L51" i="9"/>
  <c r="L50" i="9"/>
  <c r="I42" i="9"/>
  <c r="I50" i="9"/>
  <c r="I41" i="9"/>
  <c r="P11" i="9"/>
  <c r="I43" i="9"/>
  <c r="I40" i="9"/>
  <c r="I44" i="9"/>
  <c r="I47" i="9"/>
  <c r="I46" i="9"/>
  <c r="I49" i="9"/>
  <c r="I48" i="9"/>
  <c r="I51" i="9"/>
  <c r="I39" i="9"/>
  <c r="I45" i="9"/>
  <c r="K50" i="9"/>
  <c r="K44" i="9"/>
  <c r="K41" i="9"/>
  <c r="P13" i="9"/>
  <c r="K46" i="9"/>
  <c r="K43" i="9"/>
  <c r="K40" i="9"/>
  <c r="K45" i="9"/>
  <c r="K42" i="9"/>
  <c r="K39" i="9"/>
  <c r="K49" i="9"/>
  <c r="K47" i="9"/>
  <c r="K51" i="9"/>
  <c r="K48" i="9"/>
  <c r="O49" i="9"/>
  <c r="O46" i="9"/>
  <c r="O43" i="9"/>
  <c r="O40" i="9"/>
  <c r="P17" i="9"/>
  <c r="O48" i="9"/>
  <c r="O45" i="9"/>
  <c r="O42" i="9"/>
  <c r="O50" i="9"/>
  <c r="O47" i="9"/>
  <c r="O44" i="9"/>
  <c r="O41" i="9"/>
  <c r="O39" i="9"/>
  <c r="O51" i="9"/>
  <c r="P8" i="9"/>
  <c r="F40" i="9"/>
  <c r="F41" i="9"/>
  <c r="F45" i="9"/>
  <c r="F49" i="9"/>
  <c r="F48" i="9"/>
  <c r="F50" i="9"/>
  <c r="F46" i="9"/>
  <c r="F43" i="9"/>
  <c r="F44" i="9"/>
  <c r="F47" i="9"/>
  <c r="F51" i="9"/>
  <c r="F39" i="9"/>
  <c r="G51" i="9"/>
  <c r="G48" i="9"/>
  <c r="G45" i="9"/>
  <c r="G42" i="9"/>
  <c r="G41" i="9"/>
  <c r="G40" i="9"/>
  <c r="P9" i="9"/>
  <c r="G46" i="9"/>
  <c r="G47" i="9"/>
  <c r="G44" i="9"/>
  <c r="G49" i="9"/>
  <c r="G50" i="9"/>
  <c r="P27" i="9"/>
  <c r="G39" i="9"/>
  <c r="P33" i="9"/>
  <c r="F42" i="9"/>
  <c r="E42" i="9" l="1"/>
  <c r="E41" i="9"/>
  <c r="E39" i="9"/>
  <c r="B5" i="14"/>
  <c r="B6" i="14"/>
  <c r="B12" i="14"/>
  <c r="B11" i="14"/>
  <c r="B13" i="14"/>
  <c r="B8" i="14"/>
  <c r="B7" i="14"/>
  <c r="B10" i="14"/>
  <c r="B9" i="14"/>
  <c r="Q54" i="13"/>
  <c r="Q55" i="13" s="1"/>
  <c r="Q56" i="13" s="1"/>
  <c r="C1" i="13" s="1"/>
  <c r="D1" i="13" s="1"/>
  <c r="P41" i="12"/>
  <c r="Q41" i="12" s="1"/>
  <c r="P39" i="12"/>
  <c r="Q39" i="12" s="1"/>
  <c r="P40" i="12"/>
  <c r="Q40" i="12" s="1"/>
  <c r="P41" i="11"/>
  <c r="Q41" i="11" s="1"/>
  <c r="P40" i="11"/>
  <c r="Q40" i="11" s="1"/>
  <c r="P39" i="11"/>
  <c r="Q39" i="11" s="1"/>
  <c r="Q54" i="11" s="1"/>
  <c r="Q55" i="11" s="1"/>
  <c r="Q56" i="11" s="1"/>
  <c r="C1" i="11" s="1"/>
  <c r="D1" i="11" s="1"/>
  <c r="C41" i="9"/>
  <c r="C39" i="9"/>
  <c r="C40" i="9"/>
  <c r="C42" i="9"/>
  <c r="C43" i="9"/>
  <c r="P16" i="9"/>
  <c r="N47" i="9"/>
  <c r="N49" i="9"/>
  <c r="N46" i="9"/>
  <c r="N48" i="9"/>
  <c r="N45" i="9"/>
  <c r="N42" i="9"/>
  <c r="N44" i="9"/>
  <c r="N41" i="9"/>
  <c r="N43" i="9"/>
  <c r="N40" i="9"/>
  <c r="N51" i="9"/>
  <c r="N50" i="9"/>
  <c r="N39" i="9"/>
  <c r="H42" i="9"/>
  <c r="H41" i="9"/>
  <c r="P10" i="9"/>
  <c r="H43" i="9"/>
  <c r="H40" i="9"/>
  <c r="H49" i="9"/>
  <c r="H50" i="9"/>
  <c r="P50" i="9" s="1"/>
  <c r="Q50" i="9" s="1"/>
  <c r="H45" i="9"/>
  <c r="P45" i="9" s="1"/>
  <c r="Q45" i="9" s="1"/>
  <c r="H46" i="9"/>
  <c r="P46" i="9" s="1"/>
  <c r="Q46" i="9" s="1"/>
  <c r="H47" i="9"/>
  <c r="P47" i="9" s="1"/>
  <c r="Q47" i="9" s="1"/>
  <c r="H48" i="9"/>
  <c r="H51" i="9"/>
  <c r="H39" i="9"/>
  <c r="H44" i="9"/>
  <c r="P48" i="9"/>
  <c r="Q48" i="9" s="1"/>
  <c r="R12" i="1"/>
  <c r="R11" i="1"/>
  <c r="R10" i="1"/>
  <c r="R9" i="1"/>
  <c r="B28" i="1"/>
  <c r="B45" i="1" s="1"/>
  <c r="B29" i="1"/>
  <c r="B46" i="1" s="1"/>
  <c r="B30" i="1"/>
  <c r="B47" i="1" s="1"/>
  <c r="B31" i="1"/>
  <c r="B48" i="1" s="1"/>
  <c r="B32" i="1"/>
  <c r="B49" i="1" s="1"/>
  <c r="B33" i="1"/>
  <c r="B50" i="1" s="1"/>
  <c r="B34" i="1"/>
  <c r="B51" i="1" s="1"/>
  <c r="Q54" i="12" l="1"/>
  <c r="Q55" i="12" s="1"/>
  <c r="Q56" i="12" s="1"/>
  <c r="C1" i="12" s="1"/>
  <c r="D1" i="12" s="1"/>
  <c r="P39" i="9"/>
  <c r="Q39" i="9" s="1"/>
  <c r="P40" i="9"/>
  <c r="Q40" i="9" s="1"/>
  <c r="P43" i="9"/>
  <c r="Q43" i="9" s="1"/>
  <c r="P44" i="9"/>
  <c r="Q44" i="9" s="1"/>
  <c r="P41" i="9"/>
  <c r="Q41" i="9" s="1"/>
  <c r="P42" i="9"/>
  <c r="Q42" i="9" s="1"/>
  <c r="P49" i="9"/>
  <c r="Q49" i="9" s="1"/>
  <c r="P51" i="9"/>
  <c r="Q51" i="9" s="1"/>
  <c r="Q53" i="1"/>
  <c r="Q57" i="1" s="1"/>
  <c r="O4" i="1"/>
  <c r="O21" i="1" s="1"/>
  <c r="O38" i="1" s="1"/>
  <c r="N4" i="1"/>
  <c r="N21" i="1" s="1"/>
  <c r="N38" i="1" s="1"/>
  <c r="M4" i="1"/>
  <c r="M21" i="1" s="1"/>
  <c r="M38" i="1" s="1"/>
  <c r="N18" i="1"/>
  <c r="N22" i="1" s="1"/>
  <c r="O18" i="1"/>
  <c r="O23" i="1" s="1"/>
  <c r="C4" i="1"/>
  <c r="C21" i="1" s="1"/>
  <c r="C38" i="1" s="1"/>
  <c r="D4" i="1"/>
  <c r="D21" i="1" s="1"/>
  <c r="D38" i="1" s="1"/>
  <c r="E4" i="1"/>
  <c r="E21" i="1" s="1"/>
  <c r="E38" i="1" s="1"/>
  <c r="F4" i="1"/>
  <c r="F21" i="1" s="1"/>
  <c r="F38" i="1" s="1"/>
  <c r="G4" i="1"/>
  <c r="G21" i="1" s="1"/>
  <c r="G38" i="1" s="1"/>
  <c r="H4" i="1"/>
  <c r="H21" i="1" s="1"/>
  <c r="H38" i="1" s="1"/>
  <c r="I21" i="1"/>
  <c r="J4" i="1"/>
  <c r="J21" i="1" s="1"/>
  <c r="K4" i="1"/>
  <c r="K21" i="1" s="1"/>
  <c r="L4" i="1"/>
  <c r="L21" i="1" s="1"/>
  <c r="C6" i="1"/>
  <c r="C7" i="1"/>
  <c r="D7" i="1"/>
  <c r="B22" i="1"/>
  <c r="B39" i="1" s="1"/>
  <c r="B23" i="1"/>
  <c r="B40" i="1" s="1"/>
  <c r="B24" i="1"/>
  <c r="B41" i="1" s="1"/>
  <c r="B25" i="1"/>
  <c r="B42" i="1" s="1"/>
  <c r="B26" i="1"/>
  <c r="B43" i="1" s="1"/>
  <c r="B27" i="1"/>
  <c r="B44" i="1" s="1"/>
  <c r="Q54" i="9" l="1"/>
  <c r="Q55" i="9" s="1"/>
  <c r="Q56" i="9" s="1"/>
  <c r="C1" i="9" s="1"/>
  <c r="E1" i="9" s="1"/>
  <c r="M18" i="1"/>
  <c r="M23" i="1" s="1"/>
  <c r="N34" i="1"/>
  <c r="O33" i="1"/>
  <c r="O32" i="1"/>
  <c r="O31" i="1"/>
  <c r="O30" i="1"/>
  <c r="O29" i="1"/>
  <c r="J18" i="1"/>
  <c r="J33" i="1" s="1"/>
  <c r="O28" i="1"/>
  <c r="O27" i="1"/>
  <c r="O26" i="1"/>
  <c r="O25" i="1"/>
  <c r="O24" i="1"/>
  <c r="O22" i="1"/>
  <c r="O34" i="1"/>
  <c r="N32" i="1"/>
  <c r="N31" i="1"/>
  <c r="N30" i="1"/>
  <c r="N29" i="1"/>
  <c r="N28" i="1"/>
  <c r="N27" i="1"/>
  <c r="N26" i="1"/>
  <c r="N25" i="1"/>
  <c r="N24" i="1"/>
  <c r="N23" i="1"/>
  <c r="N33" i="1"/>
  <c r="L18" i="1"/>
  <c r="L34" i="1" s="1"/>
  <c r="K18" i="1"/>
  <c r="K23" i="1" s="1"/>
  <c r="I18" i="1"/>
  <c r="I34" i="1" s="1"/>
  <c r="H18" i="1"/>
  <c r="H27" i="1" s="1"/>
  <c r="C18" i="1"/>
  <c r="C34" i="1" s="1"/>
  <c r="F18" i="1"/>
  <c r="J38" i="1"/>
  <c r="I38" i="1"/>
  <c r="L38" i="1"/>
  <c r="K38" i="1"/>
  <c r="G18" i="1"/>
  <c r="G33" i="1" s="1"/>
  <c r="E18" i="1"/>
  <c r="E34" i="1" s="1"/>
  <c r="D18" i="1"/>
  <c r="M28" i="1" l="1"/>
  <c r="M29" i="1"/>
  <c r="M31" i="1"/>
  <c r="M34" i="1"/>
  <c r="M33" i="1"/>
  <c r="M22" i="1"/>
  <c r="M32" i="1"/>
  <c r="M24" i="1"/>
  <c r="M25" i="1"/>
  <c r="M30" i="1"/>
  <c r="M26" i="1"/>
  <c r="M27" i="1"/>
  <c r="L26" i="1"/>
  <c r="L27" i="1"/>
  <c r="L28" i="1"/>
  <c r="L29" i="1"/>
  <c r="L30" i="1"/>
  <c r="L22" i="1"/>
  <c r="L24" i="1"/>
  <c r="L25" i="1"/>
  <c r="J31" i="1"/>
  <c r="J25" i="1"/>
  <c r="J29" i="1"/>
  <c r="J24" i="1"/>
  <c r="J23" i="1"/>
  <c r="J32" i="1"/>
  <c r="J28" i="1"/>
  <c r="J27" i="1"/>
  <c r="J30" i="1"/>
  <c r="J26" i="1"/>
  <c r="L32" i="1"/>
  <c r="K30" i="1"/>
  <c r="K22" i="1"/>
  <c r="K34" i="1"/>
  <c r="J22" i="1"/>
  <c r="J34" i="1"/>
  <c r="H34" i="1"/>
  <c r="G34" i="1"/>
  <c r="F31" i="1"/>
  <c r="F34" i="1"/>
  <c r="D30" i="1"/>
  <c r="D34" i="1"/>
  <c r="L23" i="1"/>
  <c r="L33" i="1"/>
  <c r="K24" i="1"/>
  <c r="K25" i="1"/>
  <c r="K33" i="1"/>
  <c r="I30" i="1"/>
  <c r="I33" i="1"/>
  <c r="H33" i="1"/>
  <c r="F33" i="1"/>
  <c r="E32" i="1"/>
  <c r="E33" i="1"/>
  <c r="D33" i="1"/>
  <c r="C23" i="1"/>
  <c r="C33" i="1"/>
  <c r="C32" i="1"/>
  <c r="L31" i="1"/>
  <c r="K26" i="1"/>
  <c r="K32" i="1"/>
  <c r="K27" i="1"/>
  <c r="I29" i="1"/>
  <c r="I23" i="1"/>
  <c r="I26" i="1"/>
  <c r="I27" i="1"/>
  <c r="I25" i="1"/>
  <c r="I32" i="1"/>
  <c r="I24" i="1"/>
  <c r="H32" i="1"/>
  <c r="G30" i="1"/>
  <c r="G32" i="1"/>
  <c r="F32" i="1"/>
  <c r="D32" i="1"/>
  <c r="K28" i="1"/>
  <c r="K29" i="1"/>
  <c r="K31" i="1"/>
  <c r="I31" i="1"/>
  <c r="H25" i="1"/>
  <c r="H24" i="1"/>
  <c r="H31" i="1"/>
  <c r="H22" i="1"/>
  <c r="H23" i="1"/>
  <c r="G31" i="1"/>
  <c r="E27" i="1"/>
  <c r="E31" i="1"/>
  <c r="D31" i="1"/>
  <c r="C31" i="1"/>
  <c r="I28" i="1"/>
  <c r="I22" i="1"/>
  <c r="H30" i="1"/>
  <c r="F28" i="1"/>
  <c r="F30" i="1"/>
  <c r="E30" i="1"/>
  <c r="C30" i="1"/>
  <c r="H26" i="1"/>
  <c r="H28" i="1"/>
  <c r="H29" i="1"/>
  <c r="G28" i="1"/>
  <c r="G29" i="1"/>
  <c r="F29" i="1"/>
  <c r="E29" i="1"/>
  <c r="D28" i="1"/>
  <c r="D29" i="1"/>
  <c r="C29" i="1"/>
  <c r="C24" i="1"/>
  <c r="C25" i="1"/>
  <c r="C26" i="1"/>
  <c r="C27" i="1"/>
  <c r="E28" i="1"/>
  <c r="C28" i="1"/>
  <c r="F26" i="1"/>
  <c r="G26" i="1"/>
  <c r="G24" i="1"/>
  <c r="G25" i="1"/>
  <c r="G27" i="1"/>
  <c r="G22" i="1"/>
  <c r="G23" i="1"/>
  <c r="F22" i="1"/>
  <c r="F27" i="1"/>
  <c r="E22" i="1"/>
  <c r="E26" i="1"/>
  <c r="D22" i="1"/>
  <c r="D25" i="1"/>
  <c r="D26" i="1"/>
  <c r="D27" i="1"/>
  <c r="F23" i="1"/>
  <c r="F24" i="1"/>
  <c r="F25" i="1"/>
  <c r="D23" i="1"/>
  <c r="E23" i="1"/>
  <c r="E24" i="1"/>
  <c r="E25" i="1"/>
  <c r="D24" i="1"/>
  <c r="C22" i="1"/>
  <c r="P32" i="1" l="1"/>
  <c r="P15" i="1" s="1"/>
  <c r="P29" i="1"/>
  <c r="P12" i="1" s="1"/>
  <c r="P33" i="1"/>
  <c r="P16" i="1" s="1"/>
  <c r="P26" i="1"/>
  <c r="P9" i="1" s="1"/>
  <c r="P24" i="1"/>
  <c r="P7" i="1" s="1"/>
  <c r="B4" i="14" s="1"/>
  <c r="P25" i="1"/>
  <c r="P8" i="1" s="1"/>
  <c r="P30" i="1"/>
  <c r="P13" i="1" s="1"/>
  <c r="P34" i="1"/>
  <c r="P17" i="1" s="1"/>
  <c r="P23" i="1"/>
  <c r="P6" i="1" s="1"/>
  <c r="B3" i="14" s="1"/>
  <c r="P28" i="1"/>
  <c r="P11" i="1" s="1"/>
  <c r="P22" i="1"/>
  <c r="P5" i="1" s="1"/>
  <c r="B2" i="14" s="1"/>
  <c r="P27" i="1"/>
  <c r="P10" i="1" s="1"/>
  <c r="P31" i="1"/>
  <c r="P14" i="1" s="1"/>
  <c r="M51" i="1" l="1"/>
  <c r="J51" i="1"/>
  <c r="E51" i="1"/>
  <c r="N39" i="1"/>
  <c r="N50" i="1"/>
  <c r="N41" i="1"/>
  <c r="N40" i="1"/>
  <c r="N43" i="1"/>
  <c r="N42" i="1"/>
  <c r="N45" i="1"/>
  <c r="O49" i="1"/>
  <c r="O50" i="1"/>
  <c r="O39" i="1"/>
  <c r="O51" i="1"/>
  <c r="O40" i="1"/>
  <c r="F51" i="1"/>
  <c r="O42" i="1"/>
  <c r="K51" i="1"/>
  <c r="O44" i="1"/>
  <c r="O41" i="1"/>
  <c r="O43" i="1"/>
  <c r="H51" i="1"/>
  <c r="O46" i="1"/>
  <c r="O48" i="1"/>
  <c r="O45" i="1"/>
  <c r="O47" i="1"/>
  <c r="N48" i="1"/>
  <c r="N51" i="1"/>
  <c r="N44" i="1"/>
  <c r="N47" i="1"/>
  <c r="L50" i="1"/>
  <c r="L51" i="1"/>
  <c r="N46" i="1"/>
  <c r="N49" i="1"/>
  <c r="I50" i="1"/>
  <c r="I51" i="1"/>
  <c r="G50" i="1"/>
  <c r="G51" i="1"/>
  <c r="C50" i="1"/>
  <c r="C51" i="1"/>
  <c r="D50" i="1"/>
  <c r="D51" i="1"/>
  <c r="M48" i="1"/>
  <c r="M50" i="1"/>
  <c r="M47" i="1"/>
  <c r="K44" i="1"/>
  <c r="K50" i="1"/>
  <c r="M45" i="1"/>
  <c r="M44" i="1"/>
  <c r="J49" i="1"/>
  <c r="J50" i="1"/>
  <c r="H49" i="1"/>
  <c r="H50" i="1"/>
  <c r="M42" i="1"/>
  <c r="F49" i="1"/>
  <c r="F50" i="1"/>
  <c r="E49" i="1"/>
  <c r="E50" i="1"/>
  <c r="M46" i="1"/>
  <c r="M39" i="1"/>
  <c r="M43" i="1"/>
  <c r="K41" i="1"/>
  <c r="M40" i="1"/>
  <c r="M49" i="1"/>
  <c r="M41" i="1"/>
  <c r="K45" i="1"/>
  <c r="L44" i="1"/>
  <c r="L49" i="1"/>
  <c r="L48" i="1"/>
  <c r="L39" i="1"/>
  <c r="L41" i="1"/>
  <c r="L40" i="1"/>
  <c r="K46" i="1"/>
  <c r="K49" i="1"/>
  <c r="L43" i="1"/>
  <c r="L47" i="1"/>
  <c r="L46" i="1"/>
  <c r="K47" i="1"/>
  <c r="L42" i="1"/>
  <c r="K39" i="1"/>
  <c r="L45" i="1"/>
  <c r="I48" i="1"/>
  <c r="I49" i="1"/>
  <c r="K40" i="1"/>
  <c r="K43" i="1"/>
  <c r="K48" i="1"/>
  <c r="K42" i="1"/>
  <c r="G48" i="1"/>
  <c r="G49" i="1"/>
  <c r="D48" i="1"/>
  <c r="D49" i="1"/>
  <c r="C48" i="1"/>
  <c r="C49" i="1"/>
  <c r="J44" i="1"/>
  <c r="J48" i="1"/>
  <c r="H47" i="1"/>
  <c r="H48" i="1"/>
  <c r="F47" i="1"/>
  <c r="F48" i="1"/>
  <c r="E47" i="1"/>
  <c r="E48" i="1"/>
  <c r="J45" i="1"/>
  <c r="J39" i="1"/>
  <c r="J47" i="1"/>
  <c r="I46" i="1"/>
  <c r="I47" i="1"/>
  <c r="J43" i="1"/>
  <c r="J42" i="1"/>
  <c r="I43" i="1"/>
  <c r="I42" i="1"/>
  <c r="I45" i="1"/>
  <c r="I39" i="1"/>
  <c r="I44" i="1"/>
  <c r="I40" i="1"/>
  <c r="J46" i="1"/>
  <c r="J41" i="1"/>
  <c r="J40" i="1"/>
  <c r="G42" i="1"/>
  <c r="G47" i="1"/>
  <c r="D46" i="1"/>
  <c r="D47" i="1"/>
  <c r="I41" i="1"/>
  <c r="C42" i="1"/>
  <c r="C47" i="1"/>
  <c r="G40" i="1"/>
  <c r="G44" i="1"/>
  <c r="G43" i="1"/>
  <c r="C40" i="1"/>
  <c r="H43" i="1"/>
  <c r="H46" i="1"/>
  <c r="G45" i="1"/>
  <c r="G46" i="1"/>
  <c r="G39" i="1"/>
  <c r="G41" i="1"/>
  <c r="C39" i="1"/>
  <c r="F42" i="1"/>
  <c r="F46" i="1"/>
  <c r="E45" i="1"/>
  <c r="E46" i="1"/>
  <c r="C45" i="1"/>
  <c r="C46" i="1"/>
  <c r="C41" i="1"/>
  <c r="C44" i="1"/>
  <c r="C43" i="1"/>
  <c r="H41" i="1"/>
  <c r="D44" i="1"/>
  <c r="D45" i="1"/>
  <c r="F40" i="1"/>
  <c r="H40" i="1"/>
  <c r="F39" i="1"/>
  <c r="H45" i="1"/>
  <c r="H44" i="1"/>
  <c r="H39" i="1"/>
  <c r="H42" i="1"/>
  <c r="F43" i="1"/>
  <c r="F44" i="1"/>
  <c r="F45" i="1"/>
  <c r="F41" i="1"/>
  <c r="E41" i="1"/>
  <c r="E44" i="1"/>
  <c r="D39" i="1"/>
  <c r="D40" i="1"/>
  <c r="D42" i="1"/>
  <c r="D41" i="1"/>
  <c r="D43" i="1"/>
  <c r="E39" i="1"/>
  <c r="E42" i="1"/>
  <c r="E43" i="1"/>
  <c r="E40" i="1"/>
  <c r="P51" i="1" l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0" i="1"/>
  <c r="Q40" i="1" s="1"/>
  <c r="P42" i="1"/>
  <c r="Q42" i="1" s="1"/>
  <c r="P39" i="1"/>
  <c r="Q39" i="1" s="1"/>
  <c r="P41" i="1"/>
  <c r="Q41" i="1" s="1"/>
  <c r="Q54" i="1" l="1"/>
  <c r="Q55" i="1" s="1"/>
  <c r="Q56" i="1" s="1"/>
  <c r="C1" i="1" s="1"/>
  <c r="E1" i="1" s="1"/>
</calcChain>
</file>

<file path=xl/sharedStrings.xml><?xml version="1.0" encoding="utf-8"?>
<sst xmlns="http://schemas.openxmlformats.org/spreadsheetml/2006/main" count="682" uniqueCount="56">
  <si>
    <t>CR Value =</t>
  </si>
  <si>
    <t>Pairwise comparisons</t>
  </si>
  <si>
    <t>ONLY ENTER in the yellow fields</t>
  </si>
  <si>
    <t>Item Number</t>
  </si>
  <si>
    <t>Reliable</t>
  </si>
  <si>
    <t>High Gas Mileage</t>
  </si>
  <si>
    <t>Power</t>
  </si>
  <si>
    <t>Sum</t>
  </si>
  <si>
    <t>STANDARDIZED MATRIX</t>
  </si>
  <si>
    <t>Weight</t>
  </si>
  <si>
    <t>CI and CR worksheet</t>
  </si>
  <si>
    <t>SUM</t>
  </si>
  <si>
    <t>SUM/Weight</t>
  </si>
  <si>
    <t>count</t>
  </si>
  <si>
    <t>lambda max</t>
  </si>
  <si>
    <t xml:space="preserve"> CI</t>
  </si>
  <si>
    <t>CR</t>
  </si>
  <si>
    <t>constant</t>
  </si>
  <si>
    <t>Saaty’s CIr values for matrices are given by the following table</t>
  </si>
  <si>
    <t>Size of Matrix</t>
  </si>
  <si>
    <t>Random Consistency (CIr)</t>
  </si>
  <si>
    <t>TPS (s)</t>
  </si>
  <si>
    <t>Tx. latency (s)</t>
  </si>
  <si>
    <t>Finality</t>
  </si>
  <si>
    <t># consensus nodes</t>
  </si>
  <si>
    <t># nodes</t>
  </si>
  <si>
    <t>Fees (USD/tx)</t>
  </si>
  <si>
    <t>Mining reward (USD/day)</t>
  </si>
  <si>
    <t>Hardware dependency</t>
  </si>
  <si>
    <t>Fault-tolerance</t>
  </si>
  <si>
    <t>51% attack</t>
  </si>
  <si>
    <t>Double spend</t>
  </si>
  <si>
    <t>Criterion</t>
  </si>
  <si>
    <t>Meaning</t>
  </si>
  <si>
    <t>slightly less importance</t>
  </si>
  <si>
    <t>strongly less important</t>
  </si>
  <si>
    <t>equally more important</t>
  </si>
  <si>
    <t>slightly more important</t>
  </si>
  <si>
    <t>moderately more important</t>
  </si>
  <si>
    <t>strongly more important</t>
  </si>
  <si>
    <t>extremely more important</t>
  </si>
  <si>
    <t>extremely less important</t>
  </si>
  <si>
    <t>moderately less important</t>
  </si>
  <si>
    <r>
      <t xml:space="preserve">Criterion in column </t>
    </r>
    <r>
      <rPr>
        <b/>
        <sz val="12"/>
        <color rgb="FFFF0000"/>
        <rFont val="Arial"/>
        <family val="2"/>
      </rPr>
      <t>B</t>
    </r>
    <r>
      <rPr>
        <sz val="12"/>
        <color rgb="FFFF0000"/>
        <rFont val="Arial"/>
        <family val="2"/>
      </rPr>
      <t xml:space="preserve"> is comapred over criterion in row </t>
    </r>
    <r>
      <rPr>
        <b/>
        <sz val="12"/>
        <color rgb="FFFF0000"/>
        <rFont val="Arial"/>
        <family val="2"/>
      </rPr>
      <t xml:space="preserve">4 </t>
    </r>
    <r>
      <rPr>
        <sz val="12"/>
        <color rgb="FFFF0000"/>
        <rFont val="Arial"/>
        <family val="2"/>
      </rPr>
      <t>using intensity values</t>
    </r>
  </si>
  <si>
    <t>Intensity value</t>
  </si>
  <si>
    <t>AHP</t>
  </si>
  <si>
    <t>Obtained weights</t>
  </si>
  <si>
    <t>Power consumption</t>
  </si>
  <si>
    <t>Throughput</t>
  </si>
  <si>
    <t>Decentralization</t>
  </si>
  <si>
    <t>Incentivitization</t>
  </si>
  <si>
    <t>Security</t>
  </si>
  <si>
    <t>Sustainability</t>
  </si>
  <si>
    <t>PUBLIC</t>
  </si>
  <si>
    <t>HYBRID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</si>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</sst>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;[Red]\-[$$-409]#,##0.00"/>
    <numFmt numFmtId="165" formatCode="[$-409]0.000"/>
    <numFmt numFmtId="166" formatCode="[$-409]0.00"/>
    <numFmt numFmtId="167" formatCode="[$-409]0.0%"/>
    <numFmt numFmtId="168" formatCode="0.000"/>
  </numFmts>
  <fonts count="20" x14ac:knownFonts="1">
    <font>
      <sz val="10"/>
      <name val="Arial"/>
      <family val="2"/>
    </font>
    <font>
      <sz val="10"/>
      <name val="Arial"/>
      <family val="2"/>
      <charset val="186"/>
    </font>
    <font>
      <b/>
      <i/>
      <sz val="16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  <charset val="186"/>
    </font>
    <font>
      <b/>
      <sz val="14"/>
      <name val="Arial"/>
      <family val="2"/>
    </font>
    <font>
      <b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charset val="186"/>
      <scheme val="minor"/>
    </font>
    <font>
      <b/>
      <sz val="9"/>
      <color rgb="FF002060"/>
      <name val="Arial"/>
      <family val="2"/>
    </font>
    <font>
      <b/>
      <sz val="9"/>
      <color rgb="FF002060"/>
      <name val="Arial"/>
      <family val="2"/>
      <charset val="186"/>
    </font>
    <font>
      <b/>
      <sz val="10"/>
      <color rgb="FF006100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rgb="FF99FF33"/>
        <bgColor indexed="26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double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ck">
        <color indexed="8"/>
      </left>
      <right style="double">
        <color indexed="8"/>
      </right>
      <top style="double">
        <color indexed="8"/>
      </top>
      <bottom style="thick">
        <color indexed="8"/>
      </bottom>
      <diagonal/>
    </border>
    <border>
      <left style="double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double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double">
        <color indexed="8"/>
      </right>
      <top style="thick">
        <color indexed="8"/>
      </top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double">
        <color indexed="8"/>
      </left>
      <right style="thick">
        <color indexed="8"/>
      </right>
      <top style="double">
        <color indexed="8"/>
      </top>
      <bottom/>
      <diagonal/>
    </border>
    <border>
      <left style="thick">
        <color indexed="8"/>
      </left>
      <right style="thick">
        <color indexed="8"/>
      </right>
      <top style="double">
        <color indexed="8"/>
      </top>
      <bottom/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medium">
        <color indexed="64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8"/>
      </bottom>
      <diagonal/>
    </border>
  </borders>
  <cellStyleXfs count="8">
    <xf numFmtId="0" fontId="0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 applyNumberFormat="0" applyFill="0" applyBorder="0" applyProtection="0"/>
    <xf numFmtId="164" fontId="3" fillId="0" borderId="0" applyFill="0" applyBorder="0" applyProtection="0"/>
    <xf numFmtId="9" fontId="14" fillId="0" borderId="0" applyFont="0" applyFill="0" applyBorder="0" applyAlignment="0" applyProtection="0"/>
    <xf numFmtId="0" fontId="15" fillId="6" borderId="0" applyNumberFormat="0" applyBorder="0" applyAlignment="0" applyProtection="0"/>
    <xf numFmtId="0" fontId="19" fillId="12" borderId="21" applyNumberFormat="0" applyAlignment="0" applyProtection="0"/>
  </cellStyleXfs>
  <cellXfs count="112">
    <xf numFmtId="0" fontId="0" fillId="0" borderId="0" xfId="0"/>
    <xf numFmtId="0" fontId="0" fillId="2" borderId="0" xfId="0" applyFont="1" applyFill="1" applyAlignment="1"/>
    <xf numFmtId="0" fontId="4" fillId="2" borderId="0" xfId="0" applyFont="1" applyFill="1" applyAlignment="1">
      <alignment horizontal="right"/>
    </xf>
    <xf numFmtId="165" fontId="5" fillId="2" borderId="0" xfId="0" applyNumberFormat="1" applyFont="1" applyFill="1" applyAlignment="1"/>
    <xf numFmtId="0" fontId="6" fillId="0" borderId="0" xfId="0" applyFont="1" applyAlignment="1"/>
    <xf numFmtId="165" fontId="5" fillId="0" borderId="0" xfId="0" applyNumberFormat="1" applyFont="1" applyAlignment="1"/>
    <xf numFmtId="0" fontId="7" fillId="0" borderId="0" xfId="0" applyFont="1" applyAlignment="1"/>
    <xf numFmtId="0" fontId="0" fillId="0" borderId="1" xfId="0" applyFont="1" applyBorder="1" applyAlignment="1"/>
    <xf numFmtId="0" fontId="8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166" fontId="1" fillId="0" borderId="5" xfId="0" applyNumberFormat="1" applyFont="1" applyBorder="1" applyAlignment="1"/>
    <xf numFmtId="166" fontId="0" fillId="0" borderId="6" xfId="0" applyNumberFormat="1" applyFont="1" applyBorder="1" applyAlignment="1"/>
    <xf numFmtId="0" fontId="0" fillId="0" borderId="7" xfId="0" applyFont="1" applyBorder="1" applyAlignment="1"/>
    <xf numFmtId="0" fontId="10" fillId="2" borderId="3" xfId="0" applyFont="1" applyFill="1" applyBorder="1" applyAlignment="1"/>
    <xf numFmtId="167" fontId="1" fillId="2" borderId="6" xfId="0" applyNumberFormat="1" applyFont="1" applyFill="1" applyBorder="1" applyAlignment="1"/>
    <xf numFmtId="0" fontId="0" fillId="0" borderId="0" xfId="0" applyFont="1" applyAlignment="1"/>
    <xf numFmtId="166" fontId="0" fillId="0" borderId="0" xfId="0" applyNumberFormat="1" applyFont="1" applyAlignment="1"/>
    <xf numFmtId="167" fontId="0" fillId="0" borderId="0" xfId="0" applyNumberFormat="1" applyFont="1" applyAlignment="1"/>
    <xf numFmtId="0" fontId="0" fillId="0" borderId="0" xfId="0" applyFont="1" applyAlignment="1">
      <alignment horizontal="right"/>
    </xf>
    <xf numFmtId="165" fontId="0" fillId="0" borderId="0" xfId="0" applyNumberFormat="1" applyFont="1" applyAlignment="1"/>
    <xf numFmtId="0" fontId="8" fillId="0" borderId="0" xfId="0" applyFont="1" applyAlignment="1"/>
    <xf numFmtId="166" fontId="8" fillId="0" borderId="0" xfId="0" applyNumberFormat="1" applyFont="1" applyAlignment="1"/>
    <xf numFmtId="165" fontId="8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10" xfId="0" applyFont="1" applyBorder="1" applyAlignment="1"/>
    <xf numFmtId="0" fontId="0" fillId="0" borderId="1" xfId="0" applyFont="1" applyBorder="1" applyAlignment="1">
      <alignment wrapText="1"/>
    </xf>
    <xf numFmtId="166" fontId="1" fillId="5" borderId="17" xfId="0" applyNumberFormat="1" applyFont="1" applyFill="1" applyBorder="1" applyAlignment="1"/>
    <xf numFmtId="166" fontId="1" fillId="5" borderId="18" xfId="0" applyNumberFormat="1" applyFont="1" applyFill="1" applyBorder="1" applyAlignment="1"/>
    <xf numFmtId="166" fontId="1" fillId="5" borderId="19" xfId="0" applyNumberFormat="1" applyFont="1" applyFill="1" applyBorder="1" applyAlignment="1"/>
    <xf numFmtId="166" fontId="1" fillId="5" borderId="20" xfId="0" applyNumberFormat="1" applyFont="1" applyFill="1" applyBorder="1" applyAlignment="1"/>
    <xf numFmtId="0" fontId="12" fillId="0" borderId="0" xfId="0" applyFont="1" applyAlignment="1">
      <alignment wrapText="1"/>
    </xf>
    <xf numFmtId="166" fontId="10" fillId="5" borderId="15" xfId="0" applyNumberFormat="1" applyFont="1" applyFill="1" applyBorder="1" applyAlignment="1">
      <alignment horizontal="center"/>
    </xf>
    <xf numFmtId="166" fontId="10" fillId="5" borderId="16" xfId="0" applyNumberFormat="1" applyFont="1" applyFill="1" applyBorder="1" applyAlignment="1">
      <alignment horizontal="center"/>
    </xf>
    <xf numFmtId="166" fontId="1" fillId="5" borderId="0" xfId="0" applyNumberFormat="1" applyFont="1" applyFill="1" applyBorder="1" applyAlignment="1"/>
    <xf numFmtId="0" fontId="0" fillId="0" borderId="13" xfId="0" applyFont="1" applyBorder="1" applyAlignment="1" applyProtection="1">
      <protection hidden="1"/>
    </xf>
    <xf numFmtId="166" fontId="1" fillId="0" borderId="5" xfId="0" applyNumberFormat="1" applyFont="1" applyBorder="1" applyAlignment="1" applyProtection="1">
      <protection hidden="1"/>
    </xf>
    <xf numFmtId="0" fontId="0" fillId="0" borderId="8" xfId="0" applyFont="1" applyBorder="1" applyAlignment="1" applyProtection="1">
      <protection hidden="1"/>
    </xf>
    <xf numFmtId="0" fontId="0" fillId="0" borderId="9" xfId="0" applyFont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0" fillId="0" borderId="0" xfId="0" applyProtection="1">
      <protection hidden="1"/>
    </xf>
    <xf numFmtId="0" fontId="0" fillId="0" borderId="2" xfId="0" applyFont="1" applyBorder="1" applyAlignment="1" applyProtection="1">
      <protection hidden="1"/>
    </xf>
    <xf numFmtId="0" fontId="0" fillId="0" borderId="5" xfId="0" applyFont="1" applyBorder="1" applyAlignment="1" applyProtection="1">
      <protection hidden="1"/>
    </xf>
    <xf numFmtId="166" fontId="11" fillId="0" borderId="5" xfId="0" applyNumberFormat="1" applyFont="1" applyBorder="1" applyAlignment="1" applyProtection="1">
      <protection hidden="1"/>
    </xf>
    <xf numFmtId="166" fontId="0" fillId="0" borderId="0" xfId="0" applyNumberFormat="1" applyFont="1" applyAlignment="1" applyProtection="1">
      <protection hidden="1"/>
    </xf>
    <xf numFmtId="0" fontId="0" fillId="0" borderId="4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6" fillId="7" borderId="14" xfId="0" applyFont="1" applyFill="1" applyBorder="1" applyAlignment="1">
      <alignment horizontal="center" vertical="center" wrapText="1"/>
    </xf>
    <xf numFmtId="0" fontId="17" fillId="10" borderId="14" xfId="0" applyFont="1" applyFill="1" applyBorder="1" applyAlignment="1">
      <alignment horizontal="center" vertical="center" wrapText="1"/>
    </xf>
    <xf numFmtId="0" fontId="17" fillId="9" borderId="14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left" vertical="center" indent="1"/>
    </xf>
    <xf numFmtId="0" fontId="17" fillId="8" borderId="14" xfId="0" applyFont="1" applyFill="1" applyBorder="1" applyAlignment="1">
      <alignment horizontal="left" vertical="center" indent="1"/>
    </xf>
    <xf numFmtId="0" fontId="17" fillId="10" borderId="14" xfId="0" applyFont="1" applyFill="1" applyBorder="1" applyAlignment="1">
      <alignment horizontal="left" vertical="center" indent="1"/>
    </xf>
    <xf numFmtId="0" fontId="17" fillId="9" borderId="14" xfId="0" applyFont="1" applyFill="1" applyBorder="1" applyAlignment="1">
      <alignment horizontal="left" vertical="center" indent="1"/>
    </xf>
    <xf numFmtId="0" fontId="17" fillId="11" borderId="14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15" fillId="6" borderId="0" xfId="5" applyNumberFormat="1" applyFont="1" applyFill="1"/>
    <xf numFmtId="0" fontId="18" fillId="6" borderId="0" xfId="6" applyFont="1" applyAlignment="1">
      <alignment horizontal="center" wrapText="1"/>
    </xf>
    <xf numFmtId="166" fontId="9" fillId="4" borderId="11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 applyProtection="1">
      <alignment horizontal="center" vertical="center"/>
      <protection locked="0"/>
    </xf>
    <xf numFmtId="166" fontId="1" fillId="3" borderId="6" xfId="0" applyNumberFormat="1" applyFont="1" applyFill="1" applyBorder="1" applyAlignment="1" applyProtection="1">
      <alignment horizontal="center" vertical="center"/>
      <protection locked="0"/>
    </xf>
    <xf numFmtId="166" fontId="1" fillId="0" borderId="11" xfId="0" applyNumberFormat="1" applyFont="1" applyBorder="1" applyAlignment="1">
      <alignment horizontal="center" vertical="center"/>
    </xf>
    <xf numFmtId="166" fontId="9" fillId="4" borderId="5" xfId="0" applyNumberFormat="1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3" fillId="2" borderId="0" xfId="0" applyFont="1" applyFill="1" applyAlignment="1"/>
    <xf numFmtId="0" fontId="0" fillId="0" borderId="22" xfId="0" applyFont="1" applyBorder="1" applyAlignment="1"/>
    <xf numFmtId="0" fontId="17" fillId="8" borderId="14" xfId="0" applyFont="1" applyFill="1" applyBorder="1" applyAlignment="1">
      <alignment horizontal="center" vertical="center" wrapText="1"/>
    </xf>
    <xf numFmtId="168" fontId="15" fillId="6" borderId="23" xfId="6" applyNumberFormat="1" applyBorder="1"/>
    <xf numFmtId="168" fontId="15" fillId="6" borderId="26" xfId="6" applyNumberFormat="1" applyBorder="1"/>
    <xf numFmtId="168" fontId="15" fillId="6" borderId="28" xfId="6" applyNumberFormat="1" applyBorder="1"/>
    <xf numFmtId="0" fontId="19" fillId="12" borderId="31" xfId="7" applyBorder="1"/>
    <xf numFmtId="0" fontId="19" fillId="12" borderId="32" xfId="7" applyBorder="1"/>
    <xf numFmtId="0" fontId="19" fillId="12" borderId="33" xfId="7" applyBorder="1"/>
    <xf numFmtId="168" fontId="15" fillId="6" borderId="0" xfId="6" applyNumberFormat="1" applyBorder="1"/>
    <xf numFmtId="168" fontId="15" fillId="6" borderId="29" xfId="6" applyNumberFormat="1" applyBorder="1"/>
    <xf numFmtId="0" fontId="17" fillId="7" borderId="23" xfId="0" applyFont="1" applyFill="1" applyBorder="1" applyAlignment="1">
      <alignment horizontal="left" vertical="center" indent="1"/>
    </xf>
    <xf numFmtId="0" fontId="17" fillId="7" borderId="26" xfId="0" applyFont="1" applyFill="1" applyBorder="1" applyAlignment="1">
      <alignment horizontal="left" vertical="center" indent="1"/>
    </xf>
    <xf numFmtId="0" fontId="17" fillId="8" borderId="26" xfId="0" applyFont="1" applyFill="1" applyBorder="1" applyAlignment="1">
      <alignment horizontal="left" vertical="center" indent="1"/>
    </xf>
    <xf numFmtId="0" fontId="17" fillId="10" borderId="26" xfId="0" applyFont="1" applyFill="1" applyBorder="1" applyAlignment="1">
      <alignment horizontal="left" vertical="center" indent="1"/>
    </xf>
    <xf numFmtId="0" fontId="17" fillId="9" borderId="26" xfId="0" applyFont="1" applyFill="1" applyBorder="1" applyAlignment="1">
      <alignment horizontal="left" vertical="center" indent="1"/>
    </xf>
    <xf numFmtId="0" fontId="17" fillId="11" borderId="26" xfId="0" applyFont="1" applyFill="1" applyBorder="1" applyAlignment="1">
      <alignment horizontal="left" vertical="center" indent="1"/>
    </xf>
    <xf numFmtId="0" fontId="17" fillId="11" borderId="28" xfId="0" applyFont="1" applyFill="1" applyBorder="1" applyAlignment="1">
      <alignment horizontal="left" vertical="center" indent="1"/>
    </xf>
    <xf numFmtId="168" fontId="15" fillId="6" borderId="24" xfId="6" applyNumberFormat="1" applyBorder="1"/>
    <xf numFmtId="168" fontId="15" fillId="6" borderId="25" xfId="6" applyNumberFormat="1" applyBorder="1"/>
    <xf numFmtId="168" fontId="15" fillId="6" borderId="27" xfId="6" applyNumberFormat="1" applyBorder="1"/>
    <xf numFmtId="168" fontId="15" fillId="6" borderId="30" xfId="6" applyNumberFormat="1" applyBorder="1"/>
    <xf numFmtId="166" fontId="1" fillId="0" borderId="34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14" borderId="12" xfId="0" applyNumberFormat="1" applyFont="1" applyFill="1" applyBorder="1" applyAlignment="1">
      <alignment horizontal="center" vertical="center"/>
    </xf>
    <xf numFmtId="166" fontId="1" fillId="0" borderId="13" xfId="0" applyNumberFormat="1" applyFont="1" applyBorder="1" applyAlignment="1" applyProtection="1">
      <protection hidden="1"/>
    </xf>
    <xf numFmtId="166" fontId="1" fillId="0" borderId="0" xfId="0" applyNumberFormat="1" applyFont="1" applyBorder="1" applyAlignment="1">
      <alignment horizontal="center" vertical="center"/>
    </xf>
    <xf numFmtId="166" fontId="9" fillId="4" borderId="0" xfId="0" applyNumberFormat="1" applyFont="1" applyFill="1" applyBorder="1" applyAlignment="1">
      <alignment horizontal="center" vertical="center"/>
    </xf>
    <xf numFmtId="166" fontId="1" fillId="13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35" xfId="0" applyFont="1" applyBorder="1" applyAlignment="1">
      <alignment wrapText="1"/>
    </xf>
    <xf numFmtId="0" fontId="8" fillId="0" borderId="36" xfId="0" applyFont="1" applyBorder="1" applyAlignment="1"/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wrapText="1"/>
    </xf>
    <xf numFmtId="0" fontId="0" fillId="0" borderId="38" xfId="0" applyFont="1" applyBorder="1" applyAlignment="1">
      <alignment wrapText="1"/>
    </xf>
    <xf numFmtId="0" fontId="16" fillId="7" borderId="39" xfId="0" applyFont="1" applyFill="1" applyBorder="1" applyAlignment="1">
      <alignment horizontal="center" vertical="center"/>
    </xf>
    <xf numFmtId="0" fontId="17" fillId="8" borderId="39" xfId="0" applyFont="1" applyFill="1" applyBorder="1" applyAlignment="1">
      <alignment horizontal="center" vertical="center"/>
    </xf>
    <xf numFmtId="0" fontId="17" fillId="10" borderId="39" xfId="0" applyFont="1" applyFill="1" applyBorder="1" applyAlignment="1">
      <alignment horizontal="center" vertical="center"/>
    </xf>
    <xf numFmtId="0" fontId="17" fillId="9" borderId="39" xfId="0" applyFont="1" applyFill="1" applyBorder="1" applyAlignment="1">
      <alignment horizontal="center" vertical="center"/>
    </xf>
    <xf numFmtId="0" fontId="17" fillId="11" borderId="40" xfId="0" applyFont="1" applyFill="1" applyBorder="1" applyAlignment="1">
      <alignment horizontal="center" vertical="center"/>
    </xf>
    <xf numFmtId="0" fontId="0" fillId="0" borderId="41" xfId="0" applyFont="1" applyBorder="1" applyAlignment="1"/>
    <xf numFmtId="166" fontId="1" fillId="3" borderId="42" xfId="0" applyNumberFormat="1" applyFont="1" applyFill="1" applyBorder="1" applyAlignment="1" applyProtection="1">
      <alignment horizontal="center" vertical="center"/>
      <protection locked="0"/>
    </xf>
    <xf numFmtId="0" fontId="17" fillId="11" borderId="43" xfId="0" applyFont="1" applyFill="1" applyBorder="1" applyAlignment="1">
      <alignment horizontal="left" vertical="center" indent="1"/>
    </xf>
    <xf numFmtId="166" fontId="9" fillId="4" borderId="4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wrapText="1"/>
    </xf>
  </cellXfs>
  <cellStyles count="8">
    <cellStyle name="Calculation" xfId="7" builtinId="22"/>
    <cellStyle name="Good" xfId="6" builtinId="26"/>
    <cellStyle name="Heading" xfId="1" xr:uid="{00000000-0005-0000-0000-000000000000}"/>
    <cellStyle name="Heading1" xfId="2" xr:uid="{00000000-0005-0000-0000-000001000000}"/>
    <cellStyle name="Normal" xfId="0" builtinId="0"/>
    <cellStyle name="Percent" xfId="5" builtinId="5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4CDD-1D3B-47E0-879D-EFA8B51BF6F0}">
  <sheetPr>
    <tabColor rgb="FFFF0000"/>
  </sheetPr>
  <dimension ref="A1:D13"/>
  <sheetViews>
    <sheetView zoomScale="130" zoomScaleNormal="130" workbookViewId="0">
      <selection activeCell="C6" sqref="C6"/>
    </sheetView>
  </sheetViews>
  <sheetFormatPr defaultRowHeight="12.75" x14ac:dyDescent="0.2"/>
  <cols>
    <col min="1" max="1" width="24.28515625" customWidth="1"/>
    <col min="2" max="4" width="8.5703125" customWidth="1"/>
  </cols>
  <sheetData>
    <row r="1" spans="1:4" ht="15" x14ac:dyDescent="0.25">
      <c r="B1" s="74" t="s">
        <v>53</v>
      </c>
      <c r="C1" s="75" t="s">
        <v>54</v>
      </c>
      <c r="D1" s="76" t="s">
        <v>55</v>
      </c>
    </row>
    <row r="2" spans="1:4" ht="15" x14ac:dyDescent="0.25">
      <c r="A2" s="79" t="s">
        <v>21</v>
      </c>
      <c r="B2" s="71" t="e">
        <f>'Public Categories'!$P5*'Public Throughput'!$P5</f>
        <v>#VALUE!</v>
      </c>
      <c r="C2" s="86" t="e">
        <f>'Hybrid Categories'!P$5*'Hybrid Throughput'!$P5</f>
        <v>#VALUE!</v>
      </c>
      <c r="D2" s="87" t="e">
        <f>'Private Categories'!$P5*'Private Throughput'!$P5</f>
        <v>#VALUE!</v>
      </c>
    </row>
    <row r="3" spans="1:4" ht="15" x14ac:dyDescent="0.25">
      <c r="A3" s="80" t="s">
        <v>22</v>
      </c>
      <c r="B3" s="72" t="e">
        <f>'Public Categories'!P5*'Public Throughput'!P6</f>
        <v>#VALUE!</v>
      </c>
      <c r="C3" s="77" t="e">
        <f>'Hybrid Categories'!$P$5*'Hybrid Throughput'!$P6</f>
        <v>#VALUE!</v>
      </c>
      <c r="D3" s="88" t="e">
        <f>'Private Categories'!$P$5*'Private Throughput'!$P6</f>
        <v>#VALUE!</v>
      </c>
    </row>
    <row r="4" spans="1:4" ht="15" x14ac:dyDescent="0.25">
      <c r="A4" s="80" t="s">
        <v>23</v>
      </c>
      <c r="B4" s="72" t="e">
        <f>'Public Categories'!P5*'Public Throughput'!P7</f>
        <v>#VALUE!</v>
      </c>
      <c r="C4" s="77" t="e">
        <f>'Hybrid Categories'!$P$5*'Hybrid Throughput'!$P7</f>
        <v>#VALUE!</v>
      </c>
      <c r="D4" s="88" t="e">
        <f>'Private Categories'!$P$5*'Private Throughput'!$P7</f>
        <v>#VALUE!</v>
      </c>
    </row>
    <row r="5" spans="1:4" ht="15" x14ac:dyDescent="0.25">
      <c r="A5" s="81" t="s">
        <v>24</v>
      </c>
      <c r="B5" s="72" t="e">
        <f>'Public Categories'!$P$6*'Public Decentralization'!P5</f>
        <v>#VALUE!</v>
      </c>
      <c r="C5" s="77" t="e">
        <f>'Hybrid Categories'!$P$6*'Hybrid Decentralization'!$P5</f>
        <v>#VALUE!</v>
      </c>
      <c r="D5" s="88" t="e">
        <f>'Private Categories'!$P$6*'Private Decentralization'!$P5</f>
        <v>#VALUE!</v>
      </c>
    </row>
    <row r="6" spans="1:4" ht="15" x14ac:dyDescent="0.25">
      <c r="A6" s="81" t="s">
        <v>25</v>
      </c>
      <c r="B6" s="72" t="e">
        <f>'Public Categories'!$P$6*'Public Decentralization'!P6</f>
        <v>#VALUE!</v>
      </c>
      <c r="C6" s="77" t="e">
        <f>'Hybrid Categories'!$P$6*'Hybrid Decentralization'!$P6</f>
        <v>#VALUE!</v>
      </c>
      <c r="D6" s="88" t="e">
        <f>'Private Categories'!$P$6*'Private Decentralization'!$P6</f>
        <v>#VALUE!</v>
      </c>
    </row>
    <row r="7" spans="1:4" ht="15" x14ac:dyDescent="0.25">
      <c r="A7" s="82" t="s">
        <v>26</v>
      </c>
      <c r="B7" s="72" t="e">
        <f>'Public Categories'!$P$7*'Public Incentivitization'!P5</f>
        <v>#VALUE!</v>
      </c>
      <c r="C7" s="77" t="e">
        <f>'Hybrid Categories'!$P$7*'Hybrid Incentivitization'!P5</f>
        <v>#VALUE!</v>
      </c>
      <c r="D7" s="88" t="e">
        <f>'Private Categories'!$P$7*'Private Incentivitization'!P5</f>
        <v>#VALUE!</v>
      </c>
    </row>
    <row r="8" spans="1:4" ht="15" x14ac:dyDescent="0.25">
      <c r="A8" s="82" t="s">
        <v>27</v>
      </c>
      <c r="B8" s="72" t="e">
        <f>'Public Categories'!$P$7*'Public Incentivitization'!P6</f>
        <v>#VALUE!</v>
      </c>
      <c r="C8" s="77" t="e">
        <f>'Hybrid Categories'!$P$7*'Hybrid Incentivitization'!P6</f>
        <v>#VALUE!</v>
      </c>
      <c r="D8" s="88" t="e">
        <f>'Private Categories'!$P$7*'Private Incentivitization'!P6</f>
        <v>#VALUE!</v>
      </c>
    </row>
    <row r="9" spans="1:4" ht="15" x14ac:dyDescent="0.25">
      <c r="A9" s="83" t="s">
        <v>47</v>
      </c>
      <c r="B9" s="72" t="e">
        <f>'Public Categories'!$P$8*'Public Sustainability'!P5</f>
        <v>#VALUE!</v>
      </c>
      <c r="C9" s="77" t="e">
        <f>'Hybrid Categories'!$P$8*'Hybrid Sustainability'!P5</f>
        <v>#VALUE!</v>
      </c>
      <c r="D9" s="88" t="e">
        <f>'Private Categories'!$P$8*'Private Sustainability'!P5</f>
        <v>#VALUE!</v>
      </c>
    </row>
    <row r="10" spans="1:4" ht="15" x14ac:dyDescent="0.25">
      <c r="A10" s="83" t="s">
        <v>28</v>
      </c>
      <c r="B10" s="72" t="e">
        <f>'Public Categories'!$P$8*'Public Sustainability'!P6</f>
        <v>#VALUE!</v>
      </c>
      <c r="C10" s="77" t="e">
        <f>'Hybrid Categories'!$P$8*'Hybrid Sustainability'!P6</f>
        <v>#VALUE!</v>
      </c>
      <c r="D10" s="88" t="e">
        <f>'Private Categories'!$P$8*'Private Sustainability'!P6</f>
        <v>#VALUE!</v>
      </c>
    </row>
    <row r="11" spans="1:4" ht="15" x14ac:dyDescent="0.25">
      <c r="A11" s="84" t="s">
        <v>29</v>
      </c>
      <c r="B11" s="72" t="e">
        <f>'Public Categories'!$P$9*'Public Security'!P5</f>
        <v>#VALUE!</v>
      </c>
      <c r="C11" s="77" t="e">
        <f>'Hybrid Categories'!$P$9*'Hybrid Security'!$P5</f>
        <v>#VALUE!</v>
      </c>
      <c r="D11" s="88" t="e">
        <f>'Private Categories'!$P$9*'Private Security'!$P5</f>
        <v>#VALUE!</v>
      </c>
    </row>
    <row r="12" spans="1:4" ht="15" x14ac:dyDescent="0.25">
      <c r="A12" s="84" t="s">
        <v>30</v>
      </c>
      <c r="B12" s="72" t="e">
        <f>'Public Categories'!$P$9*'Public Security'!P6</f>
        <v>#VALUE!</v>
      </c>
      <c r="C12" s="77" t="e">
        <f>'Hybrid Categories'!$P$9*'Hybrid Security'!$P6</f>
        <v>#VALUE!</v>
      </c>
      <c r="D12" s="88" t="e">
        <f>'Private Categories'!$P$9*'Private Security'!$P6</f>
        <v>#VALUE!</v>
      </c>
    </row>
    <row r="13" spans="1:4" ht="15" x14ac:dyDescent="0.25">
      <c r="A13" s="85" t="s">
        <v>31</v>
      </c>
      <c r="B13" s="73" t="e">
        <f>'Public Categories'!$P$9*'Public Security'!P7</f>
        <v>#VALUE!</v>
      </c>
      <c r="C13" s="78" t="e">
        <f>'Hybrid Categories'!$P$9*'Hybrid Security'!$P7</f>
        <v>#VALUE!</v>
      </c>
      <c r="D13" s="89" t="e">
        <f>'Private Categories'!$P$9*'Private Security'!$P7</f>
        <v>#VALUE!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1F70-5A66-4827-870F-F9400BB56784}">
  <sheetPr>
    <tabColor theme="4" tint="0.39997558519241921"/>
  </sheetPr>
  <dimension ref="A1:S73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70" t="str">
        <f>T(B5)</f>
        <v># consensus nodes</v>
      </c>
      <c r="D4" s="70" t="str">
        <f>T(B6)</f>
        <v># nodes</v>
      </c>
      <c r="E4" s="70"/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4" t="s">
        <v>24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4" t="s">
        <v>25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P7" t="str">
        <f t="shared" si="0"/>
        <v/>
      </c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# consensus nodes</v>
      </c>
      <c r="D21" t="str">
        <f t="shared" si="2"/>
        <v># nodes</v>
      </c>
      <c r="E21">
        <f t="shared" si="2"/>
        <v>0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# consensus nodes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x14ac:dyDescent="0.2">
      <c r="A23">
        <v>2</v>
      </c>
      <c r="B23" t="str">
        <f t="shared" si="3"/>
        <v># nodes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x14ac:dyDescent="0.2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# consensus nodes</v>
      </c>
      <c r="D38" t="str">
        <f t="shared" si="15"/>
        <v># nodes</v>
      </c>
      <c r="E38">
        <f t="shared" si="15"/>
        <v>0</v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t="s">
        <v>12</v>
      </c>
    </row>
    <row r="39" spans="1:17" ht="12.75" hidden="1" customHeight="1" x14ac:dyDescent="0.2">
      <c r="A39">
        <v>1</v>
      </c>
      <c r="B39" t="str">
        <f t="shared" ref="B39:B51" si="16">B22</f>
        <v># consensus nodes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t="str">
        <f t="shared" ref="Q39:Q51" si="18">IF(P39="","",P39/$P22)</f>
        <v/>
      </c>
    </row>
    <row r="40" spans="1:17" ht="12.75" hidden="1" customHeight="1" x14ac:dyDescent="0.2">
      <c r="A40">
        <v>2</v>
      </c>
      <c r="B40" t="str">
        <f t="shared" si="16"/>
        <v># nodes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t="str">
        <f t="shared" si="18"/>
        <v/>
      </c>
    </row>
    <row r="41" spans="1:17" ht="12.75" hidden="1" customHeight="1" x14ac:dyDescent="0.2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t="str">
        <f t="shared" si="18"/>
        <v/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t="str">
        <f t="shared" si="18"/>
        <v/>
      </c>
    </row>
    <row r="52" spans="1:17" ht="12.75" hidden="1" customHeight="1" thickTop="1" x14ac:dyDescent="0.2"/>
    <row r="53" spans="1:17" ht="12.75" hidden="1" customHeight="1" x14ac:dyDescent="0.2">
      <c r="P53" t="s">
        <v>13</v>
      </c>
      <c r="Q53">
        <f>COUNTA(B5:B17)</f>
        <v>2</v>
      </c>
    </row>
    <row r="54" spans="1:17" ht="12.75" hidden="1" customHeight="1" x14ac:dyDescent="0.2">
      <c r="P54" t="s">
        <v>14</v>
      </c>
      <c r="Q54" t="e">
        <f>SUM(Q39:Q51)/COUNT(Q39:Q51)</f>
        <v>#DIV/0!</v>
      </c>
    </row>
    <row r="55" spans="1:17" ht="12.75" hidden="1" customHeight="1" x14ac:dyDescent="0.2">
      <c r="P55" t="s">
        <v>15</v>
      </c>
      <c r="Q55" t="e">
        <f>(Q54-Q53)/(Q53-1)</f>
        <v>#DIV/0!</v>
      </c>
    </row>
    <row r="56" spans="1:17" ht="12.75" hidden="1" customHeight="1" x14ac:dyDescent="0.2">
      <c r="P56" t="s">
        <v>16</v>
      </c>
      <c r="Q56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20418C37-5928-454C-A77D-0B21A383CB17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D5C9-F109-4E22-986F-116FA72CDB0D}">
  <sheetPr>
    <tabColor theme="7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0" t="str">
        <f>T(B5)</f>
        <v>Fees (USD/tx)</v>
      </c>
      <c r="D4" s="50" t="str">
        <f>T(B6)</f>
        <v>Mining reward (USD/day)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5" t="s">
        <v>26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5" t="s">
        <v>27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thickTop="1" thickBot="1" x14ac:dyDescent="0.25">
      <c r="C21" t="str">
        <f t="shared" ref="C21:O21" si="2">C4</f>
        <v>Fees (USD/tx)</v>
      </c>
      <c r="D21" t="str">
        <f t="shared" si="2"/>
        <v>Mining reward (USD/day)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thickTop="1" thickBot="1" x14ac:dyDescent="0.25">
      <c r="A22">
        <v>1</v>
      </c>
      <c r="B22" t="str">
        <f t="shared" ref="B22:B34" si="3">IF(B5="","",B5)</f>
        <v>Fees (USD/tx)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thickTop="1" thickBot="1" x14ac:dyDescent="0.25">
      <c r="A23">
        <v>2</v>
      </c>
      <c r="B23" t="str">
        <f t="shared" si="3"/>
        <v>Mining reward (USD/day)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thickTop="1" thickBot="1" x14ac:dyDescent="0.25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thickTop="1" thickBot="1" x14ac:dyDescent="0.25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thickTop="1" thickBot="1" x14ac:dyDescent="0.25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thickTop="1" thickBot="1" x14ac:dyDescent="0.25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thickTop="1" thickBot="1" x14ac:dyDescent="0.25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thickTop="1" thickBot="1" x14ac:dyDescent="0.25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</row>
    <row r="35" spans="1:17" ht="12.75" hidden="1" customHeight="1" thickTop="1" x14ac:dyDescent="0.2"/>
    <row r="36" spans="1:17" ht="12.75" hidden="1" customHeight="1" x14ac:dyDescent="0.2"/>
    <row r="37" spans="1:17" ht="15.75" hidden="1" customHeight="1" thickBot="1" x14ac:dyDescent="0.25">
      <c r="B37" t="s">
        <v>10</v>
      </c>
    </row>
    <row r="38" spans="1:17" ht="12.75" hidden="1" customHeight="1" thickTop="1" thickBot="1" x14ac:dyDescent="0.25">
      <c r="C38" t="str">
        <f t="shared" ref="C38:O38" si="15">C21</f>
        <v>Fees (USD/tx)</v>
      </c>
      <c r="D38" t="str">
        <f t="shared" si="15"/>
        <v>Mining reward (USD/day)</v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t="s">
        <v>12</v>
      </c>
    </row>
    <row r="39" spans="1:17" ht="12.75" hidden="1" customHeight="1" thickTop="1" thickBot="1" x14ac:dyDescent="0.25">
      <c r="A39">
        <v>1</v>
      </c>
      <c r="B39" t="str">
        <f t="shared" ref="B39:B51" si="16">B22</f>
        <v>Fees (USD/tx)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t="str">
        <f t="shared" ref="Q39:Q51" si="18">IF(P39="","",P39/$P22)</f>
        <v/>
      </c>
    </row>
    <row r="40" spans="1:17" ht="12.75" hidden="1" customHeight="1" thickTop="1" thickBot="1" x14ac:dyDescent="0.25">
      <c r="A40">
        <v>2</v>
      </c>
      <c r="B40" t="str">
        <f t="shared" si="16"/>
        <v>Mining reward (USD/day)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t="str">
        <f t="shared" si="18"/>
        <v/>
      </c>
    </row>
    <row r="41" spans="1:17" ht="12.75" hidden="1" customHeight="1" thickTop="1" thickBot="1" x14ac:dyDescent="0.25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t="str">
        <f t="shared" si="18"/>
        <v/>
      </c>
    </row>
    <row r="42" spans="1:17" ht="12.75" hidden="1" customHeight="1" thickTop="1" thickBot="1" x14ac:dyDescent="0.25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t="str">
        <f t="shared" si="18"/>
        <v/>
      </c>
    </row>
    <row r="43" spans="1:17" ht="12.75" hidden="1" customHeight="1" thickTop="1" thickBot="1" x14ac:dyDescent="0.25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t="str">
        <f t="shared" si="18"/>
        <v/>
      </c>
    </row>
    <row r="44" spans="1:17" ht="12.75" hidden="1" customHeight="1" thickTop="1" thickBot="1" x14ac:dyDescent="0.25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t="str">
        <f t="shared" si="18"/>
        <v/>
      </c>
    </row>
    <row r="45" spans="1:17" ht="12.75" hidden="1" customHeight="1" thickTop="1" thickBot="1" x14ac:dyDescent="0.25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t="str">
        <f t="shared" si="18"/>
        <v/>
      </c>
    </row>
    <row r="46" spans="1:17" ht="12.75" hidden="1" customHeight="1" thickTop="1" thickBot="1" x14ac:dyDescent="0.25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t="str">
        <f t="shared" si="18"/>
        <v/>
      </c>
    </row>
    <row r="52" spans="1:17" ht="12.75" hidden="1" customHeight="1" thickTop="1" x14ac:dyDescent="0.2"/>
    <row r="53" spans="1:17" ht="12.75" hidden="1" customHeight="1" x14ac:dyDescent="0.2">
      <c r="P53" t="s">
        <v>13</v>
      </c>
      <c r="Q53">
        <f>COUNTA(B5:B17)</f>
        <v>2</v>
      </c>
    </row>
    <row r="54" spans="1:17" ht="12.75" hidden="1" customHeight="1" x14ac:dyDescent="0.2">
      <c r="P54" t="s">
        <v>14</v>
      </c>
      <c r="Q54" t="e">
        <f>SUM(Q39:Q51)/COUNT(Q39:Q51)</f>
        <v>#DIV/0!</v>
      </c>
    </row>
    <row r="55" spans="1:17" ht="12.75" hidden="1" customHeight="1" x14ac:dyDescent="0.2">
      <c r="P55" t="s">
        <v>15</v>
      </c>
      <c r="Q55" t="e">
        <f>(Q54-Q53)/(Q53-1)</f>
        <v>#DIV/0!</v>
      </c>
    </row>
    <row r="56" spans="1:17" ht="12.75" hidden="1" customHeight="1" x14ac:dyDescent="0.2">
      <c r="P56" t="s">
        <v>16</v>
      </c>
      <c r="Q56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661D7636-20B6-4041-818C-3BA0912F2C73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05D1-F2C0-473F-8C7B-E45328862174}">
  <sheetPr>
    <tabColor rgb="FF92D050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1" t="str">
        <f>T(B5)</f>
        <v>Power consumption</v>
      </c>
      <c r="D4" s="51" t="str">
        <f>T(B6)</f>
        <v>Hardware dependency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6" t="s">
        <v>47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6" t="s">
        <v>28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thickTop="1" thickBot="1" x14ac:dyDescent="0.25">
      <c r="C21" t="str">
        <f t="shared" ref="C21:O21" si="2">C4</f>
        <v>Power consumption</v>
      </c>
      <c r="D21" t="str">
        <f t="shared" si="2"/>
        <v>Hardware dependency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thickTop="1" thickBot="1" x14ac:dyDescent="0.25">
      <c r="A22">
        <v>1</v>
      </c>
      <c r="B22" t="str">
        <f t="shared" ref="B22:B34" si="3">IF(B5="","",B5)</f>
        <v>Power consumption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thickTop="1" thickBot="1" x14ac:dyDescent="0.25">
      <c r="A23">
        <v>2</v>
      </c>
      <c r="B23" t="str">
        <f t="shared" si="3"/>
        <v>Hardware dependency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thickTop="1" thickBot="1" x14ac:dyDescent="0.25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thickTop="1" thickBot="1" x14ac:dyDescent="0.25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thickTop="1" thickBot="1" x14ac:dyDescent="0.25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thickTop="1" thickBot="1" x14ac:dyDescent="0.25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thickTop="1" thickBot="1" x14ac:dyDescent="0.25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thickTop="1" thickBot="1" x14ac:dyDescent="0.25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  <c r="Q34" s="17"/>
    </row>
    <row r="35" spans="1:17" ht="12.75" hidden="1" customHeight="1" thickTop="1" x14ac:dyDescent="0.2"/>
    <row r="36" spans="1:17" ht="12.75" hidden="1" customHeight="1" x14ac:dyDescent="0.2"/>
    <row r="37" spans="1:17" ht="15.75" hidden="1" customHeight="1" thickBot="1" x14ac:dyDescent="0.25">
      <c r="B37" t="s">
        <v>10</v>
      </c>
    </row>
    <row r="38" spans="1:17" ht="12.75" hidden="1" customHeight="1" thickTop="1" thickBot="1" x14ac:dyDescent="0.25">
      <c r="C38" t="str">
        <f t="shared" ref="C38:O38" si="15">C21</f>
        <v>Power consumption</v>
      </c>
      <c r="D38" t="str">
        <f t="shared" si="15"/>
        <v>Hardware dependency</v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s="10" t="s">
        <v>12</v>
      </c>
    </row>
    <row r="39" spans="1:17" ht="12.75" hidden="1" customHeight="1" thickTop="1" thickBot="1" x14ac:dyDescent="0.25">
      <c r="A39">
        <v>1</v>
      </c>
      <c r="B39" t="str">
        <f t="shared" ref="B39:B51" si="16">B22</f>
        <v>Power consumption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thickTop="1" thickBot="1" x14ac:dyDescent="0.25">
      <c r="A40">
        <v>2</v>
      </c>
      <c r="B40" t="str">
        <f t="shared" si="16"/>
        <v>Hardware dependency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s="13" t="str">
        <f t="shared" si="18"/>
        <v/>
      </c>
    </row>
    <row r="41" spans="1:17" ht="12.75" hidden="1" customHeight="1" thickTop="1" thickBot="1" x14ac:dyDescent="0.25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s="13" t="str">
        <f t="shared" si="18"/>
        <v/>
      </c>
    </row>
    <row r="42" spans="1:17" ht="12.75" hidden="1" customHeight="1" thickTop="1" thickBot="1" x14ac:dyDescent="0.25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s="13" t="str">
        <f t="shared" si="18"/>
        <v/>
      </c>
    </row>
    <row r="43" spans="1:17" ht="12.75" hidden="1" customHeight="1" thickTop="1" thickBot="1" x14ac:dyDescent="0.25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s="13" t="str">
        <f t="shared" si="18"/>
        <v/>
      </c>
    </row>
    <row r="44" spans="1:17" ht="12.75" hidden="1" customHeight="1" thickTop="1" thickBot="1" x14ac:dyDescent="0.25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s="13" t="str">
        <f t="shared" si="18"/>
        <v/>
      </c>
    </row>
    <row r="45" spans="1:17" ht="12.75" hidden="1" customHeight="1" thickTop="1" thickBot="1" x14ac:dyDescent="0.25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s="13" t="str">
        <f t="shared" si="18"/>
        <v/>
      </c>
    </row>
    <row r="46" spans="1:17" ht="12.75" hidden="1" customHeight="1" thickTop="1" thickBot="1" x14ac:dyDescent="0.25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Q52" s="18"/>
    </row>
    <row r="53" spans="1:17" ht="12.75" hidden="1" customHeight="1" x14ac:dyDescent="0.2">
      <c r="P53" t="s">
        <v>13</v>
      </c>
      <c r="Q53" s="18">
        <f>COUNTA(B5:B17)</f>
        <v>2</v>
      </c>
    </row>
    <row r="54" spans="1:17" ht="12.75" hidden="1" customHeight="1" x14ac:dyDescent="0.2">
      <c r="P54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t="s">
        <v>16</v>
      </c>
      <c r="Q56" s="23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C04AF734-DA85-4CE4-8913-456F67A466A2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C0F3-9575-4C80-8C49-A8CCC7FD013B}">
  <sheetPr>
    <tabColor rgb="FF0070C0"/>
  </sheetPr>
  <dimension ref="A1:S73"/>
  <sheetViews>
    <sheetView zoomScale="130" zoomScaleNormal="130" workbookViewId="0">
      <selection activeCell="E6" sqref="E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2" t="str">
        <f>T(B5)</f>
        <v>Fault-tolerance</v>
      </c>
      <c r="D4" s="52" t="str">
        <f>T(B6)</f>
        <v>51% attack</v>
      </c>
      <c r="E4" s="52" t="str">
        <f>T(B7)</f>
        <v>Double spend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7" t="s">
        <v>29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7" t="s">
        <v>30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3">
      <c r="A7" s="26">
        <v>3</v>
      </c>
      <c r="B7" s="57" t="s">
        <v>31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 t="str">
        <f t="shared" si="0"/>
        <v/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Fault-tolerance</v>
      </c>
      <c r="D21" t="str">
        <f t="shared" si="2"/>
        <v>51% attack</v>
      </c>
      <c r="E21" t="str">
        <f t="shared" si="2"/>
        <v>Double spend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Fault-tolerance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x14ac:dyDescent="0.2">
      <c r="A23">
        <v>2</v>
      </c>
      <c r="B23" t="str">
        <f t="shared" si="3"/>
        <v>51% attack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x14ac:dyDescent="0.2">
      <c r="A24">
        <v>3</v>
      </c>
      <c r="B24" t="str">
        <f t="shared" si="3"/>
        <v>Double spend</v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Fault-tolerance</v>
      </c>
      <c r="D38" t="str">
        <f t="shared" si="15"/>
        <v>51% attack</v>
      </c>
      <c r="E38" t="str">
        <f t="shared" si="15"/>
        <v>Double spend</v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t="s">
        <v>12</v>
      </c>
    </row>
    <row r="39" spans="1:17" ht="12.75" hidden="1" customHeight="1" x14ac:dyDescent="0.2">
      <c r="A39">
        <v>1</v>
      </c>
      <c r="B39" t="str">
        <f t="shared" ref="B39:B51" si="16">B22</f>
        <v>Fault-tolerance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t="str">
        <f t="shared" ref="Q39:Q51" si="18">IF(P39="","",P39/$P22)</f>
        <v/>
      </c>
    </row>
    <row r="40" spans="1:17" ht="12.75" hidden="1" customHeight="1" x14ac:dyDescent="0.2">
      <c r="A40">
        <v>2</v>
      </c>
      <c r="B40" t="str">
        <f t="shared" si="16"/>
        <v>51% attack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t="str">
        <f t="shared" si="18"/>
        <v/>
      </c>
    </row>
    <row r="41" spans="1:17" ht="12.75" hidden="1" customHeight="1" x14ac:dyDescent="0.2">
      <c r="A41">
        <v>3</v>
      </c>
      <c r="B41" t="str">
        <f t="shared" si="16"/>
        <v>Double spend</v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t="str">
        <f t="shared" si="18"/>
        <v/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t="str">
        <f t="shared" si="18"/>
        <v/>
      </c>
    </row>
    <row r="52" spans="1:17" ht="12.75" hidden="1" customHeight="1" thickTop="1" x14ac:dyDescent="0.2"/>
    <row r="53" spans="1:17" ht="12.75" hidden="1" customHeight="1" x14ac:dyDescent="0.2">
      <c r="P53" t="s">
        <v>13</v>
      </c>
      <c r="Q53">
        <f>COUNTA(B5:B17)</f>
        <v>3</v>
      </c>
    </row>
    <row r="54" spans="1:17" ht="12.75" hidden="1" customHeight="1" x14ac:dyDescent="0.2">
      <c r="P54" t="s">
        <v>14</v>
      </c>
      <c r="Q54" t="e">
        <f>SUM(Q39:Q51)/COUNT(Q39:Q51)</f>
        <v>#DIV/0!</v>
      </c>
    </row>
    <row r="55" spans="1:17" ht="12.75" hidden="1" customHeight="1" x14ac:dyDescent="0.2">
      <c r="P55" t="s">
        <v>15</v>
      </c>
      <c r="Q55" t="e">
        <f>(Q54-Q53)/(Q53-1)</f>
        <v>#DIV/0!</v>
      </c>
    </row>
    <row r="56" spans="1:17" ht="12.75" hidden="1" customHeight="1" x14ac:dyDescent="0.2">
      <c r="P56" t="s">
        <v>16</v>
      </c>
      <c r="Q56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E6B20433-D132-4432-9968-D7975538DD6F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0CC9-CCBD-461F-9485-9629C28B1E4B}">
  <sheetPr>
    <tabColor rgb="FF00B050"/>
  </sheetPr>
  <dimension ref="A1:S73"/>
  <sheetViews>
    <sheetView zoomScale="130" zoomScaleNormal="130" workbookViewId="0">
      <selection activeCell="G8" sqref="G8"/>
    </sheetView>
  </sheetViews>
  <sheetFormatPr defaultColWidth="11.7109375" defaultRowHeight="12.75" customHeight="1" x14ac:dyDescent="0.2"/>
  <cols>
    <col min="1" max="1" width="7.5703125" customWidth="1"/>
    <col min="2" max="2" width="17.28515625" customWidth="1"/>
    <col min="3" max="6" width="15" customWidth="1"/>
    <col min="7" max="7" width="14.28515625" customWidth="1"/>
    <col min="8" max="11" width="11.7109375" hidden="1" customWidth="1"/>
    <col min="12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97" t="s">
        <v>3</v>
      </c>
      <c r="B3" s="98" t="s">
        <v>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26.25" customHeight="1" thickTop="1" thickBot="1" x14ac:dyDescent="0.25">
      <c r="A4" s="100"/>
      <c r="B4" s="101" t="s">
        <v>32</v>
      </c>
      <c r="C4" s="102" t="str">
        <f>T(B5)</f>
        <v>Throughput</v>
      </c>
      <c r="D4" s="103" t="str">
        <f>T(B6)</f>
        <v>Decentralization</v>
      </c>
      <c r="E4" s="104" t="str">
        <f>T(B7)</f>
        <v>Incentivitization</v>
      </c>
      <c r="F4" s="105" t="str">
        <f>T(B8)</f>
        <v>Sustainability</v>
      </c>
      <c r="G4" s="106" t="str">
        <f>T(B9)</f>
        <v>Security</v>
      </c>
      <c r="H4" s="65"/>
      <c r="I4" s="65"/>
      <c r="J4" s="65"/>
      <c r="K4" s="65"/>
      <c r="L4" s="65"/>
      <c r="M4" s="65"/>
      <c r="N4" s="65"/>
      <c r="O4" s="65"/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107">
        <v>1</v>
      </c>
      <c r="B5" s="53" t="s">
        <v>48</v>
      </c>
      <c r="C5" s="62">
        <v>1</v>
      </c>
      <c r="D5" s="63"/>
      <c r="E5" s="63"/>
      <c r="F5" s="63"/>
      <c r="G5" s="108"/>
      <c r="H5" s="65"/>
      <c r="I5" s="67"/>
      <c r="J5" s="67"/>
      <c r="K5" s="67"/>
      <c r="L5" s="67"/>
      <c r="M5" s="67"/>
      <c r="N5" s="67"/>
      <c r="O5" s="67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107">
        <v>2</v>
      </c>
      <c r="B6" s="54" t="s">
        <v>49</v>
      </c>
      <c r="C6" s="65" t="str">
        <f>IF(D5="","",1/D5)</f>
        <v/>
      </c>
      <c r="D6" s="66">
        <v>1</v>
      </c>
      <c r="E6" s="63"/>
      <c r="F6" s="63"/>
      <c r="G6" s="108"/>
      <c r="H6" s="65"/>
      <c r="I6" s="67"/>
      <c r="J6" s="67"/>
      <c r="K6" s="67"/>
      <c r="L6" s="67"/>
      <c r="M6" s="67"/>
      <c r="N6" s="67"/>
      <c r="O6" s="67"/>
      <c r="P6" s="60" t="str">
        <f t="shared" si="0"/>
        <v/>
      </c>
      <c r="R6" s="111"/>
      <c r="S6" s="111"/>
    </row>
    <row r="7" spans="1:19" ht="17.25" customHeight="1" thickTop="1" thickBot="1" x14ac:dyDescent="0.3">
      <c r="A7" s="107">
        <v>3</v>
      </c>
      <c r="B7" s="55" t="s">
        <v>50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108"/>
      <c r="H7" s="65"/>
      <c r="I7" s="67"/>
      <c r="J7" s="67"/>
      <c r="K7" s="67"/>
      <c r="L7" s="67"/>
      <c r="M7" s="67"/>
      <c r="N7" s="67"/>
      <c r="O7" s="67"/>
      <c r="P7" s="60" t="str">
        <f t="shared" si="0"/>
        <v/>
      </c>
      <c r="Q7" s="32"/>
      <c r="R7" s="32"/>
    </row>
    <row r="8" spans="1:19" ht="17.25" customHeight="1" thickTop="1" thickBot="1" x14ac:dyDescent="0.3">
      <c r="A8" s="107">
        <v>4</v>
      </c>
      <c r="B8" s="56" t="s">
        <v>52</v>
      </c>
      <c r="C8" s="65" t="str">
        <f>IF(F5="","",1/F5)</f>
        <v/>
      </c>
      <c r="D8" s="67" t="str">
        <f>IF(F6="","",1/F6)</f>
        <v/>
      </c>
      <c r="E8" s="67" t="str">
        <f>IF(F7="","",1/F7)</f>
        <v/>
      </c>
      <c r="F8" s="66">
        <v>1</v>
      </c>
      <c r="G8" s="108"/>
      <c r="H8" s="65"/>
      <c r="I8" s="67"/>
      <c r="J8" s="67"/>
      <c r="K8" s="67"/>
      <c r="L8" s="67"/>
      <c r="M8" s="67"/>
      <c r="N8" s="67"/>
      <c r="O8" s="67"/>
      <c r="P8" s="60" t="str">
        <f t="shared" si="0"/>
        <v/>
      </c>
      <c r="R8" s="33" t="s">
        <v>44</v>
      </c>
      <c r="S8" s="34" t="s">
        <v>33</v>
      </c>
    </row>
    <row r="9" spans="1:19" ht="17.25" customHeight="1" thickTop="1" thickBot="1" x14ac:dyDescent="0.3">
      <c r="A9" s="107">
        <v>5</v>
      </c>
      <c r="B9" s="109" t="s">
        <v>51</v>
      </c>
      <c r="C9" s="65" t="str">
        <f>IF(G5="","",1/G5)</f>
        <v/>
      </c>
      <c r="D9" s="67" t="str">
        <f>IF(G6="","",1/G6)</f>
        <v/>
      </c>
      <c r="E9" s="67" t="str">
        <f>IF(G7="","",1/G7)</f>
        <v/>
      </c>
      <c r="F9" s="67" t="str">
        <f>IF(G8="","",1/G8)</f>
        <v/>
      </c>
      <c r="G9" s="110">
        <v>1</v>
      </c>
      <c r="H9" s="90"/>
      <c r="I9" s="91"/>
      <c r="J9" s="92"/>
      <c r="K9" s="91"/>
      <c r="L9" s="91"/>
      <c r="M9" s="91"/>
      <c r="N9" s="91"/>
      <c r="O9" s="91"/>
      <c r="P9" s="60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thickTop="1" x14ac:dyDescent="0.2">
      <c r="A10" s="94"/>
      <c r="B10" s="94"/>
      <c r="C10" s="94"/>
      <c r="D10" s="94"/>
      <c r="E10" s="94"/>
      <c r="F10" s="94"/>
      <c r="G10" s="94"/>
      <c r="H10" s="95"/>
      <c r="I10" s="96"/>
      <c r="J10" s="96"/>
      <c r="K10" s="96"/>
      <c r="L10" s="96"/>
      <c r="M10" s="96"/>
      <c r="N10" s="96"/>
      <c r="O10" s="96"/>
      <c r="P10" s="94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A11" s="94"/>
      <c r="B11" s="94"/>
      <c r="C11" s="94"/>
      <c r="D11" s="94"/>
      <c r="E11" s="94"/>
      <c r="F11" s="94"/>
      <c r="G11" s="94"/>
      <c r="H11" s="94"/>
      <c r="I11" s="95"/>
      <c r="J11" s="96"/>
      <c r="K11" s="96"/>
      <c r="L11" s="96"/>
      <c r="M11" s="96"/>
      <c r="N11" s="96"/>
      <c r="O11" s="96"/>
      <c r="P11" s="94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A12" s="94"/>
      <c r="B12" s="94"/>
      <c r="C12" s="94"/>
      <c r="D12" s="94"/>
      <c r="E12" s="94"/>
      <c r="F12" s="94"/>
      <c r="G12" s="94"/>
      <c r="H12" s="94"/>
      <c r="I12" s="94"/>
      <c r="J12" s="95"/>
      <c r="K12" s="96"/>
      <c r="L12" s="96"/>
      <c r="M12" s="96"/>
      <c r="N12" s="96"/>
      <c r="O12" s="96"/>
      <c r="P12" s="94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5"/>
      <c r="L13" s="96"/>
      <c r="M13" s="96"/>
      <c r="N13" s="96"/>
      <c r="O13" s="96"/>
      <c r="P13" s="94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M14" s="96"/>
      <c r="N14" s="96"/>
      <c r="O14" s="96"/>
      <c r="P14" s="9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5"/>
      <c r="N15" s="96"/>
      <c r="O15" s="96"/>
      <c r="P15" s="94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96"/>
      <c r="P16" s="94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5"/>
      <c r="P17" s="94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69"/>
      <c r="B18" s="36" t="s">
        <v>7</v>
      </c>
      <c r="C18" s="93" t="str">
        <f>IF(C6="","",SUM(C5:C17))</f>
        <v/>
      </c>
      <c r="D18" s="93" t="str">
        <f>IF(D5="","",SUM(D5:D17))</f>
        <v/>
      </c>
      <c r="E18" s="93" t="str">
        <f t="shared" ref="E18:O18" si="1">IF(E5="","",SUM(E5:E17))</f>
        <v/>
      </c>
      <c r="F18" s="93" t="str">
        <f t="shared" si="1"/>
        <v/>
      </c>
      <c r="G18" s="93" t="str">
        <f t="shared" si="1"/>
        <v/>
      </c>
      <c r="H18" s="93" t="str">
        <f t="shared" si="1"/>
        <v/>
      </c>
      <c r="I18" s="93" t="str">
        <f t="shared" si="1"/>
        <v/>
      </c>
      <c r="J18" s="93" t="str">
        <f t="shared" si="1"/>
        <v/>
      </c>
      <c r="K18" s="93" t="str">
        <f t="shared" si="1"/>
        <v/>
      </c>
      <c r="L18" s="93" t="str">
        <f t="shared" si="1"/>
        <v/>
      </c>
      <c r="M18" s="93" t="str">
        <f t="shared" si="1"/>
        <v/>
      </c>
      <c r="N18" s="93" t="str">
        <f t="shared" si="1"/>
        <v/>
      </c>
      <c r="O18" s="93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2">C4</f>
        <v>Throughput</v>
      </c>
      <c r="D21" s="42" t="str">
        <f t="shared" si="2"/>
        <v>Decentralization</v>
      </c>
      <c r="E21" s="42" t="str">
        <f t="shared" si="2"/>
        <v>Incentivitization</v>
      </c>
      <c r="F21" s="42" t="str">
        <f t="shared" si="2"/>
        <v>Sustainability</v>
      </c>
      <c r="G21" s="42" t="str">
        <f t="shared" si="2"/>
        <v>Security</v>
      </c>
      <c r="H21" s="42">
        <f t="shared" si="2"/>
        <v>0</v>
      </c>
      <c r="I21" s="42">
        <f t="shared" si="2"/>
        <v>0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3">IF(B5="","",B5)</f>
        <v>Throughput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x14ac:dyDescent="0.2">
      <c r="A23" s="11">
        <v>2</v>
      </c>
      <c r="B23" s="43" t="str">
        <f t="shared" si="3"/>
        <v>Decentralization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x14ac:dyDescent="0.2">
      <c r="A24" s="11">
        <v>3</v>
      </c>
      <c r="B24" s="43" t="str">
        <f t="shared" si="3"/>
        <v>Incentivitization</v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x14ac:dyDescent="0.2">
      <c r="A25" s="11">
        <v>4</v>
      </c>
      <c r="B25" s="43" t="str">
        <f t="shared" si="3"/>
        <v>Sustainability</v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x14ac:dyDescent="0.2">
      <c r="A26" s="11">
        <v>5</v>
      </c>
      <c r="B26" s="43" t="str">
        <f t="shared" si="3"/>
        <v>Security</v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x14ac:dyDescent="0.2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x14ac:dyDescent="0.2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x14ac:dyDescent="0.2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15">C21</f>
        <v>Throughput</v>
      </c>
      <c r="D38" s="42" t="str">
        <f t="shared" si="15"/>
        <v>Decentralization</v>
      </c>
      <c r="E38" s="42" t="str">
        <f t="shared" si="15"/>
        <v>Incentivitization</v>
      </c>
      <c r="F38" s="42" t="str">
        <f t="shared" si="15"/>
        <v>Sustainability</v>
      </c>
      <c r="G38" s="42" t="str">
        <f t="shared" si="15"/>
        <v>Security</v>
      </c>
      <c r="H38" s="42">
        <f t="shared" si="15"/>
        <v>0</v>
      </c>
      <c r="I38" s="42">
        <f t="shared" si="15"/>
        <v>0</v>
      </c>
      <c r="J38" s="42">
        <f t="shared" si="15"/>
        <v>0</v>
      </c>
      <c r="K38" s="42">
        <f t="shared" si="15"/>
        <v>0</v>
      </c>
      <c r="L38" s="42">
        <f t="shared" si="15"/>
        <v>0</v>
      </c>
      <c r="M38" s="42">
        <f t="shared" si="15"/>
        <v>0</v>
      </c>
      <c r="N38" s="42">
        <f t="shared" si="15"/>
        <v>0</v>
      </c>
      <c r="O38" s="42">
        <f t="shared" si="15"/>
        <v>0</v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16">B22</f>
        <v>Throughput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 s="11">
        <v>2</v>
      </c>
      <c r="B40" s="43" t="str">
        <f t="shared" si="16"/>
        <v>Decentralization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x14ac:dyDescent="0.2">
      <c r="A41" s="11">
        <v>3</v>
      </c>
      <c r="B41" s="43" t="str">
        <f t="shared" si="16"/>
        <v>Incentivitization</v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x14ac:dyDescent="0.2">
      <c r="A42" s="11">
        <v>4</v>
      </c>
      <c r="B42" s="43" t="str">
        <f t="shared" si="16"/>
        <v>Sustainability</v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x14ac:dyDescent="0.2">
      <c r="A43" s="11">
        <v>5</v>
      </c>
      <c r="B43" s="43" t="str">
        <f t="shared" si="16"/>
        <v>Security</v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x14ac:dyDescent="0.2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x14ac:dyDescent="0.2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x14ac:dyDescent="0.2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5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1.1200000000000001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O12:O16 N12:N15 N5:O11 M5:M14" xr:uid="{73210EF4-9BEC-42CF-842B-BAFD8F306A94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0B43-C103-45DF-A945-4E1FDA68A80C}">
  <sheetPr>
    <tabColor theme="5" tint="0.39997558519241921"/>
  </sheetPr>
  <dimension ref="A1:S73"/>
  <sheetViews>
    <sheetView zoomScale="130" zoomScaleNormal="130" workbookViewId="0">
      <selection activeCell="E6" sqref="E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49" t="str">
        <f>T(B5)</f>
        <v>TPS (s)</v>
      </c>
      <c r="D4" s="49" t="str">
        <f>T(B6)</f>
        <v>Tx. latency (s)</v>
      </c>
      <c r="E4" s="49" t="str">
        <f>T(B7)</f>
        <v>Finality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3" t="s">
        <v>21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3" t="s">
        <v>22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3">
      <c r="A7" s="26">
        <v>3</v>
      </c>
      <c r="B7" s="53" t="s">
        <v>23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 t="str">
        <f t="shared" si="0"/>
        <v/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TPS (s)</v>
      </c>
      <c r="D21" t="str">
        <f t="shared" si="2"/>
        <v>Tx. latency (s)</v>
      </c>
      <c r="E21" t="str">
        <f t="shared" si="2"/>
        <v>Finality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TPS (s)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x14ac:dyDescent="0.2">
      <c r="A23">
        <v>2</v>
      </c>
      <c r="B23" t="str">
        <f t="shared" si="3"/>
        <v>Tx. latency (s)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x14ac:dyDescent="0.2">
      <c r="A24">
        <v>3</v>
      </c>
      <c r="B24" t="str">
        <f t="shared" si="3"/>
        <v>Finality</v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  <c r="Q34" s="17"/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TPS (s)</v>
      </c>
      <c r="D38" t="str">
        <f t="shared" si="15"/>
        <v>Tx. latency (s)</v>
      </c>
      <c r="E38" t="str">
        <f t="shared" si="15"/>
        <v>Finality</v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s="10" t="s">
        <v>12</v>
      </c>
    </row>
    <row r="39" spans="1:17" ht="12.75" hidden="1" customHeight="1" x14ac:dyDescent="0.2">
      <c r="A39">
        <v>1</v>
      </c>
      <c r="B39" t="str">
        <f t="shared" ref="B39:B51" si="16">B22</f>
        <v>TPS (s)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>
        <v>2</v>
      </c>
      <c r="B40" t="str">
        <f t="shared" si="16"/>
        <v>Tx. latency (s)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s="13" t="str">
        <f t="shared" si="18"/>
        <v/>
      </c>
    </row>
    <row r="41" spans="1:17" ht="12.75" hidden="1" customHeight="1" x14ac:dyDescent="0.2">
      <c r="A41">
        <v>3</v>
      </c>
      <c r="B41" t="str">
        <f t="shared" si="16"/>
        <v>Finality</v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s="13" t="str">
        <f t="shared" si="18"/>
        <v/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s="13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s="1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s="13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s="13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Q52" s="18"/>
    </row>
    <row r="53" spans="1:17" ht="12.75" hidden="1" customHeight="1" x14ac:dyDescent="0.2">
      <c r="P53" t="s">
        <v>13</v>
      </c>
      <c r="Q53" s="18">
        <f>COUNTA(B5:B17)</f>
        <v>3</v>
      </c>
    </row>
    <row r="54" spans="1:17" ht="12.75" hidden="1" customHeight="1" x14ac:dyDescent="0.2">
      <c r="P54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t="s">
        <v>16</v>
      </c>
      <c r="Q56" s="23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A61D5BED-253D-413B-8EFF-BE6345481B95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E68E-D05A-4A48-9F0C-060BCAE5457C}">
  <sheetPr>
    <tabColor theme="4" tint="0.39997558519241921"/>
  </sheetPr>
  <dimension ref="A1:S73"/>
  <sheetViews>
    <sheetView zoomScale="130" zoomScaleNormal="130" workbookViewId="0">
      <selection activeCell="C16" sqref="C1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70" t="str">
        <f>T(B5)</f>
        <v># consensus nodes</v>
      </c>
      <c r="D4" s="70" t="str">
        <f>T(B6)</f>
        <v># nodes</v>
      </c>
      <c r="E4" s="70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4" t="s">
        <v>24</v>
      </c>
      <c r="C5" s="62">
        <v>1</v>
      </c>
      <c r="D5" s="63">
        <v>3</v>
      </c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>
        <f t="shared" ref="P5:P17" si="0">P22</f>
        <v>0.75</v>
      </c>
      <c r="R5" s="111"/>
      <c r="S5" s="111"/>
    </row>
    <row r="6" spans="1:19" ht="17.25" customHeight="1" thickTop="1" thickBot="1" x14ac:dyDescent="0.3">
      <c r="A6" s="26">
        <v>2</v>
      </c>
      <c r="B6" s="54" t="s">
        <v>25</v>
      </c>
      <c r="C6" s="65">
        <f>IF(D5="","",1/D5)</f>
        <v>0.33333333333333331</v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>
        <f t="shared" si="0"/>
        <v>0.25</v>
      </c>
      <c r="R6" s="111"/>
      <c r="S6" s="111"/>
    </row>
    <row r="7" spans="1:19" ht="17.25" customHeight="1" thickTop="1" thickBot="1" x14ac:dyDescent="0.25"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>
        <f>IF(C6="","",SUM(C5:C17))</f>
        <v>1.3333333333333333</v>
      </c>
      <c r="D18">
        <f>IF(D5="","",SUM(D5:D17))</f>
        <v>4</v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# consensus nodes</v>
      </c>
      <c r="D21" t="str">
        <f t="shared" si="2"/>
        <v># nodes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# consensus nodes</v>
      </c>
      <c r="C22">
        <f>IF($C$18="","",C5/$C$18)</f>
        <v>0.75</v>
      </c>
      <c r="D22">
        <f>IF(D18="","",D5/$D$18)</f>
        <v>0.75</v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>
        <f t="shared" ref="P22:P34" si="5">IF(C22="","",SUM(C22:O22)/$Q$53)</f>
        <v>0.75</v>
      </c>
    </row>
    <row r="23" spans="1:19" ht="12.75" hidden="1" customHeight="1" x14ac:dyDescent="0.2">
      <c r="A23">
        <v>2</v>
      </c>
      <c r="B23" t="str">
        <f t="shared" si="3"/>
        <v># nodes</v>
      </c>
      <c r="C23">
        <f>IF(C6="","",C6/$C$18)</f>
        <v>0.25</v>
      </c>
      <c r="D23">
        <f>IF(D18="","",D6/$D$18)</f>
        <v>0.25</v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>
        <f t="shared" si="5"/>
        <v>0.25</v>
      </c>
    </row>
    <row r="24" spans="1:19" ht="12.75" hidden="1" customHeight="1" x14ac:dyDescent="0.2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  <c r="Q34" s="17"/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# consensus nodes</v>
      </c>
      <c r="D38" t="str">
        <f t="shared" si="15"/>
        <v># nodes</v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s="10" t="s">
        <v>12</v>
      </c>
    </row>
    <row r="39" spans="1:17" ht="12.75" hidden="1" customHeight="1" x14ac:dyDescent="0.2">
      <c r="A39">
        <v>1</v>
      </c>
      <c r="B39" t="str">
        <f t="shared" ref="B39:B51" si="16">B22</f>
        <v># consensus nodes</v>
      </c>
      <c r="C39">
        <f>IF(C18="","",C5*$P$22)</f>
        <v>0.75</v>
      </c>
      <c r="D39">
        <f>IF(D18="","",D5*$P$23)</f>
        <v>0.75</v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>
        <f t="shared" ref="P39:P51" si="17">IF(C39="","",SUM(C39:O39))</f>
        <v>1.5</v>
      </c>
      <c r="Q39" s="13">
        <f t="shared" ref="Q39:Q51" si="18">IF(P39="","",P39/$P22)</f>
        <v>2</v>
      </c>
    </row>
    <row r="40" spans="1:17" ht="12.75" hidden="1" customHeight="1" x14ac:dyDescent="0.2">
      <c r="A40">
        <v>2</v>
      </c>
      <c r="B40" t="str">
        <f t="shared" si="16"/>
        <v># nodes</v>
      </c>
      <c r="C40">
        <f t="shared" ref="C40:C51" si="19">IF(C6="","",C6*$P$22)</f>
        <v>0.25</v>
      </c>
      <c r="D40">
        <f>IF(D18="","",D6*$P$23)</f>
        <v>0.25</v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>
        <f t="shared" si="17"/>
        <v>0.5</v>
      </c>
      <c r="Q40" s="13">
        <f t="shared" si="18"/>
        <v>2</v>
      </c>
    </row>
    <row r="41" spans="1:17" ht="12.75" hidden="1" customHeight="1" x14ac:dyDescent="0.2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s="13" t="str">
        <f t="shared" si="18"/>
        <v/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s="13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s="1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s="13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s="13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Q52" s="18"/>
    </row>
    <row r="53" spans="1:17" ht="12.75" hidden="1" customHeight="1" x14ac:dyDescent="0.2">
      <c r="P53" t="s">
        <v>13</v>
      </c>
      <c r="Q53" s="18">
        <f>COUNTA(B5:B17)</f>
        <v>2</v>
      </c>
    </row>
    <row r="54" spans="1:17" ht="12.75" hidden="1" customHeight="1" x14ac:dyDescent="0.2">
      <c r="P54" t="s">
        <v>14</v>
      </c>
      <c r="Q54" s="21">
        <f>SUM(Q39:Q51)/COUNT(Q39:Q51)</f>
        <v>2</v>
      </c>
    </row>
    <row r="55" spans="1:17" ht="12.75" hidden="1" customHeight="1" x14ac:dyDescent="0.2">
      <c r="P55" t="s">
        <v>15</v>
      </c>
      <c r="Q55" s="21">
        <f>(Q54-Q53)/(Q53-1)</f>
        <v>0</v>
      </c>
    </row>
    <row r="56" spans="1:17" ht="12.75" hidden="1" customHeight="1" x14ac:dyDescent="0.2">
      <c r="P56" t="s">
        <v>16</v>
      </c>
      <c r="Q56" s="23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960A75F0-474D-48B7-9087-451DD6DE2C8E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84D2-8140-44FC-B166-57676C158DA3}">
  <sheetPr>
    <tabColor theme="7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0" t="str">
        <f>T(B5)</f>
        <v>Fees (USD/tx)</v>
      </c>
      <c r="D4" s="50" t="str">
        <f>T(B6)</f>
        <v>Mining reward (USD/day)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5" t="s">
        <v>26</v>
      </c>
      <c r="C5" s="62">
        <v>1</v>
      </c>
      <c r="D5" s="63">
        <v>1</v>
      </c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>
        <f t="shared" ref="P5:P17" si="0">P22</f>
        <v>0.5</v>
      </c>
      <c r="R5" s="111"/>
      <c r="S5" s="111"/>
    </row>
    <row r="6" spans="1:19" ht="17.25" customHeight="1" thickTop="1" thickBot="1" x14ac:dyDescent="0.3">
      <c r="A6" s="26">
        <v>2</v>
      </c>
      <c r="B6" s="55" t="s">
        <v>27</v>
      </c>
      <c r="C6" s="65">
        <f>IF(D5="","",1/D5)</f>
        <v>1</v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>
        <f t="shared" si="0"/>
        <v>0.5</v>
      </c>
      <c r="R6" s="111"/>
      <c r="S6" s="111"/>
    </row>
    <row r="7" spans="1:19" ht="17.25" customHeight="1" thickTop="1" thickBot="1" x14ac:dyDescent="0.25"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>
        <f>IF(C6="","",SUM(C5:C17))</f>
        <v>2</v>
      </c>
      <c r="D18">
        <f>IF(D5="","",SUM(D5:D17))</f>
        <v>2</v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thickTop="1" thickBot="1" x14ac:dyDescent="0.25">
      <c r="C21" t="str">
        <f t="shared" ref="C21:O21" si="2">C4</f>
        <v>Fees (USD/tx)</v>
      </c>
      <c r="D21" t="str">
        <f t="shared" si="2"/>
        <v>Mining reward (USD/day)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thickTop="1" thickBot="1" x14ac:dyDescent="0.25">
      <c r="A22">
        <v>1</v>
      </c>
      <c r="B22" t="str">
        <f t="shared" ref="B22:B34" si="3">IF(B5="","",B5)</f>
        <v>Fees (USD/tx)</v>
      </c>
      <c r="C22">
        <f>IF($C$18="","",C5/$C$18)</f>
        <v>0.5</v>
      </c>
      <c r="D22">
        <f>IF(D18="","",D5/$D$18)</f>
        <v>0.5</v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>
        <f t="shared" ref="P22:P34" si="5">IF(C22="","",SUM(C22:O22)/$Q$53)</f>
        <v>0.5</v>
      </c>
    </row>
    <row r="23" spans="1:19" ht="12.75" hidden="1" customHeight="1" thickTop="1" thickBot="1" x14ac:dyDescent="0.25">
      <c r="A23">
        <v>2</v>
      </c>
      <c r="B23" t="str">
        <f t="shared" si="3"/>
        <v>Mining reward (USD/day)</v>
      </c>
      <c r="C23">
        <f>IF(C6="","",C6/$C$18)</f>
        <v>0.5</v>
      </c>
      <c r="D23">
        <f>IF(D18="","",D6/$D$18)</f>
        <v>0.5</v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>
        <f t="shared" si="5"/>
        <v>0.5</v>
      </c>
    </row>
    <row r="24" spans="1:19" ht="12.75" hidden="1" customHeight="1" thickTop="1" thickBot="1" x14ac:dyDescent="0.25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thickTop="1" thickBot="1" x14ac:dyDescent="0.25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thickTop="1" thickBot="1" x14ac:dyDescent="0.25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thickTop="1" thickBot="1" x14ac:dyDescent="0.25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thickTop="1" thickBot="1" x14ac:dyDescent="0.25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thickTop="1" thickBot="1" x14ac:dyDescent="0.25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</row>
    <row r="35" spans="1:17" ht="12.75" hidden="1" customHeight="1" thickTop="1" x14ac:dyDescent="0.2"/>
    <row r="36" spans="1:17" ht="12.75" hidden="1" customHeight="1" x14ac:dyDescent="0.2"/>
    <row r="37" spans="1:17" ht="15.75" hidden="1" customHeight="1" thickBot="1" x14ac:dyDescent="0.25">
      <c r="B37" t="s">
        <v>10</v>
      </c>
    </row>
    <row r="38" spans="1:17" ht="12.75" hidden="1" customHeight="1" thickTop="1" thickBot="1" x14ac:dyDescent="0.25">
      <c r="C38" t="str">
        <f t="shared" ref="C38:O38" si="15">C21</f>
        <v>Fees (USD/tx)</v>
      </c>
      <c r="D38" t="str">
        <f t="shared" si="15"/>
        <v>Mining reward (USD/day)</v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t="s">
        <v>12</v>
      </c>
    </row>
    <row r="39" spans="1:17" ht="12.75" hidden="1" customHeight="1" thickTop="1" thickBot="1" x14ac:dyDescent="0.25">
      <c r="A39">
        <v>1</v>
      </c>
      <c r="B39" t="str">
        <f t="shared" ref="B39:B51" si="16">B22</f>
        <v>Fees (USD/tx)</v>
      </c>
      <c r="C39">
        <f>IF(C18="","",C5*$P$22)</f>
        <v>0.5</v>
      </c>
      <c r="D39">
        <f>IF(D18="","",D5*$P$23)</f>
        <v>0.5</v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>
        <f t="shared" ref="P39:P51" si="17">IF(C39="","",SUM(C39:O39))</f>
        <v>1</v>
      </c>
      <c r="Q39">
        <f t="shared" ref="Q39:Q51" si="18">IF(P39="","",P39/$P22)</f>
        <v>2</v>
      </c>
    </row>
    <row r="40" spans="1:17" ht="12.75" hidden="1" customHeight="1" thickTop="1" thickBot="1" x14ac:dyDescent="0.25">
      <c r="A40">
        <v>2</v>
      </c>
      <c r="B40" t="str">
        <f t="shared" si="16"/>
        <v>Mining reward (USD/day)</v>
      </c>
      <c r="C40">
        <f t="shared" ref="C40:C51" si="19">IF(C6="","",C6*$P$22)</f>
        <v>0.5</v>
      </c>
      <c r="D40">
        <f>IF(D18="","",D6*$P$23)</f>
        <v>0.5</v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>
        <f t="shared" si="17"/>
        <v>1</v>
      </c>
      <c r="Q40">
        <f t="shared" si="18"/>
        <v>2</v>
      </c>
    </row>
    <row r="41" spans="1:17" ht="12.75" hidden="1" customHeight="1" thickTop="1" thickBot="1" x14ac:dyDescent="0.25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t="str">
        <f t="shared" si="18"/>
        <v/>
      </c>
    </row>
    <row r="42" spans="1:17" ht="12.75" hidden="1" customHeight="1" thickTop="1" thickBot="1" x14ac:dyDescent="0.25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t="str">
        <f t="shared" si="18"/>
        <v/>
      </c>
    </row>
    <row r="43" spans="1:17" ht="12.75" hidden="1" customHeight="1" thickTop="1" thickBot="1" x14ac:dyDescent="0.25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t="str">
        <f t="shared" si="18"/>
        <v/>
      </c>
    </row>
    <row r="44" spans="1:17" ht="12.75" hidden="1" customHeight="1" thickTop="1" thickBot="1" x14ac:dyDescent="0.25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t="str">
        <f t="shared" si="18"/>
        <v/>
      </c>
    </row>
    <row r="45" spans="1:17" ht="12.75" hidden="1" customHeight="1" thickTop="1" thickBot="1" x14ac:dyDescent="0.25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t="str">
        <f t="shared" si="18"/>
        <v/>
      </c>
    </row>
    <row r="46" spans="1:17" ht="12.75" hidden="1" customHeight="1" thickTop="1" thickBot="1" x14ac:dyDescent="0.25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t="str">
        <f t="shared" si="18"/>
        <v/>
      </c>
    </row>
    <row r="52" spans="1:17" ht="12.75" hidden="1" customHeight="1" thickTop="1" x14ac:dyDescent="0.2"/>
    <row r="53" spans="1:17" ht="12.75" hidden="1" customHeight="1" x14ac:dyDescent="0.2">
      <c r="P53" t="s">
        <v>13</v>
      </c>
      <c r="Q53">
        <f>COUNTA(B5:B17)</f>
        <v>2</v>
      </c>
    </row>
    <row r="54" spans="1:17" ht="12.75" hidden="1" customHeight="1" x14ac:dyDescent="0.2">
      <c r="P54" t="s">
        <v>14</v>
      </c>
      <c r="Q54">
        <f>SUM(Q39:Q51)/COUNT(Q39:Q51)</f>
        <v>2</v>
      </c>
    </row>
    <row r="55" spans="1:17" ht="12.75" hidden="1" customHeight="1" x14ac:dyDescent="0.2">
      <c r="P55" t="s">
        <v>15</v>
      </c>
      <c r="Q55">
        <f>(Q54-Q53)/(Q53-1)</f>
        <v>0</v>
      </c>
    </row>
    <row r="56" spans="1:17" ht="12.75" hidden="1" customHeight="1" x14ac:dyDescent="0.2">
      <c r="P56" t="s">
        <v>16</v>
      </c>
      <c r="Q56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60DD8ED0-7EF0-4BF1-9BBE-C69D0DD4D4D0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5A61F-09D5-438D-A73B-65168930D3A1}">
  <sheetPr>
    <tabColor rgb="FF92D050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1" t="str">
        <f>T(B5)</f>
        <v>Power consumption</v>
      </c>
      <c r="D4" s="51" t="str">
        <f>T(B6)</f>
        <v>Hardware dependency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6" t="s">
        <v>47</v>
      </c>
      <c r="C5" s="62">
        <v>1</v>
      </c>
      <c r="D5" s="63">
        <v>1</v>
      </c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>
        <f t="shared" ref="P5:P17" si="0">P22</f>
        <v>0.5</v>
      </c>
      <c r="R5" s="111"/>
      <c r="S5" s="111"/>
    </row>
    <row r="6" spans="1:19" ht="17.25" customHeight="1" thickTop="1" thickBot="1" x14ac:dyDescent="0.3">
      <c r="A6" s="26">
        <v>2</v>
      </c>
      <c r="B6" s="56" t="s">
        <v>28</v>
      </c>
      <c r="C6" s="65">
        <f>IF(D5="","",1/D5)</f>
        <v>1</v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>
        <f t="shared" si="0"/>
        <v>0.5</v>
      </c>
      <c r="R6" s="111"/>
      <c r="S6" s="111"/>
    </row>
    <row r="7" spans="1:19" ht="17.25" customHeight="1" thickTop="1" thickBot="1" x14ac:dyDescent="0.25"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>
        <f>IF(C6="","",SUM(C5:C17))</f>
        <v>2</v>
      </c>
      <c r="D18">
        <f>IF(D5="","",SUM(D5:D17))</f>
        <v>2</v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thickTop="1" thickBot="1" x14ac:dyDescent="0.25">
      <c r="C21" t="str">
        <f t="shared" ref="C21:O21" si="2">C4</f>
        <v>Power consumption</v>
      </c>
      <c r="D21" t="str">
        <f t="shared" si="2"/>
        <v>Hardware dependency</v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thickTop="1" thickBot="1" x14ac:dyDescent="0.25">
      <c r="A22">
        <v>1</v>
      </c>
      <c r="B22" t="str">
        <f t="shared" ref="B22:B34" si="3">IF(B5="","",B5)</f>
        <v>Power consumption</v>
      </c>
      <c r="C22">
        <f>IF($C$18="","",C5/$C$18)</f>
        <v>0.5</v>
      </c>
      <c r="D22">
        <f>IF(D18="","",D5/$D$18)</f>
        <v>0.5</v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>
        <f t="shared" ref="P22:P34" si="5">IF(C22="","",SUM(C22:O22)/$Q$53)</f>
        <v>0.5</v>
      </c>
    </row>
    <row r="23" spans="1:19" ht="12.75" hidden="1" customHeight="1" thickTop="1" thickBot="1" x14ac:dyDescent="0.25">
      <c r="A23">
        <v>2</v>
      </c>
      <c r="B23" t="str">
        <f t="shared" si="3"/>
        <v>Hardware dependency</v>
      </c>
      <c r="C23">
        <f>IF(C6="","",C6/$C$18)</f>
        <v>0.5</v>
      </c>
      <c r="D23">
        <f>IF(D18="","",D6/$D$18)</f>
        <v>0.5</v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>
        <f t="shared" si="5"/>
        <v>0.5</v>
      </c>
    </row>
    <row r="24" spans="1:19" ht="12.75" hidden="1" customHeight="1" thickTop="1" thickBot="1" x14ac:dyDescent="0.25">
      <c r="A24">
        <v>3</v>
      </c>
      <c r="B24" t="str">
        <f t="shared" si="3"/>
        <v/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thickTop="1" thickBot="1" x14ac:dyDescent="0.25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thickTop="1" thickBot="1" x14ac:dyDescent="0.25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thickTop="1" thickBot="1" x14ac:dyDescent="0.25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thickTop="1" thickBot="1" x14ac:dyDescent="0.25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thickTop="1" thickBot="1" x14ac:dyDescent="0.25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  <c r="Q34" s="17"/>
    </row>
    <row r="35" spans="1:17" ht="12.75" hidden="1" customHeight="1" thickTop="1" x14ac:dyDescent="0.2"/>
    <row r="36" spans="1:17" ht="12.75" hidden="1" customHeight="1" x14ac:dyDescent="0.2"/>
    <row r="37" spans="1:17" ht="15.75" hidden="1" customHeight="1" thickBot="1" x14ac:dyDescent="0.25">
      <c r="B37" t="s">
        <v>10</v>
      </c>
    </row>
    <row r="38" spans="1:17" ht="12.75" hidden="1" customHeight="1" thickTop="1" thickBot="1" x14ac:dyDescent="0.25">
      <c r="C38" t="str">
        <f t="shared" ref="C38:O38" si="15">C21</f>
        <v>Power consumption</v>
      </c>
      <c r="D38" t="str">
        <f t="shared" si="15"/>
        <v>Hardware dependency</v>
      </c>
      <c r="E38" t="str">
        <f t="shared" si="15"/>
        <v/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s="10" t="s">
        <v>12</v>
      </c>
    </row>
    <row r="39" spans="1:17" ht="12.75" hidden="1" customHeight="1" thickTop="1" thickBot="1" x14ac:dyDescent="0.25">
      <c r="A39">
        <v>1</v>
      </c>
      <c r="B39" t="str">
        <f t="shared" ref="B39:B51" si="16">B22</f>
        <v>Power consumption</v>
      </c>
      <c r="C39">
        <f>IF(C18="","",C5*$P$22)</f>
        <v>0.5</v>
      </c>
      <c r="D39">
        <f>IF(D18="","",D5*$P$23)</f>
        <v>0.5</v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>
        <f t="shared" ref="P39:P51" si="17">IF(C39="","",SUM(C39:O39))</f>
        <v>1</v>
      </c>
      <c r="Q39" s="13">
        <f t="shared" ref="Q39:Q51" si="18">IF(P39="","",P39/$P22)</f>
        <v>2</v>
      </c>
    </row>
    <row r="40" spans="1:17" ht="12.75" hidden="1" customHeight="1" thickTop="1" thickBot="1" x14ac:dyDescent="0.25">
      <c r="A40">
        <v>2</v>
      </c>
      <c r="B40" t="str">
        <f t="shared" si="16"/>
        <v>Hardware dependency</v>
      </c>
      <c r="C40">
        <f t="shared" ref="C40:C51" si="19">IF(C6="","",C6*$P$22)</f>
        <v>0.5</v>
      </c>
      <c r="D40">
        <f>IF(D18="","",D6*$P$23)</f>
        <v>0.5</v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>
        <f t="shared" si="17"/>
        <v>1</v>
      </c>
      <c r="Q40" s="13">
        <f t="shared" si="18"/>
        <v>2</v>
      </c>
    </row>
    <row r="41" spans="1:17" ht="12.75" hidden="1" customHeight="1" thickTop="1" thickBot="1" x14ac:dyDescent="0.25">
      <c r="A41">
        <v>3</v>
      </c>
      <c r="B41" t="str">
        <f t="shared" si="16"/>
        <v/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s="13" t="str">
        <f t="shared" si="18"/>
        <v/>
      </c>
    </row>
    <row r="42" spans="1:17" ht="12.75" hidden="1" customHeight="1" thickTop="1" thickBot="1" x14ac:dyDescent="0.25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s="13" t="str">
        <f t="shared" si="18"/>
        <v/>
      </c>
    </row>
    <row r="43" spans="1:17" ht="12.75" hidden="1" customHeight="1" thickTop="1" thickBot="1" x14ac:dyDescent="0.25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s="13" t="str">
        <f t="shared" si="18"/>
        <v/>
      </c>
    </row>
    <row r="44" spans="1:17" ht="12.75" hidden="1" customHeight="1" thickTop="1" thickBot="1" x14ac:dyDescent="0.25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s="13" t="str">
        <f t="shared" si="18"/>
        <v/>
      </c>
    </row>
    <row r="45" spans="1:17" ht="12.75" hidden="1" customHeight="1" thickTop="1" thickBot="1" x14ac:dyDescent="0.25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s="13" t="str">
        <f t="shared" si="18"/>
        <v/>
      </c>
    </row>
    <row r="46" spans="1:17" ht="12.75" hidden="1" customHeight="1" thickTop="1" thickBot="1" x14ac:dyDescent="0.25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Q52" s="18"/>
    </row>
    <row r="53" spans="1:17" ht="12.75" hidden="1" customHeight="1" x14ac:dyDescent="0.2">
      <c r="P53" t="s">
        <v>13</v>
      </c>
      <c r="Q53" s="18">
        <f>COUNTA(B5:B17)</f>
        <v>2</v>
      </c>
    </row>
    <row r="54" spans="1:17" ht="12.75" hidden="1" customHeight="1" x14ac:dyDescent="0.2">
      <c r="P54" t="s">
        <v>14</v>
      </c>
      <c r="Q54" s="21">
        <f>SUM(Q39:Q51)/COUNT(Q39:Q51)</f>
        <v>2</v>
      </c>
    </row>
    <row r="55" spans="1:17" ht="12.75" hidden="1" customHeight="1" x14ac:dyDescent="0.2">
      <c r="P55" t="s">
        <v>15</v>
      </c>
      <c r="Q55" s="21">
        <f>(Q54-Q53)/(Q53-1)</f>
        <v>0</v>
      </c>
    </row>
    <row r="56" spans="1:17" ht="12.75" hidden="1" customHeight="1" x14ac:dyDescent="0.2">
      <c r="P56" t="s">
        <v>16</v>
      </c>
      <c r="Q56" s="23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CE01DA9B-505D-439F-B5AA-85F7AFAEEB65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DCED-6FEB-46F9-8DD6-E2029053155E}">
  <sheetPr>
    <tabColor rgb="FF0070C0"/>
  </sheetPr>
  <dimension ref="A1:S73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>
        <f>Q56</f>
        <v>0</v>
      </c>
      <c r="D1" s="1"/>
      <c r="E1" s="68" t="str">
        <f>IF(AND(C1&gt;=0,C1&lt;0.1),"OK","Not OK. Try to get CR &lt;= 0.1")</f>
        <v>OK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2" t="str">
        <f>T(B5)</f>
        <v>Fault-tolerance</v>
      </c>
      <c r="D4" s="52" t="str">
        <f>T(B6)</f>
        <v>51% attack</v>
      </c>
      <c r="E4" s="52" t="str">
        <f>T(B7)</f>
        <v>Double spend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7" t="s">
        <v>29</v>
      </c>
      <c r="C5" s="62">
        <v>1</v>
      </c>
      <c r="D5" s="63">
        <v>5</v>
      </c>
      <c r="E5" s="63">
        <v>5</v>
      </c>
      <c r="F5" s="63"/>
      <c r="G5" s="63"/>
      <c r="H5" s="63"/>
      <c r="I5" s="63"/>
      <c r="J5" s="63"/>
      <c r="K5" s="63"/>
      <c r="L5" s="64"/>
      <c r="M5" s="63"/>
      <c r="N5" s="63"/>
      <c r="O5" s="63"/>
      <c r="P5" s="60">
        <f t="shared" ref="P5:P17" si="0">P22</f>
        <v>0.7142857142857143</v>
      </c>
      <c r="R5" s="111"/>
      <c r="S5" s="111"/>
    </row>
    <row r="6" spans="1:19" ht="17.25" customHeight="1" thickTop="1" thickBot="1" x14ac:dyDescent="0.3">
      <c r="A6" s="26">
        <v>2</v>
      </c>
      <c r="B6" s="57" t="s">
        <v>30</v>
      </c>
      <c r="C6" s="65">
        <f>IF(D5="","",1/D5)</f>
        <v>0.2</v>
      </c>
      <c r="D6" s="66">
        <v>1</v>
      </c>
      <c r="E6" s="63">
        <v>1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0">
        <f t="shared" si="0"/>
        <v>0.14285714285714285</v>
      </c>
      <c r="R6" s="111"/>
      <c r="S6" s="111"/>
    </row>
    <row r="7" spans="1:19" ht="17.25" customHeight="1" thickTop="1" thickBot="1" x14ac:dyDescent="0.3">
      <c r="A7" s="26">
        <v>3</v>
      </c>
      <c r="B7" s="57" t="s">
        <v>31</v>
      </c>
      <c r="C7" s="65">
        <f>IF(E5="","",1/E5)</f>
        <v>0.2</v>
      </c>
      <c r="D7" s="67">
        <f>IF(E6="","",1/E6)</f>
        <v>1</v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>
        <f t="shared" si="0"/>
        <v>0.14285714285714285</v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>
        <f>IF(C6="","",SUM(C5:C17))</f>
        <v>1.4</v>
      </c>
      <c r="D18">
        <f>IF(D5="","",SUM(D5:D17))</f>
        <v>7</v>
      </c>
      <c r="E18">
        <f t="shared" ref="E18:O18" si="1">IF(E5="","",SUM(E5:E17))</f>
        <v>7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Fault-tolerance</v>
      </c>
      <c r="D21" t="str">
        <f t="shared" si="2"/>
        <v>51% attack</v>
      </c>
      <c r="E21" t="str">
        <f t="shared" si="2"/>
        <v>Double spend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Fault-tolerance</v>
      </c>
      <c r="C22">
        <f>IF($C$18="","",C5/$C$18)</f>
        <v>0.7142857142857143</v>
      </c>
      <c r="D22">
        <f>IF(D18="","",D5/$D$18)</f>
        <v>0.7142857142857143</v>
      </c>
      <c r="E22">
        <f>IF(E18="","",E5/$E$18)</f>
        <v>0.7142857142857143</v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>
        <f t="shared" ref="P22:P34" si="5">IF(C22="","",SUM(C22:O22)/$Q$53)</f>
        <v>0.7142857142857143</v>
      </c>
    </row>
    <row r="23" spans="1:19" ht="12.75" hidden="1" customHeight="1" x14ac:dyDescent="0.2">
      <c r="A23">
        <v>2</v>
      </c>
      <c r="B23" t="str">
        <f t="shared" si="3"/>
        <v>51% attack</v>
      </c>
      <c r="C23">
        <f>IF(C6="","",C6/$C$18)</f>
        <v>0.14285714285714288</v>
      </c>
      <c r="D23">
        <f>IF(D18="","",D6/$D$18)</f>
        <v>0.14285714285714285</v>
      </c>
      <c r="E23">
        <f>IF(E6="","",$E6/E$18)</f>
        <v>0.14285714285714285</v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>
        <f t="shared" si="5"/>
        <v>0.14285714285714285</v>
      </c>
    </row>
    <row r="24" spans="1:19" ht="12.75" hidden="1" customHeight="1" x14ac:dyDescent="0.2">
      <c r="A24">
        <v>3</v>
      </c>
      <c r="B24" t="str">
        <f t="shared" si="3"/>
        <v>Double spend</v>
      </c>
      <c r="C24">
        <f t="shared" ref="C24:C34" si="7">IF(C7="","",C7/$C$18)</f>
        <v>0.14285714285714288</v>
      </c>
      <c r="D24">
        <f>IF(D7="","",D7/$D$18)</f>
        <v>0.14285714285714285</v>
      </c>
      <c r="E24">
        <f>IF(E18="","",$E7/E$18)</f>
        <v>0.14285714285714285</v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>
        <f t="shared" si="5"/>
        <v>0.14285714285714285</v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  <c r="Q34" s="17"/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Fault-tolerance</v>
      </c>
      <c r="D38" t="str">
        <f t="shared" si="15"/>
        <v>51% attack</v>
      </c>
      <c r="E38" t="str">
        <f t="shared" si="15"/>
        <v>Double spend</v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s="10" t="s">
        <v>12</v>
      </c>
    </row>
    <row r="39" spans="1:17" ht="12.75" hidden="1" customHeight="1" x14ac:dyDescent="0.2">
      <c r="A39">
        <v>1</v>
      </c>
      <c r="B39" t="str">
        <f t="shared" ref="B39:B51" si="16">B22</f>
        <v>Fault-tolerance</v>
      </c>
      <c r="C39">
        <f>IF(C18="","",C5*$P$22)</f>
        <v>0.7142857142857143</v>
      </c>
      <c r="D39">
        <f>IF(D18="","",D5*$P$23)</f>
        <v>0.71428571428571419</v>
      </c>
      <c r="E39">
        <f>IF(E18="","",E5*$P$24)</f>
        <v>0.71428571428571419</v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>
        <f t="shared" ref="P39:P51" si="17">IF(C39="","",SUM(C39:O39))</f>
        <v>2.1428571428571423</v>
      </c>
      <c r="Q39" s="13">
        <f t="shared" ref="Q39:Q51" si="18">IF(P39="","",P39/$P22)</f>
        <v>2.9999999999999991</v>
      </c>
    </row>
    <row r="40" spans="1:17" ht="12.75" hidden="1" customHeight="1" x14ac:dyDescent="0.2">
      <c r="A40">
        <v>2</v>
      </c>
      <c r="B40" t="str">
        <f t="shared" si="16"/>
        <v>51% attack</v>
      </c>
      <c r="C40">
        <f t="shared" ref="C40:C51" si="19">IF(C6="","",C6*$P$22)</f>
        <v>0.14285714285714288</v>
      </c>
      <c r="D40">
        <f>IF(D18="","",D6*$P$23)</f>
        <v>0.14285714285714285</v>
      </c>
      <c r="E40">
        <f>IF(E6="","",E6*$P$24)</f>
        <v>0.14285714285714285</v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>
        <f t="shared" si="17"/>
        <v>0.42857142857142855</v>
      </c>
      <c r="Q40" s="13">
        <f t="shared" si="18"/>
        <v>3</v>
      </c>
    </row>
    <row r="41" spans="1:17" ht="12.75" hidden="1" customHeight="1" x14ac:dyDescent="0.2">
      <c r="A41">
        <v>3</v>
      </c>
      <c r="B41" t="str">
        <f t="shared" si="16"/>
        <v>Double spend</v>
      </c>
      <c r="C41">
        <f t="shared" si="19"/>
        <v>0.14285714285714288</v>
      </c>
      <c r="D41">
        <f t="shared" ref="D41:D51" si="26">IF(D7="","",D7*$P$23)</f>
        <v>0.14285714285714285</v>
      </c>
      <c r="E41">
        <f>IF(E18="","",E7*$P$24)</f>
        <v>0.14285714285714285</v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>
        <f t="shared" si="17"/>
        <v>0.42857142857142855</v>
      </c>
      <c r="Q41" s="13">
        <f t="shared" si="18"/>
        <v>3</v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s="13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s="1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s="13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s="13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Q52" s="18"/>
    </row>
    <row r="53" spans="1:17" ht="12.75" hidden="1" customHeight="1" x14ac:dyDescent="0.2">
      <c r="P53" t="s">
        <v>13</v>
      </c>
      <c r="Q53" s="18">
        <f>COUNTA(B5:B17)</f>
        <v>3</v>
      </c>
    </row>
    <row r="54" spans="1:17" ht="12.75" hidden="1" customHeight="1" x14ac:dyDescent="0.2">
      <c r="P54" t="s">
        <v>14</v>
      </c>
      <c r="Q54" s="21">
        <f>SUM(Q39:Q51)/COUNT(Q39:Q51)</f>
        <v>3</v>
      </c>
    </row>
    <row r="55" spans="1:17" ht="12.75" hidden="1" customHeight="1" x14ac:dyDescent="0.2">
      <c r="P55" t="s">
        <v>15</v>
      </c>
      <c r="Q55" s="21">
        <f>(Q54-Q53)/(Q53-1)</f>
        <v>0</v>
      </c>
    </row>
    <row r="56" spans="1:17" ht="12.75" hidden="1" customHeight="1" x14ac:dyDescent="0.2">
      <c r="P56" t="s">
        <v>16</v>
      </c>
      <c r="Q56" s="23">
        <f>Q55/Q57</f>
        <v>0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65F2A5B2-FA02-40DF-9817-7C2FF733F893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A79D-B035-4189-BF3A-6A32FEAC53C9}">
  <sheetPr>
    <tabColor rgb="FF00B050"/>
  </sheetPr>
  <dimension ref="A1:S73"/>
  <sheetViews>
    <sheetView tabSelected="1" zoomScale="130" zoomScaleNormal="130" workbookViewId="0">
      <selection activeCell="E5" sqref="E5"/>
    </sheetView>
  </sheetViews>
  <sheetFormatPr defaultColWidth="11.7109375" defaultRowHeight="12.75" customHeight="1" x14ac:dyDescent="0.2"/>
  <cols>
    <col min="1" max="1" width="7.5703125" customWidth="1"/>
    <col min="2" max="2" width="17.28515625" customWidth="1"/>
    <col min="3" max="6" width="15" customWidth="1"/>
    <col min="7" max="7" width="14.28515625" customWidth="1"/>
    <col min="8" max="11" width="11.7109375" hidden="1" customWidth="1"/>
    <col min="12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97" t="s">
        <v>3</v>
      </c>
      <c r="B3" s="98" t="s">
        <v>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26.25" customHeight="1" thickTop="1" thickBot="1" x14ac:dyDescent="0.25">
      <c r="A4" s="100"/>
      <c r="B4" s="101" t="s">
        <v>32</v>
      </c>
      <c r="C4" s="102" t="str">
        <f>T(B5)</f>
        <v>Throughput</v>
      </c>
      <c r="D4" s="103" t="str">
        <f>T(B6)</f>
        <v>Decentralization</v>
      </c>
      <c r="E4" s="104" t="str">
        <f>T(B7)</f>
        <v>Incentivitization</v>
      </c>
      <c r="F4" s="105" t="str">
        <f>T(B8)</f>
        <v>Sustainability</v>
      </c>
      <c r="G4" s="106" t="str">
        <f>T(B9)</f>
        <v>Security</v>
      </c>
      <c r="H4" s="65"/>
      <c r="I4" s="65"/>
      <c r="J4" s="65"/>
      <c r="K4" s="65"/>
      <c r="L4" s="65"/>
      <c r="M4" s="65"/>
      <c r="N4" s="65"/>
      <c r="O4" s="65"/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107">
        <v>1</v>
      </c>
      <c r="B5" s="53" t="s">
        <v>48</v>
      </c>
      <c r="C5" s="62">
        <v>1</v>
      </c>
      <c r="D5" s="63"/>
      <c r="E5" s="63"/>
      <c r="F5" s="63"/>
      <c r="G5" s="108"/>
      <c r="H5" s="65"/>
      <c r="I5" s="67"/>
      <c r="J5" s="67"/>
      <c r="K5" s="67"/>
      <c r="L5" s="67"/>
      <c r="M5" s="67"/>
      <c r="N5" s="67"/>
      <c r="O5" s="67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107">
        <v>2</v>
      </c>
      <c r="B6" s="54" t="s">
        <v>49</v>
      </c>
      <c r="C6" s="65" t="str">
        <f>IF(D5="","",1/D5)</f>
        <v/>
      </c>
      <c r="D6" s="66">
        <v>1</v>
      </c>
      <c r="E6" s="63"/>
      <c r="F6" s="63"/>
      <c r="G6" s="108"/>
      <c r="H6" s="65"/>
      <c r="I6" s="67"/>
      <c r="J6" s="67"/>
      <c r="K6" s="67"/>
      <c r="L6" s="67"/>
      <c r="M6" s="67"/>
      <c r="N6" s="67"/>
      <c r="O6" s="67"/>
      <c r="P6" s="60" t="str">
        <f t="shared" si="0"/>
        <v/>
      </c>
      <c r="R6" s="111"/>
      <c r="S6" s="111"/>
    </row>
    <row r="7" spans="1:19" ht="17.25" customHeight="1" thickTop="1" thickBot="1" x14ac:dyDescent="0.3">
      <c r="A7" s="107">
        <v>3</v>
      </c>
      <c r="B7" s="55" t="s">
        <v>50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108"/>
      <c r="H7" s="65"/>
      <c r="I7" s="67"/>
      <c r="J7" s="67"/>
      <c r="K7" s="67"/>
      <c r="L7" s="67"/>
      <c r="M7" s="67"/>
      <c r="N7" s="67"/>
      <c r="O7" s="67"/>
      <c r="P7" s="60" t="str">
        <f t="shared" si="0"/>
        <v/>
      </c>
      <c r="Q7" s="32"/>
      <c r="R7" s="32"/>
    </row>
    <row r="8" spans="1:19" ht="17.25" customHeight="1" thickTop="1" thickBot="1" x14ac:dyDescent="0.3">
      <c r="A8" s="107">
        <v>4</v>
      </c>
      <c r="B8" s="56" t="s">
        <v>52</v>
      </c>
      <c r="C8" s="65" t="str">
        <f>IF(F5="","",1/F5)</f>
        <v/>
      </c>
      <c r="D8" s="67" t="str">
        <f>IF(F6="","",1/F6)</f>
        <v/>
      </c>
      <c r="E8" s="67" t="str">
        <f>IF(F7="","",1/F7)</f>
        <v/>
      </c>
      <c r="F8" s="66">
        <v>1</v>
      </c>
      <c r="G8" s="108"/>
      <c r="H8" s="65"/>
      <c r="I8" s="67"/>
      <c r="J8" s="67"/>
      <c r="K8" s="67"/>
      <c r="L8" s="67"/>
      <c r="M8" s="67"/>
      <c r="N8" s="67"/>
      <c r="O8" s="67"/>
      <c r="P8" s="60" t="str">
        <f t="shared" si="0"/>
        <v/>
      </c>
      <c r="R8" s="33" t="s">
        <v>44</v>
      </c>
      <c r="S8" s="34" t="s">
        <v>33</v>
      </c>
    </row>
    <row r="9" spans="1:19" ht="17.25" customHeight="1" thickTop="1" thickBot="1" x14ac:dyDescent="0.3">
      <c r="A9" s="107">
        <v>5</v>
      </c>
      <c r="B9" s="109" t="s">
        <v>51</v>
      </c>
      <c r="C9" s="65" t="str">
        <f>IF(G5="","",1/G5)</f>
        <v/>
      </c>
      <c r="D9" s="67" t="str">
        <f>IF(G6="","",1/G6)</f>
        <v/>
      </c>
      <c r="E9" s="67" t="str">
        <f>IF(G7="","",1/G7)</f>
        <v/>
      </c>
      <c r="F9" s="67" t="str">
        <f>IF(G8="","",1/G8)</f>
        <v/>
      </c>
      <c r="G9" s="110">
        <v>1</v>
      </c>
      <c r="H9" s="90"/>
      <c r="I9" s="91"/>
      <c r="J9" s="92"/>
      <c r="K9" s="91"/>
      <c r="L9" s="91"/>
      <c r="M9" s="91"/>
      <c r="N9" s="91"/>
      <c r="O9" s="91"/>
      <c r="P9" s="60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thickTop="1" x14ac:dyDescent="0.2">
      <c r="A10" s="94"/>
      <c r="B10" s="94"/>
      <c r="C10" s="94"/>
      <c r="D10" s="94"/>
      <c r="E10" s="94"/>
      <c r="F10" s="94"/>
      <c r="G10" s="94"/>
      <c r="H10" s="95"/>
      <c r="I10" s="96"/>
      <c r="J10" s="96"/>
      <c r="K10" s="96"/>
      <c r="L10" s="96"/>
      <c r="M10" s="96"/>
      <c r="N10" s="96"/>
      <c r="O10" s="96"/>
      <c r="P10" s="94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A11" s="94"/>
      <c r="B11" s="94"/>
      <c r="C11" s="94"/>
      <c r="D11" s="94"/>
      <c r="E11" s="94"/>
      <c r="F11" s="94"/>
      <c r="G11" s="94"/>
      <c r="H11" s="94"/>
      <c r="I11" s="95"/>
      <c r="J11" s="96"/>
      <c r="K11" s="96"/>
      <c r="L11" s="96"/>
      <c r="M11" s="96"/>
      <c r="N11" s="96"/>
      <c r="O11" s="96"/>
      <c r="P11" s="94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A12" s="94"/>
      <c r="B12" s="94"/>
      <c r="C12" s="94"/>
      <c r="D12" s="94"/>
      <c r="E12" s="94"/>
      <c r="F12" s="94"/>
      <c r="G12" s="94"/>
      <c r="H12" s="94"/>
      <c r="I12" s="94"/>
      <c r="J12" s="95"/>
      <c r="K12" s="96"/>
      <c r="L12" s="96"/>
      <c r="M12" s="96"/>
      <c r="N12" s="96"/>
      <c r="O12" s="96"/>
      <c r="P12" s="94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5"/>
      <c r="L13" s="96"/>
      <c r="M13" s="96"/>
      <c r="N13" s="96"/>
      <c r="O13" s="96"/>
      <c r="P13" s="94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M14" s="96"/>
      <c r="N14" s="96"/>
      <c r="O14" s="96"/>
      <c r="P14" s="9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5"/>
      <c r="N15" s="96"/>
      <c r="O15" s="96"/>
      <c r="P15" s="94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96"/>
      <c r="P16" s="94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5"/>
      <c r="P17" s="94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69"/>
      <c r="B18" s="36" t="s">
        <v>7</v>
      </c>
      <c r="C18" s="93" t="str">
        <f>IF(C6="","",SUM(C5:C17))</f>
        <v/>
      </c>
      <c r="D18" s="93" t="str">
        <f>IF(D5="","",SUM(D5:D17))</f>
        <v/>
      </c>
      <c r="E18" s="93" t="str">
        <f t="shared" ref="E18:O18" si="1">IF(E5="","",SUM(E5:E17))</f>
        <v/>
      </c>
      <c r="F18" s="93" t="str">
        <f t="shared" si="1"/>
        <v/>
      </c>
      <c r="G18" s="93" t="str">
        <f t="shared" si="1"/>
        <v/>
      </c>
      <c r="H18" s="93" t="str">
        <f t="shared" si="1"/>
        <v/>
      </c>
      <c r="I18" s="93" t="str">
        <f t="shared" si="1"/>
        <v/>
      </c>
      <c r="J18" s="93" t="str">
        <f t="shared" si="1"/>
        <v/>
      </c>
      <c r="K18" s="93" t="str">
        <f t="shared" si="1"/>
        <v/>
      </c>
      <c r="L18" s="93" t="str">
        <f t="shared" si="1"/>
        <v/>
      </c>
      <c r="M18" s="93" t="str">
        <f t="shared" si="1"/>
        <v/>
      </c>
      <c r="N18" s="93" t="str">
        <f t="shared" si="1"/>
        <v/>
      </c>
      <c r="O18" s="93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2">C4</f>
        <v>Throughput</v>
      </c>
      <c r="D21" s="42" t="str">
        <f t="shared" si="2"/>
        <v>Decentralization</v>
      </c>
      <c r="E21" s="42" t="str">
        <f t="shared" si="2"/>
        <v>Incentivitization</v>
      </c>
      <c r="F21" s="42" t="str">
        <f t="shared" si="2"/>
        <v>Sustainability</v>
      </c>
      <c r="G21" s="42" t="str">
        <f t="shared" si="2"/>
        <v>Security</v>
      </c>
      <c r="H21" s="42">
        <f t="shared" si="2"/>
        <v>0</v>
      </c>
      <c r="I21" s="42">
        <f t="shared" si="2"/>
        <v>0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3">IF(B5="","",B5)</f>
        <v>Throughput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x14ac:dyDescent="0.2">
      <c r="A23" s="11">
        <v>2</v>
      </c>
      <c r="B23" s="43" t="str">
        <f t="shared" si="3"/>
        <v>Decentralization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x14ac:dyDescent="0.2">
      <c r="A24" s="11">
        <v>3</v>
      </c>
      <c r="B24" s="43" t="str">
        <f t="shared" si="3"/>
        <v>Incentivitization</v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x14ac:dyDescent="0.2">
      <c r="A25" s="11">
        <v>4</v>
      </c>
      <c r="B25" s="43" t="str">
        <f t="shared" si="3"/>
        <v>Sustainability</v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x14ac:dyDescent="0.2">
      <c r="A26" s="11">
        <v>5</v>
      </c>
      <c r="B26" s="43" t="str">
        <f t="shared" si="3"/>
        <v>Security</v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x14ac:dyDescent="0.2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x14ac:dyDescent="0.2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x14ac:dyDescent="0.2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15">C21</f>
        <v>Throughput</v>
      </c>
      <c r="D38" s="42" t="str">
        <f t="shared" si="15"/>
        <v>Decentralization</v>
      </c>
      <c r="E38" s="42" t="str">
        <f t="shared" si="15"/>
        <v>Incentivitization</v>
      </c>
      <c r="F38" s="42" t="str">
        <f t="shared" si="15"/>
        <v>Sustainability</v>
      </c>
      <c r="G38" s="42" t="str">
        <f t="shared" si="15"/>
        <v>Security</v>
      </c>
      <c r="H38" s="42">
        <f t="shared" si="15"/>
        <v>0</v>
      </c>
      <c r="I38" s="42">
        <f t="shared" si="15"/>
        <v>0</v>
      </c>
      <c r="J38" s="42">
        <f t="shared" si="15"/>
        <v>0</v>
      </c>
      <c r="K38" s="42">
        <f t="shared" si="15"/>
        <v>0</v>
      </c>
      <c r="L38" s="42">
        <f t="shared" si="15"/>
        <v>0</v>
      </c>
      <c r="M38" s="42">
        <f t="shared" si="15"/>
        <v>0</v>
      </c>
      <c r="N38" s="42">
        <f t="shared" si="15"/>
        <v>0</v>
      </c>
      <c r="O38" s="42">
        <f t="shared" si="15"/>
        <v>0</v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16">B22</f>
        <v>Throughput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 s="11">
        <v>2</v>
      </c>
      <c r="B40" s="43" t="str">
        <f t="shared" si="16"/>
        <v>Decentralization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x14ac:dyDescent="0.2">
      <c r="A41" s="11">
        <v>3</v>
      </c>
      <c r="B41" s="43" t="str">
        <f t="shared" si="16"/>
        <v>Incentivitization</v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x14ac:dyDescent="0.2">
      <c r="A42" s="11">
        <v>4</v>
      </c>
      <c r="B42" s="43" t="str">
        <f t="shared" si="16"/>
        <v>Sustainability</v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x14ac:dyDescent="0.2">
      <c r="A43" s="11">
        <v>5</v>
      </c>
      <c r="B43" s="43" t="str">
        <f t="shared" si="16"/>
        <v>Security</v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x14ac:dyDescent="0.2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x14ac:dyDescent="0.2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x14ac:dyDescent="0.2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5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1.1200000000000001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O12:O16 N12:N15 N5:O11 M5:M14" xr:uid="{32467A13-42B1-46CA-838E-C1FCF73CE271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5:B7"/>
  <sheetViews>
    <sheetView zoomScaleNormal="100" workbookViewId="0"/>
  </sheetViews>
  <sheetFormatPr defaultColWidth="12.5703125" defaultRowHeight="12.75" customHeight="1" x14ac:dyDescent="0.2"/>
  <sheetData>
    <row r="5" spans="2:2" ht="12.75" customHeight="1" x14ac:dyDescent="0.2">
      <c r="B5" t="s">
        <v>4</v>
      </c>
    </row>
    <row r="6" spans="2:2" ht="12.75" customHeight="1" x14ac:dyDescent="0.2">
      <c r="B6" t="s">
        <v>5</v>
      </c>
    </row>
    <row r="7" spans="2:2" ht="12.75" customHeight="1" x14ac:dyDescent="0.2">
      <c r="B7" t="s">
        <v>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39997558519241921"/>
  </sheetPr>
  <dimension ref="A1:S73"/>
  <sheetViews>
    <sheetView zoomScale="130" zoomScaleNormal="130" workbookViewId="0">
      <selection activeCell="E6" sqref="E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49" t="str">
        <f>T(B5)</f>
        <v>TPS (s)</v>
      </c>
      <c r="D4" s="49" t="str">
        <f>T(B6)</f>
        <v>Tx. latency (s)</v>
      </c>
      <c r="E4" s="49" t="str">
        <f>T(B7)</f>
        <v>Finality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3" t="s">
        <v>21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3" t="s">
        <v>22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3">
      <c r="A7" s="26">
        <v>3</v>
      </c>
      <c r="B7" s="53" t="s">
        <v>23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 t="str">
        <f t="shared" si="0"/>
        <v/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11"/>
      <c r="B18" s="36" t="s">
        <v>7</v>
      </c>
      <c r="C18" s="37" t="str">
        <f>IF(C6="","",SUM(C5:C17))</f>
        <v/>
      </c>
      <c r="D18" s="37" t="str">
        <f>IF(D5="","",SUM(D5:D17))</f>
        <v/>
      </c>
      <c r="E18" s="37" t="str">
        <f t="shared" ref="E18:K18" si="1">IF(E5="","",SUM(E5:E17))</f>
        <v/>
      </c>
      <c r="F18" s="37" t="str">
        <f t="shared" si="1"/>
        <v/>
      </c>
      <c r="G18" s="37" t="str">
        <f t="shared" si="1"/>
        <v/>
      </c>
      <c r="H18" s="37" t="str">
        <f t="shared" si="1"/>
        <v/>
      </c>
      <c r="I18" s="37" t="str">
        <f t="shared" si="1"/>
        <v/>
      </c>
      <c r="J18" s="37" t="str">
        <f t="shared" si="1"/>
        <v/>
      </c>
      <c r="K18" s="37" t="str">
        <f t="shared" si="1"/>
        <v/>
      </c>
      <c r="L18" s="37" t="str">
        <f t="shared" ref="L18" si="2">IF(L5="","",SUM(L5:L17))</f>
        <v/>
      </c>
      <c r="M18" s="37" t="str">
        <f t="shared" ref="M18" si="3">IF(M5="","",SUM(M5:M17))</f>
        <v/>
      </c>
      <c r="N18" s="37" t="str">
        <f t="shared" ref="N18" si="4">IF(N5="","",SUM(N5:N17))</f>
        <v/>
      </c>
      <c r="O18" s="37" t="str">
        <f t="shared" ref="O18" si="5">IF(O5="","",SUM(O5:O17))</f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6">C4</f>
        <v>TPS (s)</v>
      </c>
      <c r="D21" s="42" t="str">
        <f t="shared" si="6"/>
        <v>Tx. latency (s)</v>
      </c>
      <c r="E21" s="42" t="str">
        <f t="shared" si="6"/>
        <v>Finality</v>
      </c>
      <c r="F21" s="42" t="str">
        <f t="shared" si="6"/>
        <v/>
      </c>
      <c r="G21" s="42" t="str">
        <f t="shared" si="6"/>
        <v/>
      </c>
      <c r="H21" s="42" t="str">
        <f t="shared" si="6"/>
        <v/>
      </c>
      <c r="I21" s="42" t="str">
        <f t="shared" si="6"/>
        <v/>
      </c>
      <c r="J21" s="42" t="str">
        <f t="shared" si="6"/>
        <v/>
      </c>
      <c r="K21" s="42" t="str">
        <f t="shared" si="6"/>
        <v/>
      </c>
      <c r="L21" s="42" t="str">
        <f t="shared" si="6"/>
        <v/>
      </c>
      <c r="M21" s="42" t="str">
        <f t="shared" si="6"/>
        <v/>
      </c>
      <c r="N21" s="42" t="str">
        <f t="shared" si="6"/>
        <v/>
      </c>
      <c r="O21" s="42" t="str">
        <f t="shared" si="6"/>
        <v/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7">IF(B5="","",B5)</f>
        <v>TPS (s)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8">IF(H18="","",H5/H$18)</f>
        <v/>
      </c>
      <c r="I22" s="37" t="str">
        <f t="shared" si="8"/>
        <v/>
      </c>
      <c r="J22" s="37" t="str">
        <f t="shared" si="8"/>
        <v/>
      </c>
      <c r="K22" s="37" t="str">
        <f t="shared" si="8"/>
        <v/>
      </c>
      <c r="L22" s="37" t="str">
        <f t="shared" si="8"/>
        <v/>
      </c>
      <c r="M22" s="37" t="str">
        <f t="shared" si="8"/>
        <v/>
      </c>
      <c r="N22" s="37" t="str">
        <f t="shared" si="8"/>
        <v/>
      </c>
      <c r="O22" s="37" t="str">
        <f t="shared" si="8"/>
        <v/>
      </c>
      <c r="P22" s="16" t="str">
        <f t="shared" ref="P22:P34" si="9">IF(C22="","",SUM(C22:O22)/$Q$53)</f>
        <v/>
      </c>
    </row>
    <row r="23" spans="1:19" ht="12.75" hidden="1" customHeight="1" x14ac:dyDescent="0.2">
      <c r="A23" s="11">
        <v>2</v>
      </c>
      <c r="B23" s="43" t="str">
        <f t="shared" si="7"/>
        <v>Tx. latency (s)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23" si="10">IF(H6="","",H6/H$18)</f>
        <v/>
      </c>
      <c r="I23" s="37" t="str">
        <f t="shared" si="10"/>
        <v/>
      </c>
      <c r="J23" s="37" t="str">
        <f t="shared" si="10"/>
        <v/>
      </c>
      <c r="K23" s="37" t="str">
        <f t="shared" si="10"/>
        <v/>
      </c>
      <c r="L23" s="37" t="str">
        <f t="shared" si="10"/>
        <v/>
      </c>
      <c r="M23" s="37" t="str">
        <f t="shared" si="10"/>
        <v/>
      </c>
      <c r="N23" s="37" t="str">
        <f t="shared" si="10"/>
        <v/>
      </c>
      <c r="O23" s="37" t="str">
        <f t="shared" si="10"/>
        <v/>
      </c>
      <c r="P23" s="16" t="str">
        <f t="shared" si="9"/>
        <v/>
      </c>
    </row>
    <row r="24" spans="1:19" ht="12.75" hidden="1" customHeight="1" x14ac:dyDescent="0.2">
      <c r="A24" s="11">
        <v>3</v>
      </c>
      <c r="B24" s="43" t="str">
        <f t="shared" si="7"/>
        <v>Finality</v>
      </c>
      <c r="C24" s="44" t="str">
        <f t="shared" ref="C24:C34" si="11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ref="K24:O24" si="12">IF(K7="","",K7/K$18)</f>
        <v/>
      </c>
      <c r="L24" s="37" t="str">
        <f t="shared" si="12"/>
        <v/>
      </c>
      <c r="M24" s="37" t="str">
        <f t="shared" si="12"/>
        <v/>
      </c>
      <c r="N24" s="37" t="str">
        <f t="shared" si="12"/>
        <v/>
      </c>
      <c r="O24" s="37" t="str">
        <f t="shared" si="12"/>
        <v/>
      </c>
      <c r="P24" s="16" t="str">
        <f t="shared" si="9"/>
        <v/>
      </c>
    </row>
    <row r="25" spans="1:19" ht="12.75" hidden="1" customHeight="1" x14ac:dyDescent="0.2">
      <c r="A25" s="11">
        <v>4</v>
      </c>
      <c r="B25" s="43" t="str">
        <f t="shared" si="7"/>
        <v/>
      </c>
      <c r="C25" s="44" t="str">
        <f t="shared" si="11"/>
        <v/>
      </c>
      <c r="D25" s="37" t="str">
        <f t="shared" ref="D25:D34" si="13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ref="K25:O25" si="14">IF(K8="","",K8/K$18)</f>
        <v/>
      </c>
      <c r="L25" s="37" t="str">
        <f t="shared" si="14"/>
        <v/>
      </c>
      <c r="M25" s="37" t="str">
        <f t="shared" si="14"/>
        <v/>
      </c>
      <c r="N25" s="37" t="str">
        <f t="shared" si="14"/>
        <v/>
      </c>
      <c r="O25" s="37" t="str">
        <f t="shared" si="14"/>
        <v/>
      </c>
      <c r="P25" s="16" t="str">
        <f t="shared" si="9"/>
        <v/>
      </c>
    </row>
    <row r="26" spans="1:19" ht="12.75" hidden="1" customHeight="1" x14ac:dyDescent="0.2">
      <c r="A26" s="11">
        <v>5</v>
      </c>
      <c r="B26" s="43" t="str">
        <f t="shared" si="7"/>
        <v/>
      </c>
      <c r="C26" s="44" t="str">
        <f t="shared" si="11"/>
        <v/>
      </c>
      <c r="D26" s="37" t="str">
        <f t="shared" si="13"/>
        <v/>
      </c>
      <c r="E26" s="37" t="str">
        <f t="shared" ref="E26:E34" si="15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ref="K26:O26" si="16">IF(K9="","",K9/K$18)</f>
        <v/>
      </c>
      <c r="L26" s="37" t="str">
        <f t="shared" si="16"/>
        <v/>
      </c>
      <c r="M26" s="37" t="str">
        <f t="shared" si="16"/>
        <v/>
      </c>
      <c r="N26" s="37" t="str">
        <f t="shared" si="16"/>
        <v/>
      </c>
      <c r="O26" s="37" t="str">
        <f t="shared" si="16"/>
        <v/>
      </c>
      <c r="P26" s="16" t="str">
        <f t="shared" si="9"/>
        <v/>
      </c>
    </row>
    <row r="27" spans="1:19" ht="12.75" hidden="1" customHeight="1" thickTop="1" thickBot="1" x14ac:dyDescent="0.25">
      <c r="A27" s="11">
        <v>6</v>
      </c>
      <c r="B27" s="43" t="str">
        <f t="shared" si="7"/>
        <v/>
      </c>
      <c r="C27" s="44" t="str">
        <f t="shared" si="11"/>
        <v/>
      </c>
      <c r="D27" s="37" t="str">
        <f t="shared" si="13"/>
        <v/>
      </c>
      <c r="E27" s="37" t="str">
        <f t="shared" si="15"/>
        <v/>
      </c>
      <c r="F27" s="37" t="str">
        <f t="shared" ref="F27:F34" si="17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ref="K27:O27" si="18">IF(K10="","",K10/K$18)</f>
        <v/>
      </c>
      <c r="L27" s="37" t="str">
        <f t="shared" si="18"/>
        <v/>
      </c>
      <c r="M27" s="37" t="str">
        <f t="shared" si="18"/>
        <v/>
      </c>
      <c r="N27" s="37" t="str">
        <f t="shared" si="18"/>
        <v/>
      </c>
      <c r="O27" s="37" t="str">
        <f t="shared" si="18"/>
        <v/>
      </c>
      <c r="P27" s="16" t="str">
        <f t="shared" si="9"/>
        <v/>
      </c>
    </row>
    <row r="28" spans="1:19" ht="12.75" hidden="1" customHeight="1" thickTop="1" thickBot="1" x14ac:dyDescent="0.25">
      <c r="A28" s="11">
        <v>7</v>
      </c>
      <c r="B28" s="43" t="str">
        <f t="shared" si="7"/>
        <v/>
      </c>
      <c r="C28" s="44" t="str">
        <f t="shared" si="11"/>
        <v/>
      </c>
      <c r="D28" s="37" t="str">
        <f t="shared" si="13"/>
        <v/>
      </c>
      <c r="E28" s="37" t="str">
        <f t="shared" si="15"/>
        <v/>
      </c>
      <c r="F28" s="37" t="str">
        <f t="shared" si="17"/>
        <v/>
      </c>
      <c r="G28" s="37" t="str">
        <f t="shared" ref="G28:G34" si="19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ref="K28:O28" si="20">IF(K11="","",K11/K$18)</f>
        <v/>
      </c>
      <c r="L28" s="37" t="str">
        <f t="shared" si="20"/>
        <v/>
      </c>
      <c r="M28" s="37" t="str">
        <f t="shared" si="20"/>
        <v/>
      </c>
      <c r="N28" s="37" t="str">
        <f t="shared" si="20"/>
        <v/>
      </c>
      <c r="O28" s="37" t="str">
        <f t="shared" si="20"/>
        <v/>
      </c>
      <c r="P28" s="16" t="str">
        <f t="shared" si="9"/>
        <v/>
      </c>
    </row>
    <row r="29" spans="1:19" ht="12.75" hidden="1" customHeight="1" thickTop="1" thickBot="1" x14ac:dyDescent="0.25">
      <c r="A29" s="11">
        <v>8</v>
      </c>
      <c r="B29" s="43" t="str">
        <f t="shared" si="7"/>
        <v/>
      </c>
      <c r="C29" s="44" t="str">
        <f t="shared" si="11"/>
        <v/>
      </c>
      <c r="D29" s="37" t="str">
        <f t="shared" si="13"/>
        <v/>
      </c>
      <c r="E29" s="37" t="str">
        <f t="shared" si="15"/>
        <v/>
      </c>
      <c r="F29" s="37" t="str">
        <f t="shared" si="17"/>
        <v/>
      </c>
      <c r="G29" s="37" t="str">
        <f t="shared" si="19"/>
        <v/>
      </c>
      <c r="H29" s="37" t="str">
        <f t="shared" ref="H29:H34" si="21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ref="K29:O34" si="22">IF(K12="","",K12/K$18)</f>
        <v/>
      </c>
      <c r="L29" s="37" t="str">
        <f t="shared" si="22"/>
        <v/>
      </c>
      <c r="M29" s="37" t="str">
        <f t="shared" si="22"/>
        <v/>
      </c>
      <c r="N29" s="37" t="str">
        <f t="shared" si="22"/>
        <v/>
      </c>
      <c r="O29" s="37" t="str">
        <f t="shared" si="22"/>
        <v/>
      </c>
      <c r="P29" s="16" t="str">
        <f t="shared" si="9"/>
        <v/>
      </c>
    </row>
    <row r="30" spans="1:19" ht="12.75" hidden="1" customHeight="1" thickTop="1" thickBot="1" x14ac:dyDescent="0.25">
      <c r="A30" s="11">
        <v>9</v>
      </c>
      <c r="B30" s="43" t="str">
        <f t="shared" si="7"/>
        <v/>
      </c>
      <c r="C30" s="44" t="str">
        <f t="shared" si="11"/>
        <v/>
      </c>
      <c r="D30" s="37" t="str">
        <f t="shared" si="13"/>
        <v/>
      </c>
      <c r="E30" s="37" t="str">
        <f t="shared" si="15"/>
        <v/>
      </c>
      <c r="F30" s="37" t="str">
        <f t="shared" si="17"/>
        <v/>
      </c>
      <c r="G30" s="37" t="str">
        <f t="shared" si="19"/>
        <v/>
      </c>
      <c r="H30" s="37" t="str">
        <f t="shared" si="21"/>
        <v/>
      </c>
      <c r="I30" s="37" t="str">
        <f t="shared" ref="I30:I34" si="2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ref="L30:O34" si="24">IF(L13="","",L13/L$18)</f>
        <v/>
      </c>
      <c r="M30" s="37" t="str">
        <f t="shared" si="24"/>
        <v/>
      </c>
      <c r="N30" s="37" t="str">
        <f t="shared" si="24"/>
        <v/>
      </c>
      <c r="O30" s="37" t="str">
        <f t="shared" si="24"/>
        <v/>
      </c>
      <c r="P30" s="16" t="str">
        <f t="shared" si="9"/>
        <v/>
      </c>
    </row>
    <row r="31" spans="1:19" ht="12.75" hidden="1" customHeight="1" thickTop="1" thickBot="1" x14ac:dyDescent="0.25">
      <c r="A31" s="11">
        <v>10</v>
      </c>
      <c r="B31" s="43" t="str">
        <f t="shared" si="7"/>
        <v/>
      </c>
      <c r="C31" s="44" t="str">
        <f t="shared" si="11"/>
        <v/>
      </c>
      <c r="D31" s="37" t="str">
        <f t="shared" si="13"/>
        <v/>
      </c>
      <c r="E31" s="37" t="str">
        <f t="shared" si="15"/>
        <v/>
      </c>
      <c r="F31" s="37" t="str">
        <f t="shared" si="17"/>
        <v/>
      </c>
      <c r="G31" s="37" t="str">
        <f t="shared" si="19"/>
        <v/>
      </c>
      <c r="H31" s="37" t="str">
        <f t="shared" si="21"/>
        <v/>
      </c>
      <c r="I31" s="37" t="str">
        <f t="shared" si="23"/>
        <v/>
      </c>
      <c r="J31" s="37" t="str">
        <f t="shared" ref="J31:J34" si="25">IF(J14="","",$J14/J$18)</f>
        <v/>
      </c>
      <c r="K31" s="37" t="str">
        <f t="shared" si="22"/>
        <v/>
      </c>
      <c r="L31" s="37" t="str">
        <f>IF(L$18="","",L14/L$18)</f>
        <v/>
      </c>
      <c r="M31" s="37" t="str">
        <f t="shared" ref="M31:O34" si="26">IF(M14="","",M14/M$18)</f>
        <v/>
      </c>
      <c r="N31" s="37" t="str">
        <f t="shared" si="26"/>
        <v/>
      </c>
      <c r="O31" s="37" t="str">
        <f t="shared" si="26"/>
        <v/>
      </c>
      <c r="P31" s="16" t="str">
        <f t="shared" si="9"/>
        <v/>
      </c>
    </row>
    <row r="32" spans="1:19" ht="12.75" hidden="1" customHeight="1" x14ac:dyDescent="0.2">
      <c r="A32" s="11">
        <v>11</v>
      </c>
      <c r="B32" s="43" t="str">
        <f t="shared" si="7"/>
        <v/>
      </c>
      <c r="C32" s="44" t="str">
        <f t="shared" si="11"/>
        <v/>
      </c>
      <c r="D32" s="37" t="str">
        <f t="shared" si="13"/>
        <v/>
      </c>
      <c r="E32" s="37" t="str">
        <f t="shared" si="15"/>
        <v/>
      </c>
      <c r="F32" s="37" t="str">
        <f t="shared" si="17"/>
        <v/>
      </c>
      <c r="G32" s="37" t="str">
        <f t="shared" si="19"/>
        <v/>
      </c>
      <c r="H32" s="37" t="str">
        <f t="shared" si="21"/>
        <v/>
      </c>
      <c r="I32" s="37" t="str">
        <f t="shared" si="23"/>
        <v/>
      </c>
      <c r="J32" s="37" t="str">
        <f t="shared" si="25"/>
        <v/>
      </c>
      <c r="K32" s="37" t="str">
        <f t="shared" si="22"/>
        <v/>
      </c>
      <c r="L32" s="37" t="str">
        <f t="shared" si="24"/>
        <v/>
      </c>
      <c r="M32" s="37" t="str">
        <f>IF(M$18="","",M15/M$18)</f>
        <v/>
      </c>
      <c r="N32" s="37" t="str">
        <f t="shared" ref="N32:O34" si="27">IF(N15="","",N15/N$18)</f>
        <v/>
      </c>
      <c r="O32" s="37" t="str">
        <f t="shared" si="27"/>
        <v/>
      </c>
      <c r="P32" s="16" t="str">
        <f t="shared" si="9"/>
        <v/>
      </c>
    </row>
    <row r="33" spans="1:17" ht="12.75" hidden="1" customHeight="1" x14ac:dyDescent="0.2">
      <c r="A33" s="11">
        <v>12</v>
      </c>
      <c r="B33" s="43" t="str">
        <f t="shared" si="7"/>
        <v/>
      </c>
      <c r="C33" s="44" t="str">
        <f t="shared" si="11"/>
        <v/>
      </c>
      <c r="D33" s="37" t="str">
        <f t="shared" si="13"/>
        <v/>
      </c>
      <c r="E33" s="37" t="str">
        <f t="shared" si="15"/>
        <v/>
      </c>
      <c r="F33" s="37" t="str">
        <f t="shared" si="17"/>
        <v/>
      </c>
      <c r="G33" s="37" t="str">
        <f t="shared" si="19"/>
        <v/>
      </c>
      <c r="H33" s="37" t="str">
        <f t="shared" si="21"/>
        <v/>
      </c>
      <c r="I33" s="37" t="str">
        <f t="shared" si="23"/>
        <v/>
      </c>
      <c r="J33" s="37" t="str">
        <f t="shared" si="25"/>
        <v/>
      </c>
      <c r="K33" s="37" t="str">
        <f t="shared" si="22"/>
        <v/>
      </c>
      <c r="L33" s="37" t="str">
        <f t="shared" si="24"/>
        <v/>
      </c>
      <c r="M33" s="37" t="str">
        <f t="shared" si="26"/>
        <v/>
      </c>
      <c r="N33" s="37" t="str">
        <f>IF(N$18="","",N16/N$18)</f>
        <v/>
      </c>
      <c r="O33" s="37" t="str">
        <f t="shared" ref="O33" si="28">IF(O16="","",O16/O$18)</f>
        <v/>
      </c>
      <c r="P33" s="16" t="str">
        <f t="shared" si="9"/>
        <v/>
      </c>
    </row>
    <row r="34" spans="1:17" ht="12.75" hidden="1" customHeight="1" x14ac:dyDescent="0.2">
      <c r="A34" s="11">
        <v>13</v>
      </c>
      <c r="B34" s="43" t="str">
        <f t="shared" si="7"/>
        <v/>
      </c>
      <c r="C34" s="44" t="str">
        <f t="shared" si="11"/>
        <v/>
      </c>
      <c r="D34" s="37" t="str">
        <f t="shared" si="13"/>
        <v/>
      </c>
      <c r="E34" s="37" t="str">
        <f t="shared" si="15"/>
        <v/>
      </c>
      <c r="F34" s="37" t="str">
        <f t="shared" si="17"/>
        <v/>
      </c>
      <c r="G34" s="37" t="str">
        <f t="shared" si="19"/>
        <v/>
      </c>
      <c r="H34" s="37" t="str">
        <f t="shared" si="21"/>
        <v/>
      </c>
      <c r="I34" s="37" t="str">
        <f t="shared" si="23"/>
        <v/>
      </c>
      <c r="J34" s="37" t="str">
        <f t="shared" si="25"/>
        <v/>
      </c>
      <c r="K34" s="37" t="str">
        <f t="shared" si="22"/>
        <v/>
      </c>
      <c r="L34" s="37" t="str">
        <f t="shared" si="24"/>
        <v/>
      </c>
      <c r="M34" s="37" t="str">
        <f t="shared" si="26"/>
        <v/>
      </c>
      <c r="N34" s="37" t="str">
        <f t="shared" si="27"/>
        <v/>
      </c>
      <c r="O34" s="37" t="str">
        <f>IF(O$18="","",O17/O$18)</f>
        <v/>
      </c>
      <c r="P34" s="16" t="str">
        <f t="shared" si="9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29">C21</f>
        <v>TPS (s)</v>
      </c>
      <c r="D38" s="42" t="str">
        <f t="shared" si="29"/>
        <v>Tx. latency (s)</v>
      </c>
      <c r="E38" s="42" t="str">
        <f t="shared" si="29"/>
        <v>Finality</v>
      </c>
      <c r="F38" s="42" t="str">
        <f t="shared" si="29"/>
        <v/>
      </c>
      <c r="G38" s="42" t="str">
        <f t="shared" si="29"/>
        <v/>
      </c>
      <c r="H38" s="42" t="str">
        <f t="shared" si="29"/>
        <v/>
      </c>
      <c r="I38" s="42" t="str">
        <f t="shared" si="29"/>
        <v/>
      </c>
      <c r="J38" s="42" t="str">
        <f t="shared" si="29"/>
        <v/>
      </c>
      <c r="K38" s="42" t="str">
        <f t="shared" si="29"/>
        <v/>
      </c>
      <c r="L38" s="42" t="str">
        <f t="shared" si="29"/>
        <v/>
      </c>
      <c r="M38" s="42" t="str">
        <f t="shared" si="29"/>
        <v/>
      </c>
      <c r="N38" s="42" t="str">
        <f t="shared" si="29"/>
        <v/>
      </c>
      <c r="O38" s="42" t="str">
        <f t="shared" si="29"/>
        <v/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30">B22</f>
        <v>TPS (s)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31">IF(C39="","",SUM(C39:O39))</f>
        <v/>
      </c>
      <c r="Q39" s="13" t="str">
        <f t="shared" ref="Q39:Q51" si="32">IF(P39="","",P39/$P22)</f>
        <v/>
      </c>
    </row>
    <row r="40" spans="1:17" ht="12.75" hidden="1" customHeight="1" x14ac:dyDescent="0.2">
      <c r="A40" s="11">
        <v>2</v>
      </c>
      <c r="B40" s="43" t="str">
        <f t="shared" si="30"/>
        <v>Tx. latency (s)</v>
      </c>
      <c r="C40" s="37" t="str">
        <f t="shared" ref="C40:C51" si="33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34">IF(J6="","",J6*$P$29)</f>
        <v/>
      </c>
      <c r="K40" s="37" t="str">
        <f t="shared" ref="K40:K46" si="35">IF(K6="","",K6*$P$30)</f>
        <v/>
      </c>
      <c r="L40" s="37" t="str">
        <f t="shared" ref="L40:L47" si="36">IF(L6="","",L6*$P$31)</f>
        <v/>
      </c>
      <c r="M40" s="37" t="str">
        <f t="shared" ref="M40:M48" si="37">IF(M6="","",M6*$P$32)</f>
        <v/>
      </c>
      <c r="N40" s="37" t="str">
        <f t="shared" ref="N40:N49" si="38">IF(N6="","",N6*$P$33)</f>
        <v/>
      </c>
      <c r="O40" s="37" t="str">
        <f t="shared" ref="O40:O50" si="39">IF(O6="","",O6*$P$34)</f>
        <v/>
      </c>
      <c r="P40" s="12" t="str">
        <f t="shared" si="31"/>
        <v/>
      </c>
      <c r="Q40" s="13" t="str">
        <f t="shared" si="32"/>
        <v/>
      </c>
    </row>
    <row r="41" spans="1:17" ht="12.75" hidden="1" customHeight="1" x14ac:dyDescent="0.2">
      <c r="A41" s="11">
        <v>3</v>
      </c>
      <c r="B41" s="43" t="str">
        <f t="shared" si="30"/>
        <v>Finality</v>
      </c>
      <c r="C41" s="37" t="str">
        <f t="shared" si="33"/>
        <v/>
      </c>
      <c r="D41" s="37" t="str">
        <f t="shared" ref="D41:D51" si="40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34"/>
        <v/>
      </c>
      <c r="K41" s="37" t="str">
        <f t="shared" si="35"/>
        <v/>
      </c>
      <c r="L41" s="37" t="str">
        <f t="shared" si="36"/>
        <v/>
      </c>
      <c r="M41" s="37" t="str">
        <f t="shared" si="37"/>
        <v/>
      </c>
      <c r="N41" s="37" t="str">
        <f t="shared" si="38"/>
        <v/>
      </c>
      <c r="O41" s="37" t="str">
        <f t="shared" si="39"/>
        <v/>
      </c>
      <c r="P41" s="12" t="str">
        <f t="shared" si="31"/>
        <v/>
      </c>
      <c r="Q41" s="13" t="str">
        <f t="shared" si="32"/>
        <v/>
      </c>
    </row>
    <row r="42" spans="1:17" ht="12.75" hidden="1" customHeight="1" x14ac:dyDescent="0.2">
      <c r="A42" s="11">
        <v>4</v>
      </c>
      <c r="B42" s="43" t="str">
        <f t="shared" si="30"/>
        <v/>
      </c>
      <c r="C42" s="37" t="str">
        <f t="shared" si="33"/>
        <v/>
      </c>
      <c r="D42" s="37" t="str">
        <f t="shared" si="40"/>
        <v/>
      </c>
      <c r="E42" s="37" t="str">
        <f t="shared" ref="E42:E51" si="41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34"/>
        <v/>
      </c>
      <c r="K42" s="37" t="str">
        <f t="shared" si="35"/>
        <v/>
      </c>
      <c r="L42" s="37" t="str">
        <f t="shared" si="36"/>
        <v/>
      </c>
      <c r="M42" s="37" t="str">
        <f t="shared" si="37"/>
        <v/>
      </c>
      <c r="N42" s="37" t="str">
        <f t="shared" si="38"/>
        <v/>
      </c>
      <c r="O42" s="37" t="str">
        <f t="shared" si="39"/>
        <v/>
      </c>
      <c r="P42" s="12" t="str">
        <f t="shared" si="31"/>
        <v/>
      </c>
      <c r="Q42" s="13" t="str">
        <f t="shared" si="32"/>
        <v/>
      </c>
    </row>
    <row r="43" spans="1:17" ht="12.75" hidden="1" customHeight="1" x14ac:dyDescent="0.2">
      <c r="A43" s="11">
        <v>5</v>
      </c>
      <c r="B43" s="43" t="str">
        <f t="shared" si="30"/>
        <v/>
      </c>
      <c r="C43" s="37" t="str">
        <f t="shared" si="33"/>
        <v/>
      </c>
      <c r="D43" s="37" t="str">
        <f t="shared" si="40"/>
        <v/>
      </c>
      <c r="E43" s="37" t="str">
        <f t="shared" si="41"/>
        <v/>
      </c>
      <c r="F43" s="37" t="str">
        <f t="shared" ref="F43:F51" si="42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34"/>
        <v/>
      </c>
      <c r="K43" s="37" t="str">
        <f t="shared" si="35"/>
        <v/>
      </c>
      <c r="L43" s="37" t="str">
        <f t="shared" si="36"/>
        <v/>
      </c>
      <c r="M43" s="37" t="str">
        <f t="shared" si="37"/>
        <v/>
      </c>
      <c r="N43" s="37" t="str">
        <f t="shared" si="38"/>
        <v/>
      </c>
      <c r="O43" s="37" t="str">
        <f t="shared" si="39"/>
        <v/>
      </c>
      <c r="P43" s="12" t="str">
        <f t="shared" si="31"/>
        <v/>
      </c>
      <c r="Q43" s="13" t="str">
        <f t="shared" si="32"/>
        <v/>
      </c>
    </row>
    <row r="44" spans="1:17" ht="12.75" hidden="1" customHeight="1" x14ac:dyDescent="0.2">
      <c r="A44" s="11">
        <v>6</v>
      </c>
      <c r="B44" s="43" t="str">
        <f t="shared" si="30"/>
        <v/>
      </c>
      <c r="C44" s="37" t="str">
        <f t="shared" si="33"/>
        <v/>
      </c>
      <c r="D44" s="37" t="str">
        <f t="shared" si="40"/>
        <v/>
      </c>
      <c r="E44" s="37" t="str">
        <f t="shared" si="41"/>
        <v/>
      </c>
      <c r="F44" s="37" t="str">
        <f t="shared" si="42"/>
        <v/>
      </c>
      <c r="G44" s="37" t="str">
        <f t="shared" ref="G44:G51" si="43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34"/>
        <v/>
      </c>
      <c r="K44" s="37" t="str">
        <f t="shared" si="35"/>
        <v/>
      </c>
      <c r="L44" s="37" t="str">
        <f t="shared" si="36"/>
        <v/>
      </c>
      <c r="M44" s="37" t="str">
        <f t="shared" si="37"/>
        <v/>
      </c>
      <c r="N44" s="37" t="str">
        <f t="shared" si="38"/>
        <v/>
      </c>
      <c r="O44" s="37" t="str">
        <f t="shared" si="39"/>
        <v/>
      </c>
      <c r="P44" s="12" t="str">
        <f t="shared" si="31"/>
        <v/>
      </c>
      <c r="Q44" s="13" t="str">
        <f t="shared" si="32"/>
        <v/>
      </c>
    </row>
    <row r="45" spans="1:17" ht="12.75" hidden="1" customHeight="1" x14ac:dyDescent="0.2">
      <c r="A45" s="11">
        <v>7</v>
      </c>
      <c r="B45" s="43" t="str">
        <f t="shared" si="30"/>
        <v/>
      </c>
      <c r="C45" s="37" t="str">
        <f t="shared" si="33"/>
        <v/>
      </c>
      <c r="D45" s="37" t="str">
        <f t="shared" si="40"/>
        <v/>
      </c>
      <c r="E45" s="37" t="str">
        <f t="shared" si="41"/>
        <v/>
      </c>
      <c r="F45" s="37" t="str">
        <f t="shared" si="42"/>
        <v/>
      </c>
      <c r="G45" s="37" t="str">
        <f t="shared" si="43"/>
        <v/>
      </c>
      <c r="H45" s="37" t="str">
        <f t="shared" ref="H45:H51" si="44">IF(H11="","",H11*$P$27)</f>
        <v/>
      </c>
      <c r="I45" s="37" t="str">
        <f>IF(I18="","",I11*$P$28)</f>
        <v/>
      </c>
      <c r="J45" s="37" t="str">
        <f t="shared" si="34"/>
        <v/>
      </c>
      <c r="K45" s="37" t="str">
        <f t="shared" si="35"/>
        <v/>
      </c>
      <c r="L45" s="37" t="str">
        <f t="shared" si="36"/>
        <v/>
      </c>
      <c r="M45" s="37" t="str">
        <f t="shared" si="37"/>
        <v/>
      </c>
      <c r="N45" s="37" t="str">
        <f t="shared" si="38"/>
        <v/>
      </c>
      <c r="O45" s="37" t="str">
        <f t="shared" si="39"/>
        <v/>
      </c>
      <c r="P45" s="12" t="str">
        <f t="shared" si="31"/>
        <v/>
      </c>
      <c r="Q45" s="13" t="str">
        <f t="shared" si="32"/>
        <v/>
      </c>
    </row>
    <row r="46" spans="1:17" ht="12.75" hidden="1" customHeight="1" x14ac:dyDescent="0.2">
      <c r="A46" s="11">
        <v>8</v>
      </c>
      <c r="B46" s="43" t="str">
        <f t="shared" si="30"/>
        <v/>
      </c>
      <c r="C46" s="37" t="str">
        <f t="shared" si="33"/>
        <v/>
      </c>
      <c r="D46" s="37" t="str">
        <f t="shared" si="40"/>
        <v/>
      </c>
      <c r="E46" s="37" t="str">
        <f t="shared" si="41"/>
        <v/>
      </c>
      <c r="F46" s="37" t="str">
        <f t="shared" si="42"/>
        <v/>
      </c>
      <c r="G46" s="37" t="str">
        <f t="shared" si="43"/>
        <v/>
      </c>
      <c r="H46" s="37" t="str">
        <f t="shared" si="44"/>
        <v/>
      </c>
      <c r="I46" s="37" t="str">
        <f t="shared" ref="I46:I51" si="45">IF(I12="","",I12*$P$28)</f>
        <v/>
      </c>
      <c r="J46" s="37" t="str">
        <f>IF(J18="","",J12*$P$29)</f>
        <v/>
      </c>
      <c r="K46" s="37" t="str">
        <f t="shared" si="35"/>
        <v/>
      </c>
      <c r="L46" s="37" t="str">
        <f t="shared" si="36"/>
        <v/>
      </c>
      <c r="M46" s="37" t="str">
        <f t="shared" si="37"/>
        <v/>
      </c>
      <c r="N46" s="37" t="str">
        <f t="shared" si="38"/>
        <v/>
      </c>
      <c r="O46" s="37" t="str">
        <f t="shared" si="39"/>
        <v/>
      </c>
      <c r="P46" s="12" t="str">
        <f t="shared" si="31"/>
        <v/>
      </c>
      <c r="Q46" s="13" t="str">
        <f t="shared" si="32"/>
        <v/>
      </c>
    </row>
    <row r="47" spans="1:17" ht="12.75" hidden="1" customHeight="1" thickTop="1" thickBot="1" x14ac:dyDescent="0.25">
      <c r="A47" s="11">
        <v>9</v>
      </c>
      <c r="B47" s="43" t="str">
        <f t="shared" si="30"/>
        <v/>
      </c>
      <c r="C47" s="37" t="str">
        <f t="shared" si="33"/>
        <v/>
      </c>
      <c r="D47" s="37" t="str">
        <f t="shared" si="40"/>
        <v/>
      </c>
      <c r="E47" s="37" t="str">
        <f t="shared" si="41"/>
        <v/>
      </c>
      <c r="F47" s="37" t="str">
        <f t="shared" si="42"/>
        <v/>
      </c>
      <c r="G47" s="37" t="str">
        <f t="shared" si="43"/>
        <v/>
      </c>
      <c r="H47" s="37" t="str">
        <f t="shared" si="44"/>
        <v/>
      </c>
      <c r="I47" s="37" t="str">
        <f t="shared" si="45"/>
        <v/>
      </c>
      <c r="J47" s="37" t="str">
        <f>IF(J13="","",J13*$P$29)</f>
        <v/>
      </c>
      <c r="K47" s="37" t="str">
        <f>IF(K18="","",K13*$P$30)</f>
        <v/>
      </c>
      <c r="L47" s="37" t="str">
        <f t="shared" si="36"/>
        <v/>
      </c>
      <c r="M47" s="37" t="str">
        <f t="shared" si="37"/>
        <v/>
      </c>
      <c r="N47" s="37" t="str">
        <f t="shared" si="38"/>
        <v/>
      </c>
      <c r="O47" s="37" t="str">
        <f t="shared" si="39"/>
        <v/>
      </c>
      <c r="P47" s="12" t="str">
        <f t="shared" si="31"/>
        <v/>
      </c>
      <c r="Q47" s="13" t="str">
        <f t="shared" si="32"/>
        <v/>
      </c>
    </row>
    <row r="48" spans="1:17" ht="12.75" hidden="1" customHeight="1" thickTop="1" thickBot="1" x14ac:dyDescent="0.25">
      <c r="A48" s="11">
        <v>10</v>
      </c>
      <c r="B48" s="43" t="str">
        <f t="shared" si="30"/>
        <v/>
      </c>
      <c r="C48" s="37" t="str">
        <f t="shared" si="33"/>
        <v/>
      </c>
      <c r="D48" s="37" t="str">
        <f t="shared" si="40"/>
        <v/>
      </c>
      <c r="E48" s="37" t="str">
        <f t="shared" si="41"/>
        <v/>
      </c>
      <c r="F48" s="37" t="str">
        <f t="shared" si="42"/>
        <v/>
      </c>
      <c r="G48" s="37" t="str">
        <f t="shared" si="43"/>
        <v/>
      </c>
      <c r="H48" s="37" t="str">
        <f t="shared" si="44"/>
        <v/>
      </c>
      <c r="I48" s="37" t="str">
        <f t="shared" si="45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37"/>
        <v/>
      </c>
      <c r="N48" s="37" t="str">
        <f t="shared" si="38"/>
        <v/>
      </c>
      <c r="O48" s="37" t="str">
        <f t="shared" si="39"/>
        <v/>
      </c>
      <c r="P48" s="12" t="str">
        <f t="shared" si="31"/>
        <v/>
      </c>
      <c r="Q48" s="13" t="str">
        <f t="shared" si="32"/>
        <v/>
      </c>
    </row>
    <row r="49" spans="1:17" ht="12.75" hidden="1" customHeight="1" thickTop="1" thickBot="1" x14ac:dyDescent="0.25">
      <c r="A49" s="11">
        <v>11</v>
      </c>
      <c r="B49" s="43" t="str">
        <f t="shared" si="30"/>
        <v/>
      </c>
      <c r="C49" s="37" t="str">
        <f t="shared" si="33"/>
        <v/>
      </c>
      <c r="D49" s="37" t="str">
        <f t="shared" si="40"/>
        <v/>
      </c>
      <c r="E49" s="37" t="str">
        <f t="shared" si="41"/>
        <v/>
      </c>
      <c r="F49" s="37" t="str">
        <f t="shared" si="42"/>
        <v/>
      </c>
      <c r="G49" s="37" t="str">
        <f t="shared" si="43"/>
        <v/>
      </c>
      <c r="H49" s="37" t="str">
        <f t="shared" si="44"/>
        <v/>
      </c>
      <c r="I49" s="37" t="str">
        <f t="shared" si="45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38"/>
        <v/>
      </c>
      <c r="O49" s="37" t="str">
        <f t="shared" si="39"/>
        <v/>
      </c>
      <c r="P49" s="12" t="str">
        <f t="shared" si="31"/>
        <v/>
      </c>
      <c r="Q49" s="13" t="str">
        <f t="shared" si="32"/>
        <v/>
      </c>
    </row>
    <row r="50" spans="1:17" ht="12.75" hidden="1" customHeight="1" thickTop="1" thickBot="1" x14ac:dyDescent="0.25">
      <c r="A50" s="11">
        <v>12</v>
      </c>
      <c r="B50" s="43" t="str">
        <f t="shared" si="30"/>
        <v/>
      </c>
      <c r="C50" s="37" t="str">
        <f t="shared" si="33"/>
        <v/>
      </c>
      <c r="D50" s="37" t="str">
        <f t="shared" si="40"/>
        <v/>
      </c>
      <c r="E50" s="37" t="str">
        <f t="shared" si="41"/>
        <v/>
      </c>
      <c r="F50" s="37" t="str">
        <f t="shared" si="42"/>
        <v/>
      </c>
      <c r="G50" s="37" t="str">
        <f t="shared" si="43"/>
        <v/>
      </c>
      <c r="H50" s="37" t="str">
        <f t="shared" si="44"/>
        <v/>
      </c>
      <c r="I50" s="37" t="str">
        <f t="shared" si="45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39"/>
        <v/>
      </c>
      <c r="P50" s="12" t="str">
        <f t="shared" si="31"/>
        <v/>
      </c>
      <c r="Q50" s="13" t="str">
        <f t="shared" si="32"/>
        <v/>
      </c>
    </row>
    <row r="51" spans="1:17" ht="12.75" hidden="1" customHeight="1" thickTop="1" thickBot="1" x14ac:dyDescent="0.25">
      <c r="A51" s="11">
        <v>13</v>
      </c>
      <c r="B51" s="43" t="str">
        <f t="shared" si="30"/>
        <v/>
      </c>
      <c r="C51" s="37" t="str">
        <f t="shared" si="33"/>
        <v/>
      </c>
      <c r="D51" s="37" t="str">
        <f t="shared" si="40"/>
        <v/>
      </c>
      <c r="E51" s="37" t="str">
        <f t="shared" si="41"/>
        <v/>
      </c>
      <c r="F51" s="37" t="str">
        <f t="shared" si="42"/>
        <v/>
      </c>
      <c r="G51" s="37" t="str">
        <f t="shared" si="43"/>
        <v/>
      </c>
      <c r="H51" s="37" t="str">
        <f t="shared" si="44"/>
        <v/>
      </c>
      <c r="I51" s="37" t="str">
        <f t="shared" si="45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31"/>
        <v/>
      </c>
      <c r="Q51" s="13" t="str">
        <f t="shared" si="32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3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F58E8DAD-E771-4EC1-9FE7-BC7D10D79573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3E5C-4BA4-4591-B218-161354DEE310}">
  <sheetPr>
    <tabColor theme="4" tint="0.39997558519241921"/>
  </sheetPr>
  <dimension ref="A1:S73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70" t="str">
        <f>T(B5)</f>
        <v># consensus nodes</v>
      </c>
      <c r="D4" s="54" t="s">
        <v>25</v>
      </c>
      <c r="E4" s="70"/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4" t="s">
        <v>24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4" t="s">
        <v>25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C7" t="str">
        <f>IF(E5="","",1/E5)</f>
        <v/>
      </c>
      <c r="D7" t="str">
        <f>IF(E6="","",1/E6)</f>
        <v/>
      </c>
      <c r="E7">
        <v>1</v>
      </c>
      <c r="P7" t="str">
        <f t="shared" si="0"/>
        <v/>
      </c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11"/>
      <c r="B18" s="36" t="s">
        <v>7</v>
      </c>
      <c r="C18" s="37" t="str">
        <f>IF(C6="","",SUM(C5:C17))</f>
        <v/>
      </c>
      <c r="D18" s="37" t="str">
        <f>IF(D5="","",SUM(D5:D17))</f>
        <v/>
      </c>
      <c r="E18" s="37" t="str">
        <f t="shared" ref="E18:O18" si="1">IF(E5="","",SUM(E5:E17))</f>
        <v/>
      </c>
      <c r="F18" s="37" t="str">
        <f t="shared" si="1"/>
        <v/>
      </c>
      <c r="G18" s="37" t="str">
        <f t="shared" si="1"/>
        <v/>
      </c>
      <c r="H18" s="37" t="str">
        <f t="shared" si="1"/>
        <v/>
      </c>
      <c r="I18" s="37" t="str">
        <f t="shared" si="1"/>
        <v/>
      </c>
      <c r="J18" s="37" t="str">
        <f t="shared" si="1"/>
        <v/>
      </c>
      <c r="K18" s="37" t="str">
        <f t="shared" si="1"/>
        <v/>
      </c>
      <c r="L18" s="37" t="str">
        <f t="shared" si="1"/>
        <v/>
      </c>
      <c r="M18" s="37" t="str">
        <f t="shared" si="1"/>
        <v/>
      </c>
      <c r="N18" s="37" t="str">
        <f t="shared" si="1"/>
        <v/>
      </c>
      <c r="O18" s="37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2">C4</f>
        <v># consensus nodes</v>
      </c>
      <c r="D21" s="42" t="str">
        <f t="shared" si="2"/>
        <v># nodes</v>
      </c>
      <c r="E21" s="42">
        <f t="shared" si="2"/>
        <v>0</v>
      </c>
      <c r="F21" s="42" t="str">
        <f t="shared" si="2"/>
        <v/>
      </c>
      <c r="G21" s="42" t="str">
        <f t="shared" si="2"/>
        <v/>
      </c>
      <c r="H21" s="42" t="str">
        <f t="shared" si="2"/>
        <v/>
      </c>
      <c r="I21" s="42" t="str">
        <f t="shared" si="2"/>
        <v/>
      </c>
      <c r="J21" s="42" t="str">
        <f t="shared" si="2"/>
        <v/>
      </c>
      <c r="K21" s="42" t="str">
        <f t="shared" si="2"/>
        <v/>
      </c>
      <c r="L21" s="42" t="str">
        <f t="shared" si="2"/>
        <v/>
      </c>
      <c r="M21" s="42" t="str">
        <f t="shared" si="2"/>
        <v/>
      </c>
      <c r="N21" s="42" t="str">
        <f t="shared" si="2"/>
        <v/>
      </c>
      <c r="O21" s="42" t="str">
        <f t="shared" si="2"/>
        <v/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3">IF(B5="","",B5)</f>
        <v># consensus nodes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x14ac:dyDescent="0.2">
      <c r="A23" s="11">
        <v>2</v>
      </c>
      <c r="B23" s="43" t="e">
        <f>IF(#REF!="","",#REF!)</f>
        <v>#REF!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x14ac:dyDescent="0.2">
      <c r="A24" s="11">
        <v>3</v>
      </c>
      <c r="B24" s="43" t="str">
        <f>IF(B6="","",B6)</f>
        <v># nodes</v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x14ac:dyDescent="0.2">
      <c r="A25" s="11">
        <v>4</v>
      </c>
      <c r="B25" s="43" t="str">
        <f t="shared" si="3"/>
        <v/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x14ac:dyDescent="0.2">
      <c r="A26" s="11">
        <v>5</v>
      </c>
      <c r="B26" s="43" t="str">
        <f t="shared" si="3"/>
        <v/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x14ac:dyDescent="0.2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x14ac:dyDescent="0.2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x14ac:dyDescent="0.2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15">C21</f>
        <v># consensus nodes</v>
      </c>
      <c r="D38" s="42" t="str">
        <f t="shared" si="15"/>
        <v># nodes</v>
      </c>
      <c r="E38" s="42">
        <f t="shared" si="15"/>
        <v>0</v>
      </c>
      <c r="F38" s="42" t="str">
        <f t="shared" si="15"/>
        <v/>
      </c>
      <c r="G38" s="42" t="str">
        <f t="shared" si="15"/>
        <v/>
      </c>
      <c r="H38" s="42" t="str">
        <f t="shared" si="15"/>
        <v/>
      </c>
      <c r="I38" s="42" t="str">
        <f t="shared" si="15"/>
        <v/>
      </c>
      <c r="J38" s="42" t="str">
        <f t="shared" si="15"/>
        <v/>
      </c>
      <c r="K38" s="42" t="str">
        <f t="shared" si="15"/>
        <v/>
      </c>
      <c r="L38" s="42" t="str">
        <f t="shared" si="15"/>
        <v/>
      </c>
      <c r="M38" s="42" t="str">
        <f t="shared" si="15"/>
        <v/>
      </c>
      <c r="N38" s="42" t="str">
        <f t="shared" si="15"/>
        <v/>
      </c>
      <c r="O38" s="42" t="str">
        <f t="shared" si="15"/>
        <v/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16">B22</f>
        <v># consensus nodes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 s="11">
        <v>2</v>
      </c>
      <c r="B40" s="43" t="e">
        <f t="shared" si="16"/>
        <v>#REF!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x14ac:dyDescent="0.2">
      <c r="A41" s="11">
        <v>3</v>
      </c>
      <c r="B41" s="43" t="str">
        <f t="shared" si="16"/>
        <v># nodes</v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x14ac:dyDescent="0.2">
      <c r="A42" s="11">
        <v>4</v>
      </c>
      <c r="B42" s="43" t="str">
        <f t="shared" si="16"/>
        <v/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x14ac:dyDescent="0.2">
      <c r="A43" s="11">
        <v>5</v>
      </c>
      <c r="B43" s="43" t="str">
        <f t="shared" si="16"/>
        <v/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x14ac:dyDescent="0.2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x14ac:dyDescent="0.2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x14ac:dyDescent="0.2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2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61376912-8544-4DC7-A266-7514BE4A8753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AD59-C9E1-40AC-AB44-7537424DDD66}">
  <sheetPr>
    <tabColor theme="7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0" t="str">
        <f>T(B5)</f>
        <v>Fees (USD/tx)</v>
      </c>
      <c r="D4" s="50" t="str">
        <f>T(B6)</f>
        <v>Mining reward (USD/day)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5" t="s">
        <v>26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5" t="s">
        <v>27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3">
      <c r="B17" s="65"/>
      <c r="C17" s="65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6"/>
      <c r="P17" s="60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s="36" t="s">
        <v>7</v>
      </c>
      <c r="C18" s="37" t="str">
        <f>IF(C6="","",SUM(C5:C17))</f>
        <v/>
      </c>
      <c r="D18" s="37" t="str">
        <f>IF(D5="","",SUM(D5:D17))</f>
        <v/>
      </c>
      <c r="E18" s="37" t="str">
        <f t="shared" ref="E18:O18" si="1">IF(E5="","",SUM(E5:E17))</f>
        <v/>
      </c>
      <c r="F18" s="37" t="str">
        <f t="shared" si="1"/>
        <v/>
      </c>
      <c r="G18" s="37" t="str">
        <f t="shared" si="1"/>
        <v/>
      </c>
      <c r="H18" s="37" t="str">
        <f t="shared" si="1"/>
        <v/>
      </c>
      <c r="I18" s="37" t="str">
        <f t="shared" si="1"/>
        <v/>
      </c>
      <c r="J18" s="37" t="str">
        <f t="shared" si="1"/>
        <v/>
      </c>
      <c r="K18" s="37" t="str">
        <f t="shared" si="1"/>
        <v/>
      </c>
      <c r="L18" s="37" t="str">
        <f t="shared" si="1"/>
        <v/>
      </c>
      <c r="M18" s="37" t="str">
        <f t="shared" si="1"/>
        <v/>
      </c>
      <c r="N18" s="37" t="str">
        <f t="shared" si="1"/>
        <v/>
      </c>
      <c r="O18" s="37" t="str">
        <f t="shared" si="1"/>
        <v/>
      </c>
    </row>
    <row r="19" spans="1:19" ht="12.75" hidden="1" customHeight="1" thickTop="1" thickBot="1" x14ac:dyDescent="0.25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thickTop="1" thickBot="1" x14ac:dyDescent="0.25">
      <c r="B21" s="42"/>
      <c r="C21" s="42" t="str">
        <f t="shared" ref="C21:O21" si="2">C4</f>
        <v>Fees (USD/tx)</v>
      </c>
      <c r="D21" s="42" t="str">
        <f t="shared" si="2"/>
        <v>Mining reward (USD/day)</v>
      </c>
      <c r="E21" s="42" t="str">
        <f t="shared" si="2"/>
        <v/>
      </c>
      <c r="F21" s="42" t="str">
        <f t="shared" si="2"/>
        <v/>
      </c>
      <c r="G21" s="42" t="str">
        <f t="shared" si="2"/>
        <v/>
      </c>
      <c r="H21" s="42" t="str">
        <f t="shared" si="2"/>
        <v/>
      </c>
      <c r="I21" s="42" t="str">
        <f t="shared" si="2"/>
        <v/>
      </c>
      <c r="J21" s="42" t="str">
        <f t="shared" si="2"/>
        <v/>
      </c>
      <c r="K21" s="42" t="str">
        <f t="shared" si="2"/>
        <v/>
      </c>
      <c r="L21" s="42" t="str">
        <f t="shared" si="2"/>
        <v/>
      </c>
      <c r="M21" s="42" t="str">
        <f t="shared" si="2"/>
        <v/>
      </c>
      <c r="N21" s="42" t="str">
        <f t="shared" si="2"/>
        <v/>
      </c>
      <c r="O21" s="42" t="str">
        <f t="shared" si="2"/>
        <v/>
      </c>
      <c r="P21" s="15" t="s">
        <v>9</v>
      </c>
    </row>
    <row r="22" spans="1:19" ht="12.75" hidden="1" customHeight="1" thickTop="1" thickBot="1" x14ac:dyDescent="0.25">
      <c r="A22">
        <v>1</v>
      </c>
      <c r="B22" s="43" t="str">
        <f t="shared" ref="B22:B34" si="3">IF(B5="","",B5)</f>
        <v>Fees (USD/tx)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thickTop="1" thickBot="1" x14ac:dyDescent="0.25">
      <c r="A23">
        <v>2</v>
      </c>
      <c r="B23" s="43" t="str">
        <f t="shared" si="3"/>
        <v>Mining reward (USD/day)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thickTop="1" thickBot="1" x14ac:dyDescent="0.25">
      <c r="A24">
        <v>3</v>
      </c>
      <c r="B24" s="43" t="str">
        <f t="shared" si="3"/>
        <v/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thickTop="1" thickBot="1" x14ac:dyDescent="0.25">
      <c r="A25">
        <v>4</v>
      </c>
      <c r="B25" s="43" t="str">
        <f t="shared" si="3"/>
        <v/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thickTop="1" thickBot="1" x14ac:dyDescent="0.25">
      <c r="A26">
        <v>5</v>
      </c>
      <c r="B26" s="43" t="str">
        <f t="shared" si="3"/>
        <v/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thickTop="1" thickBot="1" x14ac:dyDescent="0.25">
      <c r="A32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thickTop="1" thickBot="1" x14ac:dyDescent="0.25">
      <c r="A33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thickTop="1" thickBot="1" x14ac:dyDescent="0.25">
      <c r="A34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thickTop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thickBot="1" x14ac:dyDescent="0.3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thickTop="1" thickBot="1" x14ac:dyDescent="0.25">
      <c r="B38" s="42"/>
      <c r="C38" s="42" t="str">
        <f t="shared" ref="C38:O38" si="15">C21</f>
        <v>Fees (USD/tx)</v>
      </c>
      <c r="D38" s="42" t="str">
        <f t="shared" si="15"/>
        <v>Mining reward (USD/day)</v>
      </c>
      <c r="E38" s="42" t="str">
        <f t="shared" si="15"/>
        <v/>
      </c>
      <c r="F38" s="42" t="str">
        <f t="shared" si="15"/>
        <v/>
      </c>
      <c r="G38" s="42" t="str">
        <f t="shared" si="15"/>
        <v/>
      </c>
      <c r="H38" s="42" t="str">
        <f t="shared" si="15"/>
        <v/>
      </c>
      <c r="I38" s="42" t="str">
        <f t="shared" si="15"/>
        <v/>
      </c>
      <c r="J38" s="42" t="str">
        <f t="shared" si="15"/>
        <v/>
      </c>
      <c r="K38" s="42" t="str">
        <f t="shared" si="15"/>
        <v/>
      </c>
      <c r="L38" s="42" t="str">
        <f t="shared" si="15"/>
        <v/>
      </c>
      <c r="M38" s="42" t="str">
        <f t="shared" si="15"/>
        <v/>
      </c>
      <c r="N38" s="42" t="str">
        <f t="shared" si="15"/>
        <v/>
      </c>
      <c r="O38" s="42" t="str">
        <f t="shared" si="15"/>
        <v/>
      </c>
      <c r="P38" s="9" t="s">
        <v>11</v>
      </c>
      <c r="Q38" s="10" t="s">
        <v>12</v>
      </c>
    </row>
    <row r="39" spans="1:17" ht="12.75" hidden="1" customHeight="1" thickTop="1" thickBot="1" x14ac:dyDescent="0.25">
      <c r="A39">
        <v>1</v>
      </c>
      <c r="B39" s="43" t="str">
        <f t="shared" ref="B39:B51" si="16">B22</f>
        <v>Fees (USD/tx)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thickTop="1" thickBot="1" x14ac:dyDescent="0.25">
      <c r="A40">
        <v>2</v>
      </c>
      <c r="B40" s="43" t="str">
        <f t="shared" si="16"/>
        <v>Mining reward (USD/day)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thickTop="1" thickBot="1" x14ac:dyDescent="0.25">
      <c r="A41">
        <v>3</v>
      </c>
      <c r="B41" s="43" t="str">
        <f t="shared" si="16"/>
        <v/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thickTop="1" thickBot="1" x14ac:dyDescent="0.25">
      <c r="A42">
        <v>4</v>
      </c>
      <c r="B42" s="43" t="str">
        <f t="shared" si="16"/>
        <v/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thickTop="1" thickBot="1" x14ac:dyDescent="0.25">
      <c r="A43">
        <v>5</v>
      </c>
      <c r="B43" s="43" t="str">
        <f t="shared" si="16"/>
        <v/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thickTop="1" thickBot="1" x14ac:dyDescent="0.25">
      <c r="A44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thickTop="1" thickBot="1" x14ac:dyDescent="0.25">
      <c r="A45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thickTop="1" thickBot="1" x14ac:dyDescent="0.25">
      <c r="A46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2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89A1F18E-A4BF-45E2-A9A8-ABA39B952A1A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2234-4F3E-4D91-8457-9E81D02FE9F2}">
  <sheetPr>
    <tabColor rgb="FF92D050"/>
  </sheetPr>
  <dimension ref="A1:S74"/>
  <sheetViews>
    <sheetView zoomScale="130" zoomScaleNormal="130" workbookViewId="0">
      <selection activeCell="D5" sqref="D5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1" t="str">
        <f>T(B5)</f>
        <v>Power consumption</v>
      </c>
      <c r="D4" s="51" t="str">
        <f>T(B6)</f>
        <v>Hardware dependency</v>
      </c>
      <c r="E4" s="67" t="str">
        <f>T(B7)</f>
        <v/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6" t="s">
        <v>47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6" t="s">
        <v>28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25">
      <c r="Q7" s="32"/>
      <c r="R7" s="32"/>
    </row>
    <row r="8" spans="1:19" ht="17.25" customHeight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hidden="1" customHeight="1" thickTop="1" thickBot="1" x14ac:dyDescent="0.3">
      <c r="A17" s="67"/>
      <c r="B17" s="65"/>
      <c r="C17" s="65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6"/>
      <c r="P17" s="60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11"/>
      <c r="B18" s="36" t="s">
        <v>7</v>
      </c>
      <c r="C18" s="37" t="str">
        <f>IF(C6="","",SUM(C5:C17))</f>
        <v/>
      </c>
      <c r="D18" s="37" t="str">
        <f>IF(D5="","",SUM(D5:D17))</f>
        <v/>
      </c>
      <c r="E18" s="37" t="str">
        <f t="shared" ref="E18:O18" si="1">IF(E5="","",SUM(E5:E17))</f>
        <v/>
      </c>
      <c r="F18" s="37" t="str">
        <f t="shared" si="1"/>
        <v/>
      </c>
      <c r="G18" s="37" t="str">
        <f t="shared" si="1"/>
        <v/>
      </c>
      <c r="H18" s="37" t="str">
        <f t="shared" si="1"/>
        <v/>
      </c>
      <c r="I18" s="37" t="str">
        <f t="shared" si="1"/>
        <v/>
      </c>
      <c r="J18" s="37" t="str">
        <f t="shared" si="1"/>
        <v/>
      </c>
      <c r="K18" s="37" t="str">
        <f t="shared" si="1"/>
        <v/>
      </c>
      <c r="L18" s="37" t="str">
        <f t="shared" si="1"/>
        <v/>
      </c>
      <c r="M18" s="37" t="str">
        <f t="shared" si="1"/>
        <v/>
      </c>
      <c r="N18" s="37" t="str">
        <f t="shared" si="1"/>
        <v/>
      </c>
      <c r="O18" s="37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thickTop="1" thickBot="1" x14ac:dyDescent="0.25">
      <c r="A21" s="7"/>
      <c r="B21" s="42"/>
      <c r="C21" s="42" t="str">
        <f t="shared" ref="C21:O21" si="2">C4</f>
        <v>Power consumption</v>
      </c>
      <c r="D21" s="42" t="str">
        <f t="shared" si="2"/>
        <v>Hardware dependency</v>
      </c>
      <c r="E21" s="42" t="str">
        <f t="shared" si="2"/>
        <v/>
      </c>
      <c r="F21" s="42" t="str">
        <f t="shared" si="2"/>
        <v/>
      </c>
      <c r="G21" s="42" t="str">
        <f t="shared" si="2"/>
        <v/>
      </c>
      <c r="H21" s="42" t="str">
        <f t="shared" si="2"/>
        <v/>
      </c>
      <c r="I21" s="42" t="str">
        <f t="shared" si="2"/>
        <v/>
      </c>
      <c r="J21" s="42" t="str">
        <f t="shared" si="2"/>
        <v/>
      </c>
      <c r="K21" s="42" t="str">
        <f t="shared" si="2"/>
        <v/>
      </c>
      <c r="L21" s="42" t="str">
        <f t="shared" si="2"/>
        <v/>
      </c>
      <c r="M21" s="42" t="str">
        <f t="shared" si="2"/>
        <v/>
      </c>
      <c r="N21" s="42" t="str">
        <f t="shared" si="2"/>
        <v/>
      </c>
      <c r="O21" s="42" t="str">
        <f t="shared" si="2"/>
        <v/>
      </c>
      <c r="P21" s="15" t="s">
        <v>9</v>
      </c>
    </row>
    <row r="22" spans="1:19" ht="12.75" hidden="1" customHeight="1" thickTop="1" thickBot="1" x14ac:dyDescent="0.25">
      <c r="A22" s="11">
        <v>1</v>
      </c>
      <c r="B22" s="43" t="str">
        <f t="shared" ref="B22:B34" si="3">IF(B5="","",B5)</f>
        <v>Power consumption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thickTop="1" thickBot="1" x14ac:dyDescent="0.25">
      <c r="A23" s="11">
        <v>2</v>
      </c>
      <c r="B23" s="43" t="str">
        <f t="shared" si="3"/>
        <v>Hardware dependency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thickTop="1" thickBot="1" x14ac:dyDescent="0.25">
      <c r="A24" s="11">
        <v>3</v>
      </c>
      <c r="B24" s="43" t="str">
        <f t="shared" si="3"/>
        <v/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thickTop="1" thickBot="1" x14ac:dyDescent="0.25">
      <c r="A25" s="11">
        <v>4</v>
      </c>
      <c r="B25" s="43" t="str">
        <f t="shared" si="3"/>
        <v/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thickTop="1" thickBot="1" x14ac:dyDescent="0.25">
      <c r="A26" s="11">
        <v>5</v>
      </c>
      <c r="B26" s="43" t="str">
        <f t="shared" si="3"/>
        <v/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thickTop="1" thickBot="1" x14ac:dyDescent="0.25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thickTop="1" thickBot="1" x14ac:dyDescent="0.25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thickTop="1" thickBot="1" x14ac:dyDescent="0.25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thickTop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thickBot="1" x14ac:dyDescent="0.3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thickTop="1" thickBot="1" x14ac:dyDescent="0.25">
      <c r="A38" s="7"/>
      <c r="B38" s="42"/>
      <c r="C38" s="42" t="str">
        <f t="shared" ref="C38:O38" si="15">C21</f>
        <v>Power consumption</v>
      </c>
      <c r="D38" s="42" t="str">
        <f t="shared" si="15"/>
        <v>Hardware dependency</v>
      </c>
      <c r="E38" s="42" t="str">
        <f t="shared" si="15"/>
        <v/>
      </c>
      <c r="F38" s="42" t="str">
        <f t="shared" si="15"/>
        <v/>
      </c>
      <c r="G38" s="42" t="str">
        <f t="shared" si="15"/>
        <v/>
      </c>
      <c r="H38" s="42" t="str">
        <f t="shared" si="15"/>
        <v/>
      </c>
      <c r="I38" s="42" t="str">
        <f t="shared" si="15"/>
        <v/>
      </c>
      <c r="J38" s="42" t="str">
        <f t="shared" si="15"/>
        <v/>
      </c>
      <c r="K38" s="42" t="str">
        <f t="shared" si="15"/>
        <v/>
      </c>
      <c r="L38" s="42" t="str">
        <f t="shared" si="15"/>
        <v/>
      </c>
      <c r="M38" s="42" t="str">
        <f t="shared" si="15"/>
        <v/>
      </c>
      <c r="N38" s="42" t="str">
        <f t="shared" si="15"/>
        <v/>
      </c>
      <c r="O38" s="42" t="str">
        <f t="shared" si="15"/>
        <v/>
      </c>
      <c r="P38" s="9" t="s">
        <v>11</v>
      </c>
      <c r="Q38" s="10" t="s">
        <v>12</v>
      </c>
    </row>
    <row r="39" spans="1:17" ht="12.75" hidden="1" customHeight="1" thickTop="1" thickBot="1" x14ac:dyDescent="0.25">
      <c r="A39" s="11">
        <v>1</v>
      </c>
      <c r="B39" s="43" t="str">
        <f t="shared" ref="B39:B51" si="16">B22</f>
        <v>Power consumption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thickTop="1" thickBot="1" x14ac:dyDescent="0.25">
      <c r="A40" s="11">
        <v>2</v>
      </c>
      <c r="B40" s="43" t="str">
        <f t="shared" si="16"/>
        <v>Hardware dependency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thickTop="1" thickBot="1" x14ac:dyDescent="0.25">
      <c r="A41" s="11">
        <v>3</v>
      </c>
      <c r="B41" s="43" t="str">
        <f t="shared" si="16"/>
        <v/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thickTop="1" thickBot="1" x14ac:dyDescent="0.25">
      <c r="A42" s="11">
        <v>4</v>
      </c>
      <c r="B42" s="43" t="str">
        <f t="shared" si="16"/>
        <v/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thickTop="1" thickBot="1" x14ac:dyDescent="0.25">
      <c r="A43" s="11">
        <v>5</v>
      </c>
      <c r="B43" s="43" t="str">
        <f t="shared" si="16"/>
        <v/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thickTop="1" thickBot="1" x14ac:dyDescent="0.25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thickTop="1" thickBot="1" x14ac:dyDescent="0.25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thickTop="1" thickBot="1" x14ac:dyDescent="0.25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2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  <row r="74" spans="2:4" ht="12.75" hidden="1" customHeight="1" x14ac:dyDescent="0.2"/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C20C4884-2B55-45AA-A747-22465F8BA0AE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B372-D112-4D80-B92B-45D15781DE64}">
  <sheetPr>
    <tabColor rgb="FF0070C0"/>
  </sheetPr>
  <dimension ref="A1:S73"/>
  <sheetViews>
    <sheetView zoomScale="130" zoomScaleNormal="130" workbookViewId="0">
      <selection activeCell="E6" sqref="E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3" width="12.7109375" customWidth="1"/>
    <col min="4" max="4" width="12.85546875" customWidth="1"/>
    <col min="5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52" t="str">
        <f>T(B5)</f>
        <v>Fault-tolerance</v>
      </c>
      <c r="D4" s="52" t="str">
        <f>T(B6)</f>
        <v>51% attack</v>
      </c>
      <c r="E4" s="52" t="str">
        <f>T(B7)</f>
        <v>Double spend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7" t="s">
        <v>29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7" t="s">
        <v>30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3">
      <c r="A7" s="26">
        <v>3</v>
      </c>
      <c r="B7" s="57" t="s">
        <v>31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 t="str">
        <f t="shared" si="0"/>
        <v/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B18" t="s">
        <v>7</v>
      </c>
      <c r="C18" t="str">
        <f>IF(C6="","",SUM(C5:C17))</f>
        <v/>
      </c>
      <c r="D18" t="str">
        <f>IF(D5="","",SUM(D5:D17))</f>
        <v/>
      </c>
      <c r="E18" t="str">
        <f t="shared" ref="E18:O18" si="1">IF(E5="","",SUM(E5:E17))</f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 t="str">
        <f t="shared" si="1"/>
        <v/>
      </c>
      <c r="O18" t="str">
        <f t="shared" si="1"/>
        <v/>
      </c>
    </row>
    <row r="19" spans="1:19" ht="12.75" hidden="1" customHeight="1" thickTop="1" thickBot="1" x14ac:dyDescent="0.25"/>
    <row r="20" spans="1:19" ht="15.75" hidden="1" customHeight="1" thickTop="1" thickBot="1" x14ac:dyDescent="0.25">
      <c r="B20" t="s">
        <v>8</v>
      </c>
      <c r="R20" s="35" t="s">
        <v>45</v>
      </c>
    </row>
    <row r="21" spans="1:19" ht="12.75" hidden="1" customHeight="1" x14ac:dyDescent="0.2">
      <c r="C21" t="str">
        <f t="shared" ref="C21:O21" si="2">C4</f>
        <v>Fault-tolerance</v>
      </c>
      <c r="D21" t="str">
        <f t="shared" si="2"/>
        <v>51% attack</v>
      </c>
      <c r="E21" t="str">
        <f t="shared" si="2"/>
        <v>Double spend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">
        <v>9</v>
      </c>
    </row>
    <row r="22" spans="1:19" ht="12.75" hidden="1" customHeight="1" x14ac:dyDescent="0.2">
      <c r="A22">
        <v>1</v>
      </c>
      <c r="B22" t="str">
        <f t="shared" ref="B22:B34" si="3">IF(B5="","",B5)</f>
        <v>Fault-tolerance</v>
      </c>
      <c r="C22" t="str">
        <f>IF($C$18="","",C5/$C$18)</f>
        <v/>
      </c>
      <c r="D22" t="str">
        <f>IF(D18="","",D5/$D$18)</f>
        <v/>
      </c>
      <c r="E22" t="str">
        <f>IF(E18="","",E5/$E$18)</f>
        <v/>
      </c>
      <c r="F22" t="str">
        <f>IF(F18="","",F5/$F$18)</f>
        <v/>
      </c>
      <c r="G22" t="str">
        <f>IF(G18="","",G5/G$18)</f>
        <v/>
      </c>
      <c r="H22" t="str">
        <f t="shared" ref="H22:O22" si="4">IF(H18="","",H5/H$18)</f>
        <v/>
      </c>
      <c r="I22" t="str">
        <f t="shared" si="4"/>
        <v/>
      </c>
      <c r="J22" t="str">
        <f t="shared" si="4"/>
        <v/>
      </c>
      <c r="K22" t="str">
        <f t="shared" si="4"/>
        <v/>
      </c>
      <c r="L22" t="str">
        <f t="shared" si="4"/>
        <v/>
      </c>
      <c r="M22" t="str">
        <f t="shared" si="4"/>
        <v/>
      </c>
      <c r="N22" t="str">
        <f t="shared" si="4"/>
        <v/>
      </c>
      <c r="O22" t="str">
        <f t="shared" si="4"/>
        <v/>
      </c>
      <c r="P22" t="str">
        <f t="shared" ref="P22:P34" si="5">IF(C22="","",SUM(C22:O22)/$Q$53)</f>
        <v/>
      </c>
    </row>
    <row r="23" spans="1:19" ht="12.75" hidden="1" customHeight="1" x14ac:dyDescent="0.2">
      <c r="A23">
        <v>2</v>
      </c>
      <c r="B23" t="str">
        <f t="shared" si="3"/>
        <v>51% attack</v>
      </c>
      <c r="C23" t="str">
        <f>IF(C6="","",C6/$C$18)</f>
        <v/>
      </c>
      <c r="D23" t="str">
        <f>IF(D18="","",D6/$D$18)</f>
        <v/>
      </c>
      <c r="E23" t="str">
        <f>IF(E6="","",$E6/E$18)</f>
        <v/>
      </c>
      <c r="F23" t="str">
        <f>IF(F6="","",$F6/F$18)</f>
        <v/>
      </c>
      <c r="G23" t="str">
        <f>IF(G6="","",G6/G$18)</f>
        <v/>
      </c>
      <c r="H23" t="str">
        <f t="shared" ref="H23:O34" si="6">IF(H6="","",H6/H$18)</f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5"/>
        <v/>
      </c>
    </row>
    <row r="24" spans="1:19" ht="12.75" hidden="1" customHeight="1" x14ac:dyDescent="0.2">
      <c r="A24">
        <v>3</v>
      </c>
      <c r="B24" t="str">
        <f t="shared" si="3"/>
        <v>Double spend</v>
      </c>
      <c r="C24" t="str">
        <f t="shared" ref="C24:C34" si="7">IF(C7="","",C7/$C$18)</f>
        <v/>
      </c>
      <c r="D24" t="str">
        <f>IF(D7="","",D7/$D$18)</f>
        <v/>
      </c>
      <c r="E24" t="str">
        <f>IF(E18="","",$E7/E$18)</f>
        <v/>
      </c>
      <c r="F24" t="str">
        <f>IF(F7="","",$F7/F$18)</f>
        <v/>
      </c>
      <c r="G24" t="str">
        <f>IF(G7="","",$G7/G$18)</f>
        <v/>
      </c>
      <c r="H24" t="str">
        <f>IF(H7="","",$H7/H$18)</f>
        <v/>
      </c>
      <c r="I24" t="str">
        <f>IF(I7="","",$I7/I$18)</f>
        <v/>
      </c>
      <c r="J24" t="str">
        <f>IF(J7="","",$J7/J$18)</f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5"/>
        <v/>
      </c>
    </row>
    <row r="25" spans="1:19" ht="12.75" hidden="1" customHeight="1" x14ac:dyDescent="0.2">
      <c r="A25">
        <v>4</v>
      </c>
      <c r="B25" t="str">
        <f t="shared" si="3"/>
        <v/>
      </c>
      <c r="C25" t="str">
        <f t="shared" si="7"/>
        <v/>
      </c>
      <c r="D25" t="str">
        <f t="shared" ref="D25:D34" si="8">IF(D8="","",D8/$D$18)</f>
        <v/>
      </c>
      <c r="E25" t="str">
        <f>IF(E8="","",$E8/E$18)</f>
        <v/>
      </c>
      <c r="F25" t="str">
        <f>IF(F18="","",$F8/F$18)</f>
        <v/>
      </c>
      <c r="G25" t="str">
        <f>IF(G8="","",$G8/G$18)</f>
        <v/>
      </c>
      <c r="H25" t="str">
        <f>IF(H8="","",$H8/H$18)</f>
        <v/>
      </c>
      <c r="I25" t="str">
        <f>IF(I8="","",$I8/I$18)</f>
        <v/>
      </c>
      <c r="J25" t="str">
        <f>IF(J8="","",$J8/J$18)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5"/>
        <v/>
      </c>
    </row>
    <row r="26" spans="1:19" ht="12.75" hidden="1" customHeight="1" x14ac:dyDescent="0.2">
      <c r="A26">
        <v>5</v>
      </c>
      <c r="B26" t="str">
        <f t="shared" si="3"/>
        <v/>
      </c>
      <c r="C26" t="str">
        <f t="shared" si="7"/>
        <v/>
      </c>
      <c r="D26" t="str">
        <f t="shared" si="8"/>
        <v/>
      </c>
      <c r="E26" t="str">
        <f t="shared" ref="E26:E34" si="9">IF(E9="","",$E9/E$18)</f>
        <v/>
      </c>
      <c r="F26" t="str">
        <f>IF(F9="","",$F9/F$18)</f>
        <v/>
      </c>
      <c r="G26" t="str">
        <f>IF(G18="","",$G9/G$18)</f>
        <v/>
      </c>
      <c r="H26" t="str">
        <f>IF(H9="","",$H9/H$18)</f>
        <v/>
      </c>
      <c r="I26" t="str">
        <f>IF(I9="","",$I9/I$18)</f>
        <v/>
      </c>
      <c r="J26" t="str">
        <f>IF(J9="","",$J9/J$18)</f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5"/>
        <v/>
      </c>
    </row>
    <row r="27" spans="1:19" ht="12.75" hidden="1" customHeight="1" thickTop="1" thickBot="1" x14ac:dyDescent="0.25">
      <c r="A27">
        <v>6</v>
      </c>
      <c r="B27" t="str">
        <f t="shared" si="3"/>
        <v/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ref="F27:F34" si="10">IF(F10="","",$F10/F$18)</f>
        <v/>
      </c>
      <c r="G27" t="str">
        <f>IF(G10="","",$G10/G$18)</f>
        <v/>
      </c>
      <c r="H27" t="str">
        <f>IF(H$18="","",H10/H$18)</f>
        <v/>
      </c>
      <c r="I27" t="str">
        <f>IF(I10="","",$I10/I$18)</f>
        <v/>
      </c>
      <c r="J27" t="str">
        <f>IF(J10="","",$J10/J$18)</f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5"/>
        <v/>
      </c>
    </row>
    <row r="28" spans="1:19" ht="12.75" hidden="1" customHeight="1" thickTop="1" thickBot="1" x14ac:dyDescent="0.25">
      <c r="A28">
        <v>7</v>
      </c>
      <c r="B28" t="str">
        <f t="shared" si="3"/>
        <v/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ref="G28:G34" si="11">IF(G11="","",$G11/G$18)</f>
        <v/>
      </c>
      <c r="H28" t="str">
        <f>IF(H11="","",$H11/H$18)</f>
        <v/>
      </c>
      <c r="I28" t="str">
        <f>IF(I$18="","",I11/I$18)</f>
        <v/>
      </c>
      <c r="J28" t="str">
        <f>IF(J11="","",$J11/J$18)</f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5"/>
        <v/>
      </c>
    </row>
    <row r="29" spans="1:19" ht="12.75" hidden="1" customHeight="1" thickTop="1" thickBot="1" x14ac:dyDescent="0.25">
      <c r="A29">
        <v>8</v>
      </c>
      <c r="B29" t="str">
        <f t="shared" si="3"/>
        <v/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ref="H29:H34" si="12">IF(H12="","",$H12/H$18)</f>
        <v/>
      </c>
      <c r="I29" t="str">
        <f>IF(I12="","",$I12/I$18)</f>
        <v/>
      </c>
      <c r="J29" t="str">
        <f>IF(J$18="","",J12/J$18)</f>
        <v/>
      </c>
      <c r="K29" t="str">
        <f t="shared" si="6"/>
        <v/>
      </c>
      <c r="L29" t="str">
        <f t="shared" si="6"/>
        <v/>
      </c>
      <c r="M29" t="str">
        <f t="shared" si="6"/>
        <v/>
      </c>
      <c r="N29" t="str">
        <f t="shared" si="6"/>
        <v/>
      </c>
      <c r="O29" t="str">
        <f t="shared" si="6"/>
        <v/>
      </c>
      <c r="P29" t="str">
        <f t="shared" si="5"/>
        <v/>
      </c>
    </row>
    <row r="30" spans="1:19" ht="12.75" hidden="1" customHeight="1" thickTop="1" thickBot="1" x14ac:dyDescent="0.25">
      <c r="A30">
        <v>9</v>
      </c>
      <c r="B30" t="str">
        <f t="shared" si="3"/>
        <v/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ref="I30:I34" si="13">IF(I13="","",$I13/I$18)</f>
        <v/>
      </c>
      <c r="J30" t="str">
        <f>IF(J13="","",$J13/J$18)</f>
        <v/>
      </c>
      <c r="K30" t="str">
        <f>IF(K$18="","",K13/K$18)</f>
        <v/>
      </c>
      <c r="L30" t="str">
        <f t="shared" si="6"/>
        <v/>
      </c>
      <c r="M30" t="str">
        <f t="shared" si="6"/>
        <v/>
      </c>
      <c r="N30" t="str">
        <f t="shared" si="6"/>
        <v/>
      </c>
      <c r="O30" t="str">
        <f t="shared" si="6"/>
        <v/>
      </c>
      <c r="P30" t="str">
        <f t="shared" si="5"/>
        <v/>
      </c>
    </row>
    <row r="31" spans="1:19" ht="12.75" hidden="1" customHeight="1" thickTop="1" thickBot="1" x14ac:dyDescent="0.25">
      <c r="A31">
        <v>10</v>
      </c>
      <c r="B31" t="str">
        <f t="shared" si="3"/>
        <v/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ref="J31:J34" si="14">IF(J14="","",$J14/J$18)</f>
        <v/>
      </c>
      <c r="K31" t="str">
        <f t="shared" si="6"/>
        <v/>
      </c>
      <c r="L31" t="str">
        <f>IF(L$18="","",L14/L$18)</f>
        <v/>
      </c>
      <c r="M31" t="str">
        <f t="shared" si="6"/>
        <v/>
      </c>
      <c r="N31" t="str">
        <f t="shared" si="6"/>
        <v/>
      </c>
      <c r="O31" t="str">
        <f t="shared" si="6"/>
        <v/>
      </c>
      <c r="P31" t="str">
        <f t="shared" si="5"/>
        <v/>
      </c>
    </row>
    <row r="32" spans="1:19" ht="12.75" hidden="1" customHeight="1" x14ac:dyDescent="0.2">
      <c r="A32">
        <v>11</v>
      </c>
      <c r="B32" t="str">
        <f t="shared" si="3"/>
        <v/>
      </c>
      <c r="C32" t="str">
        <f t="shared" si="7"/>
        <v/>
      </c>
      <c r="D32" t="str">
        <f t="shared" si="8"/>
        <v/>
      </c>
      <c r="E32" t="str">
        <f t="shared" si="9"/>
        <v/>
      </c>
      <c r="F32" t="str">
        <f t="shared" si="10"/>
        <v/>
      </c>
      <c r="G32" t="str">
        <f t="shared" si="11"/>
        <v/>
      </c>
      <c r="H32" t="str">
        <f t="shared" si="12"/>
        <v/>
      </c>
      <c r="I32" t="str">
        <f t="shared" si="13"/>
        <v/>
      </c>
      <c r="J32" t="str">
        <f t="shared" si="14"/>
        <v/>
      </c>
      <c r="K32" t="str">
        <f t="shared" si="6"/>
        <v/>
      </c>
      <c r="L32" t="str">
        <f t="shared" si="6"/>
        <v/>
      </c>
      <c r="M32" t="str">
        <f>IF(M$18="","",M15/M$18)</f>
        <v/>
      </c>
      <c r="N32" t="str">
        <f t="shared" si="6"/>
        <v/>
      </c>
      <c r="O32" t="str">
        <f t="shared" si="6"/>
        <v/>
      </c>
      <c r="P32" t="str">
        <f t="shared" si="5"/>
        <v/>
      </c>
    </row>
    <row r="33" spans="1:17" ht="12.75" hidden="1" customHeight="1" x14ac:dyDescent="0.2">
      <c r="A33">
        <v>12</v>
      </c>
      <c r="B33" t="str">
        <f t="shared" si="3"/>
        <v/>
      </c>
      <c r="C33" t="str">
        <f t="shared" si="7"/>
        <v/>
      </c>
      <c r="D33" t="str">
        <f t="shared" si="8"/>
        <v/>
      </c>
      <c r="E33" t="str">
        <f t="shared" si="9"/>
        <v/>
      </c>
      <c r="F33" t="str">
        <f t="shared" si="10"/>
        <v/>
      </c>
      <c r="G33" t="str">
        <f t="shared" si="11"/>
        <v/>
      </c>
      <c r="H33" t="str">
        <f t="shared" si="12"/>
        <v/>
      </c>
      <c r="I33" t="str">
        <f t="shared" si="13"/>
        <v/>
      </c>
      <c r="J33" t="str">
        <f t="shared" si="14"/>
        <v/>
      </c>
      <c r="K33" t="str">
        <f t="shared" si="6"/>
        <v/>
      </c>
      <c r="L33" t="str">
        <f t="shared" si="6"/>
        <v/>
      </c>
      <c r="M33" t="str">
        <f t="shared" si="6"/>
        <v/>
      </c>
      <c r="N33" t="str">
        <f>IF(N$18="","",N16/N$18)</f>
        <v/>
      </c>
      <c r="O33" t="str">
        <f t="shared" si="6"/>
        <v/>
      </c>
      <c r="P33" t="str">
        <f t="shared" si="5"/>
        <v/>
      </c>
    </row>
    <row r="34" spans="1:17" ht="12.75" hidden="1" customHeight="1" x14ac:dyDescent="0.2">
      <c r="A34">
        <v>13</v>
      </c>
      <c r="B34" t="str">
        <f t="shared" si="3"/>
        <v/>
      </c>
      <c r="C34" t="str">
        <f t="shared" si="7"/>
        <v/>
      </c>
      <c r="D34" t="str">
        <f t="shared" si="8"/>
        <v/>
      </c>
      <c r="E34" t="str">
        <f t="shared" si="9"/>
        <v/>
      </c>
      <c r="F34" t="str">
        <f t="shared" si="10"/>
        <v/>
      </c>
      <c r="G34" t="str">
        <f t="shared" si="11"/>
        <v/>
      </c>
      <c r="H34" t="str">
        <f t="shared" si="12"/>
        <v/>
      </c>
      <c r="I34" t="str">
        <f t="shared" si="13"/>
        <v/>
      </c>
      <c r="J34" t="str">
        <f t="shared" si="14"/>
        <v/>
      </c>
      <c r="K34" t="str">
        <f t="shared" si="6"/>
        <v/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>IF(O$18="","",O17/O$18)</f>
        <v/>
      </c>
      <c r="P34" t="str">
        <f t="shared" si="5"/>
        <v/>
      </c>
    </row>
    <row r="35" spans="1:17" ht="12.75" hidden="1" customHeight="1" x14ac:dyDescent="0.2"/>
    <row r="36" spans="1:17" ht="12.75" hidden="1" customHeight="1" x14ac:dyDescent="0.2"/>
    <row r="37" spans="1:17" ht="15.75" hidden="1" customHeight="1" x14ac:dyDescent="0.2">
      <c r="B37" t="s">
        <v>10</v>
      </c>
    </row>
    <row r="38" spans="1:17" ht="12.75" hidden="1" customHeight="1" x14ac:dyDescent="0.2">
      <c r="C38" t="str">
        <f t="shared" ref="C38:O38" si="15">C21</f>
        <v>Fault-tolerance</v>
      </c>
      <c r="D38" t="str">
        <f t="shared" si="15"/>
        <v>51% attack</v>
      </c>
      <c r="E38" t="str">
        <f t="shared" si="15"/>
        <v>Double spend</v>
      </c>
      <c r="F38" t="str">
        <f t="shared" si="15"/>
        <v/>
      </c>
      <c r="G38" t="str">
        <f t="shared" si="15"/>
        <v/>
      </c>
      <c r="H38" t="str">
        <f t="shared" si="15"/>
        <v/>
      </c>
      <c r="I38" t="str">
        <f t="shared" si="15"/>
        <v/>
      </c>
      <c r="J38" t="str">
        <f t="shared" si="15"/>
        <v/>
      </c>
      <c r="K38" t="str">
        <f t="shared" si="15"/>
        <v/>
      </c>
      <c r="L38" t="str">
        <f t="shared" si="15"/>
        <v/>
      </c>
      <c r="M38" t="str">
        <f t="shared" si="15"/>
        <v/>
      </c>
      <c r="N38" t="str">
        <f t="shared" si="15"/>
        <v/>
      </c>
      <c r="O38" t="str">
        <f t="shared" si="15"/>
        <v/>
      </c>
      <c r="P38" t="s">
        <v>11</v>
      </c>
      <c r="Q38" t="s">
        <v>12</v>
      </c>
    </row>
    <row r="39" spans="1:17" ht="12.75" hidden="1" customHeight="1" x14ac:dyDescent="0.2">
      <c r="A39">
        <v>1</v>
      </c>
      <c r="B39" t="str">
        <f t="shared" ref="B39:B51" si="16">B22</f>
        <v>Fault-tolerance</v>
      </c>
      <c r="C39" t="str">
        <f>IF(C18="","",C5*$P$22)</f>
        <v/>
      </c>
      <c r="D39" t="str">
        <f>IF(D18="","",D5*$P$23)</f>
        <v/>
      </c>
      <c r="E39" t="str">
        <f>IF(E18="","",E5*$P$24)</f>
        <v/>
      </c>
      <c r="F39" t="str">
        <f>IF(F18="","",F5*$P$25)</f>
        <v/>
      </c>
      <c r="G39" t="str">
        <f>IF(G18="","",G5*$P$26)</f>
        <v/>
      </c>
      <c r="H39" t="str">
        <f>IF(H18="","",H5*$P$27)</f>
        <v/>
      </c>
      <c r="I39" t="str">
        <f>IF(I18="","",I5*$P$28)</f>
        <v/>
      </c>
      <c r="J39" t="str">
        <f>IF(J18="","",J5*$P$29)</f>
        <v/>
      </c>
      <c r="K39" t="str">
        <f>IF(K18="","",K5*$P$30)</f>
        <v/>
      </c>
      <c r="L39" t="str">
        <f>IF(L18="","",L5*$P$31)</f>
        <v/>
      </c>
      <c r="M39" t="str">
        <f>IF(M18="","",M5*$P$32)</f>
        <v/>
      </c>
      <c r="N39" t="str">
        <f>IF(N18="","",N5*$P$33)</f>
        <v/>
      </c>
      <c r="O39" t="str">
        <f>IF(O18="","",O5*$P$34)</f>
        <v/>
      </c>
      <c r="P39" t="str">
        <f t="shared" ref="P39:P51" si="17">IF(C39="","",SUM(C39:O39))</f>
        <v/>
      </c>
      <c r="Q39" t="str">
        <f t="shared" ref="Q39:Q51" si="18">IF(P39="","",P39/$P22)</f>
        <v/>
      </c>
    </row>
    <row r="40" spans="1:17" ht="12.75" hidden="1" customHeight="1" x14ac:dyDescent="0.2">
      <c r="A40">
        <v>2</v>
      </c>
      <c r="B40" t="str">
        <f t="shared" si="16"/>
        <v>51% attack</v>
      </c>
      <c r="C40" t="str">
        <f t="shared" ref="C40:C51" si="19">IF(C6="","",C6*$P$22)</f>
        <v/>
      </c>
      <c r="D40" t="str">
        <f>IF(D18="","",D6*$P$23)</f>
        <v/>
      </c>
      <c r="E40" t="str">
        <f>IF(E6="","",E6*$P$24)</f>
        <v/>
      </c>
      <c r="F40" t="str">
        <f>IF(F6="","",F6*$P$25)</f>
        <v/>
      </c>
      <c r="G40" t="str">
        <f>IF(G6="","",G6*$P$26)</f>
        <v/>
      </c>
      <c r="H40" t="str">
        <f>IF(H6="","",H6*$P$27)</f>
        <v/>
      </c>
      <c r="I40" t="str">
        <f>IF(I6="","",I6*$P$28)</f>
        <v/>
      </c>
      <c r="J40" t="str">
        <f t="shared" ref="J40:J45" si="20">IF(J6="","",J6*$P$29)</f>
        <v/>
      </c>
      <c r="K40" t="str">
        <f t="shared" ref="K40:K46" si="21">IF(K6="","",K6*$P$30)</f>
        <v/>
      </c>
      <c r="L40" t="str">
        <f t="shared" ref="L40:L47" si="22">IF(L6="","",L6*$P$31)</f>
        <v/>
      </c>
      <c r="M40" t="str">
        <f t="shared" ref="M40:M48" si="23">IF(M6="","",M6*$P$32)</f>
        <v/>
      </c>
      <c r="N40" t="str">
        <f t="shared" ref="N40:N49" si="24">IF(N6="","",N6*$P$33)</f>
        <v/>
      </c>
      <c r="O40" t="str">
        <f t="shared" ref="O40:O50" si="25">IF(O6="","",O6*$P$34)</f>
        <v/>
      </c>
      <c r="P40" t="str">
        <f t="shared" si="17"/>
        <v/>
      </c>
      <c r="Q40" t="str">
        <f t="shared" si="18"/>
        <v/>
      </c>
    </row>
    <row r="41" spans="1:17" ht="12.75" hidden="1" customHeight="1" x14ac:dyDescent="0.2">
      <c r="A41">
        <v>3</v>
      </c>
      <c r="B41" t="str">
        <f t="shared" si="16"/>
        <v>Double spend</v>
      </c>
      <c r="C41" t="str">
        <f t="shared" si="19"/>
        <v/>
      </c>
      <c r="D41" t="str">
        <f t="shared" ref="D41:D51" si="26">IF(D7="","",D7*$P$23)</f>
        <v/>
      </c>
      <c r="E41" t="str">
        <f>IF(E18="","",E7*$P$24)</f>
        <v/>
      </c>
      <c r="F41" t="str">
        <f>IF(F7="","",F7*$P$25)</f>
        <v/>
      </c>
      <c r="G41" t="str">
        <f>IF(G7="","",G7*$P$26)</f>
        <v/>
      </c>
      <c r="H41" t="str">
        <f>IF(H7="","",H7*$P$27)</f>
        <v/>
      </c>
      <c r="I41" t="str">
        <f>IF(I7="","",I7*$P$28)</f>
        <v/>
      </c>
      <c r="J41" t="str">
        <f t="shared" si="20"/>
        <v/>
      </c>
      <c r="K41" t="str">
        <f t="shared" si="21"/>
        <v/>
      </c>
      <c r="L41" t="str">
        <f t="shared" si="22"/>
        <v/>
      </c>
      <c r="M41" t="str">
        <f t="shared" si="23"/>
        <v/>
      </c>
      <c r="N41" t="str">
        <f t="shared" si="24"/>
        <v/>
      </c>
      <c r="O41" t="str">
        <f t="shared" si="25"/>
        <v/>
      </c>
      <c r="P41" t="str">
        <f t="shared" si="17"/>
        <v/>
      </c>
      <c r="Q41" t="str">
        <f t="shared" si="18"/>
        <v/>
      </c>
    </row>
    <row r="42" spans="1:17" ht="12.75" hidden="1" customHeight="1" x14ac:dyDescent="0.2">
      <c r="A42">
        <v>4</v>
      </c>
      <c r="B42" t="str">
        <f t="shared" si="16"/>
        <v/>
      </c>
      <c r="C42" t="str">
        <f t="shared" si="19"/>
        <v/>
      </c>
      <c r="D42" t="str">
        <f t="shared" si="26"/>
        <v/>
      </c>
      <c r="E42" t="str">
        <f t="shared" ref="E42:E51" si="27">IF(E8="","",E8*$P$24)</f>
        <v/>
      </c>
      <c r="F42" t="str">
        <f>IF(F18="","",F8*$P$25)</f>
        <v/>
      </c>
      <c r="G42" t="str">
        <f>IF(G8="","",G8*$P$26)</f>
        <v/>
      </c>
      <c r="H42" t="str">
        <f>IF(H8="","",H8*$P$27)</f>
        <v/>
      </c>
      <c r="I42" t="str">
        <f>IF(I8="","",I8*$P$28)</f>
        <v/>
      </c>
      <c r="J42" t="str">
        <f t="shared" si="20"/>
        <v/>
      </c>
      <c r="K42" t="str">
        <f t="shared" si="21"/>
        <v/>
      </c>
      <c r="L42" t="str">
        <f t="shared" si="22"/>
        <v/>
      </c>
      <c r="M42" t="str">
        <f t="shared" si="23"/>
        <v/>
      </c>
      <c r="N42" t="str">
        <f t="shared" si="24"/>
        <v/>
      </c>
      <c r="O42" t="str">
        <f t="shared" si="25"/>
        <v/>
      </c>
      <c r="P42" t="str">
        <f t="shared" si="17"/>
        <v/>
      </c>
      <c r="Q42" t="str">
        <f t="shared" si="18"/>
        <v/>
      </c>
    </row>
    <row r="43" spans="1:17" ht="12.75" hidden="1" customHeight="1" x14ac:dyDescent="0.2">
      <c r="A43">
        <v>5</v>
      </c>
      <c r="B43" t="str">
        <f t="shared" si="16"/>
        <v/>
      </c>
      <c r="C43" t="str">
        <f t="shared" si="19"/>
        <v/>
      </c>
      <c r="D43" t="str">
        <f t="shared" si="26"/>
        <v/>
      </c>
      <c r="E43" t="str">
        <f t="shared" si="27"/>
        <v/>
      </c>
      <c r="F43" t="str">
        <f t="shared" ref="F43:F51" si="28">IF(F9="","",F9*$P$25)</f>
        <v/>
      </c>
      <c r="G43" t="str">
        <f>IF(G18="","",G9*$P$26)</f>
        <v/>
      </c>
      <c r="H43" t="str">
        <f>IF(H9="","",H9*$P$27)</f>
        <v/>
      </c>
      <c r="I43" t="str">
        <f>IF(I9="","",I9*$P$28)</f>
        <v/>
      </c>
      <c r="J43" t="str">
        <f t="shared" si="20"/>
        <v/>
      </c>
      <c r="K43" t="str">
        <f t="shared" si="21"/>
        <v/>
      </c>
      <c r="L43" t="str">
        <f t="shared" si="22"/>
        <v/>
      </c>
      <c r="M43" t="str">
        <f t="shared" si="23"/>
        <v/>
      </c>
      <c r="N43" t="str">
        <f t="shared" si="24"/>
        <v/>
      </c>
      <c r="O43" t="str">
        <f t="shared" si="25"/>
        <v/>
      </c>
      <c r="P43" t="str">
        <f t="shared" si="17"/>
        <v/>
      </c>
      <c r="Q43" t="str">
        <f t="shared" si="18"/>
        <v/>
      </c>
    </row>
    <row r="44" spans="1:17" ht="12.75" hidden="1" customHeight="1" x14ac:dyDescent="0.2">
      <c r="A44">
        <v>6</v>
      </c>
      <c r="B44" t="str">
        <f t="shared" si="16"/>
        <v/>
      </c>
      <c r="C44" t="str">
        <f t="shared" si="19"/>
        <v/>
      </c>
      <c r="D44" t="str">
        <f t="shared" si="26"/>
        <v/>
      </c>
      <c r="E44" t="str">
        <f t="shared" si="27"/>
        <v/>
      </c>
      <c r="F44" t="str">
        <f t="shared" si="28"/>
        <v/>
      </c>
      <c r="G44" t="str">
        <f t="shared" ref="G44:G51" si="29">IF(G10="","",G10*$P$26)</f>
        <v/>
      </c>
      <c r="H44" t="str">
        <f>IF(H18="","",H10*$P$27)</f>
        <v/>
      </c>
      <c r="I44" t="str">
        <f>IF(I10="","",I10*$P$28)</f>
        <v/>
      </c>
      <c r="J44" t="str">
        <f t="shared" si="20"/>
        <v/>
      </c>
      <c r="K44" t="str">
        <f t="shared" si="21"/>
        <v/>
      </c>
      <c r="L44" t="str">
        <f t="shared" si="22"/>
        <v/>
      </c>
      <c r="M44" t="str">
        <f t="shared" si="23"/>
        <v/>
      </c>
      <c r="N44" t="str">
        <f t="shared" si="24"/>
        <v/>
      </c>
      <c r="O44" t="str">
        <f t="shared" si="25"/>
        <v/>
      </c>
      <c r="P44" t="str">
        <f t="shared" si="17"/>
        <v/>
      </c>
      <c r="Q44" t="str">
        <f t="shared" si="18"/>
        <v/>
      </c>
    </row>
    <row r="45" spans="1:17" ht="12.75" hidden="1" customHeight="1" x14ac:dyDescent="0.2">
      <c r="A45">
        <v>7</v>
      </c>
      <c r="B45" t="str">
        <f t="shared" si="16"/>
        <v/>
      </c>
      <c r="C45" t="str">
        <f t="shared" si="19"/>
        <v/>
      </c>
      <c r="D45" t="str">
        <f t="shared" si="26"/>
        <v/>
      </c>
      <c r="E45" t="str">
        <f t="shared" si="27"/>
        <v/>
      </c>
      <c r="F45" t="str">
        <f t="shared" si="28"/>
        <v/>
      </c>
      <c r="G45" t="str">
        <f t="shared" si="29"/>
        <v/>
      </c>
      <c r="H45" t="str">
        <f t="shared" ref="H45:H51" si="30">IF(H11="","",H11*$P$27)</f>
        <v/>
      </c>
      <c r="I45" t="str">
        <f>IF(I18="","",I11*$P$28)</f>
        <v/>
      </c>
      <c r="J45" t="str">
        <f t="shared" si="20"/>
        <v/>
      </c>
      <c r="K45" t="str">
        <f t="shared" si="21"/>
        <v/>
      </c>
      <c r="L45" t="str">
        <f t="shared" si="22"/>
        <v/>
      </c>
      <c r="M45" t="str">
        <f t="shared" si="23"/>
        <v/>
      </c>
      <c r="N45" t="str">
        <f t="shared" si="24"/>
        <v/>
      </c>
      <c r="O45" t="str">
        <f t="shared" si="25"/>
        <v/>
      </c>
      <c r="P45" t="str">
        <f t="shared" si="17"/>
        <v/>
      </c>
      <c r="Q45" t="str">
        <f t="shared" si="18"/>
        <v/>
      </c>
    </row>
    <row r="46" spans="1:17" ht="12.75" hidden="1" customHeight="1" x14ac:dyDescent="0.2">
      <c r="A46">
        <v>8</v>
      </c>
      <c r="B46" t="str">
        <f t="shared" si="16"/>
        <v/>
      </c>
      <c r="C46" t="str">
        <f t="shared" si="19"/>
        <v/>
      </c>
      <c r="D46" t="str">
        <f t="shared" si="26"/>
        <v/>
      </c>
      <c r="E46" t="str">
        <f t="shared" si="27"/>
        <v/>
      </c>
      <c r="F46" t="str">
        <f t="shared" si="28"/>
        <v/>
      </c>
      <c r="G46" t="str">
        <f t="shared" si="29"/>
        <v/>
      </c>
      <c r="H46" t="str">
        <f t="shared" si="30"/>
        <v/>
      </c>
      <c r="I46" t="str">
        <f t="shared" ref="I46:I51" si="31">IF(I12="","",I12*$P$28)</f>
        <v/>
      </c>
      <c r="J46" t="str">
        <f>IF(J18="","",J12*$P$29)</f>
        <v/>
      </c>
      <c r="K46" t="str">
        <f t="shared" si="21"/>
        <v/>
      </c>
      <c r="L46" t="str">
        <f t="shared" si="22"/>
        <v/>
      </c>
      <c r="M46" t="str">
        <f t="shared" si="23"/>
        <v/>
      </c>
      <c r="N46" t="str">
        <f t="shared" si="24"/>
        <v/>
      </c>
      <c r="O46" t="str">
        <f t="shared" si="25"/>
        <v/>
      </c>
      <c r="P46" t="str">
        <f t="shared" si="17"/>
        <v/>
      </c>
      <c r="Q46" t="str">
        <f t="shared" si="18"/>
        <v/>
      </c>
    </row>
    <row r="47" spans="1:17" ht="12.75" hidden="1" customHeight="1" thickTop="1" thickBot="1" x14ac:dyDescent="0.25">
      <c r="A47">
        <v>9</v>
      </c>
      <c r="B47" t="str">
        <f t="shared" si="16"/>
        <v/>
      </c>
      <c r="C47" t="str">
        <f t="shared" si="19"/>
        <v/>
      </c>
      <c r="D47" t="str">
        <f t="shared" si="26"/>
        <v/>
      </c>
      <c r="E47" t="str">
        <f t="shared" si="27"/>
        <v/>
      </c>
      <c r="F47" t="str">
        <f t="shared" si="28"/>
        <v/>
      </c>
      <c r="G47" t="str">
        <f t="shared" si="29"/>
        <v/>
      </c>
      <c r="H47" t="str">
        <f t="shared" si="30"/>
        <v/>
      </c>
      <c r="I47" t="str">
        <f t="shared" si="31"/>
        <v/>
      </c>
      <c r="J47" t="str">
        <f>IF(J13="","",J13*$P$29)</f>
        <v/>
      </c>
      <c r="K47" t="str">
        <f>IF(K18="","",K13*$P$30)</f>
        <v/>
      </c>
      <c r="L47" t="str">
        <f t="shared" si="22"/>
        <v/>
      </c>
      <c r="M47" t="str">
        <f t="shared" si="23"/>
        <v/>
      </c>
      <c r="N47" t="str">
        <f t="shared" si="24"/>
        <v/>
      </c>
      <c r="O47" t="str">
        <f t="shared" si="25"/>
        <v/>
      </c>
      <c r="P47" t="str">
        <f t="shared" si="17"/>
        <v/>
      </c>
      <c r="Q47" t="str">
        <f t="shared" si="18"/>
        <v/>
      </c>
    </row>
    <row r="48" spans="1:17" ht="12.75" hidden="1" customHeight="1" thickTop="1" thickBot="1" x14ac:dyDescent="0.25">
      <c r="A48">
        <v>10</v>
      </c>
      <c r="B48" t="str">
        <f t="shared" si="16"/>
        <v/>
      </c>
      <c r="C48" t="str">
        <f t="shared" si="19"/>
        <v/>
      </c>
      <c r="D48" t="str">
        <f t="shared" si="26"/>
        <v/>
      </c>
      <c r="E48" t="str">
        <f t="shared" si="27"/>
        <v/>
      </c>
      <c r="F48" t="str">
        <f t="shared" si="28"/>
        <v/>
      </c>
      <c r="G48" t="str">
        <f t="shared" si="29"/>
        <v/>
      </c>
      <c r="H48" t="str">
        <f t="shared" si="30"/>
        <v/>
      </c>
      <c r="I48" t="str">
        <f t="shared" si="31"/>
        <v/>
      </c>
      <c r="J48" t="str">
        <f>IF(J14="","",J14*$P$29)</f>
        <v/>
      </c>
      <c r="K48" t="str">
        <f>IF(K14="","",K14*$P$30)</f>
        <v/>
      </c>
      <c r="L48" t="str">
        <f>IF(L18="","",L14*$P$31)</f>
        <v/>
      </c>
      <c r="M48" t="str">
        <f t="shared" si="23"/>
        <v/>
      </c>
      <c r="N48" t="str">
        <f t="shared" si="24"/>
        <v/>
      </c>
      <c r="O48" t="str">
        <f t="shared" si="25"/>
        <v/>
      </c>
      <c r="P48" t="str">
        <f t="shared" si="17"/>
        <v/>
      </c>
      <c r="Q48" t="str">
        <f t="shared" si="18"/>
        <v/>
      </c>
    </row>
    <row r="49" spans="1:17" ht="12.75" hidden="1" customHeight="1" thickTop="1" thickBot="1" x14ac:dyDescent="0.25">
      <c r="A49">
        <v>11</v>
      </c>
      <c r="B49" t="str">
        <f t="shared" si="16"/>
        <v/>
      </c>
      <c r="C49" t="str">
        <f t="shared" si="19"/>
        <v/>
      </c>
      <c r="D49" t="str">
        <f t="shared" si="26"/>
        <v/>
      </c>
      <c r="E49" t="str">
        <f t="shared" si="27"/>
        <v/>
      </c>
      <c r="F49" t="str">
        <f t="shared" si="28"/>
        <v/>
      </c>
      <c r="G49" t="str">
        <f t="shared" si="29"/>
        <v/>
      </c>
      <c r="H49" t="str">
        <f t="shared" si="30"/>
        <v/>
      </c>
      <c r="I49" t="str">
        <f t="shared" si="31"/>
        <v/>
      </c>
      <c r="J49" t="str">
        <f>IF(J15="","",J15*$P$29)</f>
        <v/>
      </c>
      <c r="K49" t="str">
        <f>IF(K15="","",K15*$P$30)</f>
        <v/>
      </c>
      <c r="L49" t="str">
        <f>IF(L15="","",L15*$P$31)</f>
        <v/>
      </c>
      <c r="M49" t="str">
        <f>IF(M18="","",M15*$P$32)</f>
        <v/>
      </c>
      <c r="N49" t="str">
        <f t="shared" si="24"/>
        <v/>
      </c>
      <c r="O49" t="str">
        <f t="shared" si="25"/>
        <v/>
      </c>
      <c r="P49" t="str">
        <f t="shared" si="17"/>
        <v/>
      </c>
      <c r="Q49" t="str">
        <f t="shared" si="18"/>
        <v/>
      </c>
    </row>
    <row r="50" spans="1:17" ht="12.75" hidden="1" customHeight="1" thickTop="1" thickBot="1" x14ac:dyDescent="0.25">
      <c r="A50">
        <v>12</v>
      </c>
      <c r="B50" t="str">
        <f t="shared" si="16"/>
        <v/>
      </c>
      <c r="C50" t="str">
        <f t="shared" si="19"/>
        <v/>
      </c>
      <c r="D50" t="str">
        <f t="shared" si="26"/>
        <v/>
      </c>
      <c r="E50" t="str">
        <f t="shared" si="27"/>
        <v/>
      </c>
      <c r="F50" t="str">
        <f t="shared" si="28"/>
        <v/>
      </c>
      <c r="G50" t="str">
        <f t="shared" si="29"/>
        <v/>
      </c>
      <c r="H50" t="str">
        <f t="shared" si="30"/>
        <v/>
      </c>
      <c r="I50" t="str">
        <f t="shared" si="31"/>
        <v/>
      </c>
      <c r="J50" t="str">
        <f>IF(J16="","",J16*$P$29)</f>
        <v/>
      </c>
      <c r="K50" t="str">
        <f>IF(K16="","",K16*$P$30)</f>
        <v/>
      </c>
      <c r="L50" t="str">
        <f>IF(L16="","",L16*$P$31)</f>
        <v/>
      </c>
      <c r="M50" t="str">
        <f>IF(M16="","",M16*$P$32)</f>
        <v/>
      </c>
      <c r="N50" t="str">
        <f>IF(N18="","",N16*$P$33)</f>
        <v/>
      </c>
      <c r="O50" t="str">
        <f t="shared" si="25"/>
        <v/>
      </c>
      <c r="P50" t="str">
        <f t="shared" si="17"/>
        <v/>
      </c>
      <c r="Q50" t="str">
        <f t="shared" si="18"/>
        <v/>
      </c>
    </row>
    <row r="51" spans="1:17" ht="12.75" hidden="1" customHeight="1" thickTop="1" thickBot="1" x14ac:dyDescent="0.25">
      <c r="A51">
        <v>13</v>
      </c>
      <c r="B51" t="str">
        <f t="shared" si="16"/>
        <v/>
      </c>
      <c r="C51" t="str">
        <f t="shared" si="19"/>
        <v/>
      </c>
      <c r="D51" t="str">
        <f t="shared" si="26"/>
        <v/>
      </c>
      <c r="E51" t="str">
        <f t="shared" si="27"/>
        <v/>
      </c>
      <c r="F51" t="str">
        <f t="shared" si="28"/>
        <v/>
      </c>
      <c r="G51" t="str">
        <f t="shared" si="29"/>
        <v/>
      </c>
      <c r="H51" t="str">
        <f t="shared" si="30"/>
        <v/>
      </c>
      <c r="I51" t="str">
        <f t="shared" si="31"/>
        <v/>
      </c>
      <c r="J51" t="str">
        <f>IF(J17="","",J17*$P$29)</f>
        <v/>
      </c>
      <c r="K51" t="str">
        <f>IF(K17="","",K17*$P$30)</f>
        <v/>
      </c>
      <c r="L51" t="str">
        <f>IF(L17="","",L17*$P$31)</f>
        <v/>
      </c>
      <c r="M51" t="str">
        <f>IF(M17="","",M17*$P$32)</f>
        <v/>
      </c>
      <c r="N51" t="str">
        <f>IF(N17="","",N17*$P$33)</f>
        <v/>
      </c>
      <c r="O51" t="str">
        <f>IF(O18="","",O17*$P$34)</f>
        <v/>
      </c>
      <c r="P51" t="str">
        <f t="shared" si="17"/>
        <v/>
      </c>
      <c r="Q51" t="str">
        <f t="shared" si="18"/>
        <v/>
      </c>
    </row>
    <row r="52" spans="1:17" ht="12.75" hidden="1" customHeight="1" thickTop="1" x14ac:dyDescent="0.2"/>
    <row r="53" spans="1:17" ht="12.75" hidden="1" customHeight="1" x14ac:dyDescent="0.2">
      <c r="P53" t="s">
        <v>13</v>
      </c>
      <c r="Q53">
        <f>COUNTA(B5:B17)</f>
        <v>3</v>
      </c>
    </row>
    <row r="54" spans="1:17" ht="12.75" hidden="1" customHeight="1" x14ac:dyDescent="0.2">
      <c r="P54" t="s">
        <v>14</v>
      </c>
      <c r="Q54" t="e">
        <f>SUM(Q39:Q51)/COUNT(Q39:Q51)</f>
        <v>#DIV/0!</v>
      </c>
    </row>
    <row r="55" spans="1:17" ht="12.75" hidden="1" customHeight="1" x14ac:dyDescent="0.2">
      <c r="P55" t="s">
        <v>15</v>
      </c>
      <c r="Q55" t="e">
        <f>(Q54-Q53)/(Q53-1)</f>
        <v>#DIV/0!</v>
      </c>
    </row>
    <row r="56" spans="1:17" ht="12.75" hidden="1" customHeight="1" x14ac:dyDescent="0.2">
      <c r="P56" t="s">
        <v>16</v>
      </c>
      <c r="Q56" t="e">
        <f>Q55/Q57</f>
        <v>#DIV/0!</v>
      </c>
    </row>
    <row r="57" spans="1:17" ht="12.75" hidden="1" customHeight="1" x14ac:dyDescent="0.2"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/>
    <row r="59" spans="1:17" ht="12.75" hidden="1" customHeight="1" x14ac:dyDescent="0.2">
      <c r="B59" t="s">
        <v>18</v>
      </c>
    </row>
    <row r="60" spans="1:17" ht="12.75" hidden="1" customHeight="1" x14ac:dyDescent="0.2">
      <c r="B60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C3E8198F-763C-4712-B106-1A51F9D259E0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CC9C-AB77-4A2F-A4F4-9B022935943E}">
  <sheetPr>
    <tabColor rgb="FF00B050"/>
  </sheetPr>
  <dimension ref="A1:S73"/>
  <sheetViews>
    <sheetView zoomScale="130" zoomScaleNormal="130" workbookViewId="0">
      <selection activeCell="G8" sqref="G8"/>
    </sheetView>
  </sheetViews>
  <sheetFormatPr defaultColWidth="11.7109375" defaultRowHeight="12.75" customHeight="1" x14ac:dyDescent="0.2"/>
  <cols>
    <col min="1" max="1" width="7.5703125" customWidth="1"/>
    <col min="2" max="2" width="17.28515625" customWidth="1"/>
    <col min="3" max="6" width="15" customWidth="1"/>
    <col min="7" max="7" width="14.28515625" customWidth="1"/>
    <col min="8" max="11" width="11.7109375" hidden="1" customWidth="1"/>
    <col min="12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97" t="s">
        <v>3</v>
      </c>
      <c r="B3" s="98" t="s">
        <v>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26.25" customHeight="1" thickTop="1" thickBot="1" x14ac:dyDescent="0.25">
      <c r="A4" s="100"/>
      <c r="B4" s="101" t="s">
        <v>32</v>
      </c>
      <c r="C4" s="102" t="str">
        <f>T(B5)</f>
        <v>Throughput</v>
      </c>
      <c r="D4" s="103" t="str">
        <f>T(B6)</f>
        <v>Decentralization</v>
      </c>
      <c r="E4" s="104" t="str">
        <f>T(B7)</f>
        <v>Incentivitization</v>
      </c>
      <c r="F4" s="105" t="str">
        <f>T(B8)</f>
        <v>Sustainability</v>
      </c>
      <c r="G4" s="106" t="str">
        <f>T(B9)</f>
        <v>Security</v>
      </c>
      <c r="H4" s="65"/>
      <c r="I4" s="65"/>
      <c r="J4" s="65"/>
      <c r="K4" s="65"/>
      <c r="L4" s="65"/>
      <c r="M4" s="65"/>
      <c r="N4" s="65"/>
      <c r="O4" s="65"/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107">
        <v>1</v>
      </c>
      <c r="B5" s="53" t="s">
        <v>48</v>
      </c>
      <c r="C5" s="62">
        <v>1</v>
      </c>
      <c r="D5" s="63"/>
      <c r="E5" s="63"/>
      <c r="F5" s="63"/>
      <c r="G5" s="108"/>
      <c r="H5" s="65"/>
      <c r="I5" s="67"/>
      <c r="J5" s="67"/>
      <c r="K5" s="67"/>
      <c r="L5" s="67"/>
      <c r="M5" s="67"/>
      <c r="N5" s="67"/>
      <c r="O5" s="67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107">
        <v>2</v>
      </c>
      <c r="B6" s="54" t="s">
        <v>49</v>
      </c>
      <c r="C6" s="65" t="str">
        <f>IF(D5="","",1/D5)</f>
        <v/>
      </c>
      <c r="D6" s="66">
        <v>1</v>
      </c>
      <c r="E6" s="63"/>
      <c r="F6" s="63"/>
      <c r="G6" s="108"/>
      <c r="H6" s="65"/>
      <c r="I6" s="67"/>
      <c r="J6" s="67"/>
      <c r="K6" s="67"/>
      <c r="L6" s="67"/>
      <c r="M6" s="67"/>
      <c r="N6" s="67"/>
      <c r="O6" s="67"/>
      <c r="P6" s="60" t="str">
        <f t="shared" si="0"/>
        <v/>
      </c>
      <c r="R6" s="111"/>
      <c r="S6" s="111"/>
    </row>
    <row r="7" spans="1:19" ht="17.25" customHeight="1" thickTop="1" thickBot="1" x14ac:dyDescent="0.3">
      <c r="A7" s="107">
        <v>3</v>
      </c>
      <c r="B7" s="55" t="s">
        <v>50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108"/>
      <c r="H7" s="65"/>
      <c r="I7" s="67"/>
      <c r="J7" s="67"/>
      <c r="K7" s="67"/>
      <c r="L7" s="67"/>
      <c r="M7" s="67"/>
      <c r="N7" s="67"/>
      <c r="O7" s="67"/>
      <c r="P7" s="60" t="str">
        <f t="shared" si="0"/>
        <v/>
      </c>
      <c r="Q7" s="32"/>
      <c r="R7" s="32"/>
    </row>
    <row r="8" spans="1:19" ht="17.25" customHeight="1" thickTop="1" thickBot="1" x14ac:dyDescent="0.3">
      <c r="A8" s="107">
        <v>4</v>
      </c>
      <c r="B8" s="56" t="s">
        <v>52</v>
      </c>
      <c r="C8" s="65" t="str">
        <f>IF(F5="","",1/F5)</f>
        <v/>
      </c>
      <c r="D8" s="67" t="str">
        <f>IF(F6="","",1/F6)</f>
        <v/>
      </c>
      <c r="E8" s="67" t="str">
        <f>IF(F7="","",1/F7)</f>
        <v/>
      </c>
      <c r="F8" s="66">
        <v>1</v>
      </c>
      <c r="G8" s="108"/>
      <c r="H8" s="65"/>
      <c r="I8" s="67"/>
      <c r="J8" s="67"/>
      <c r="K8" s="67"/>
      <c r="L8" s="67"/>
      <c r="M8" s="67"/>
      <c r="N8" s="67"/>
      <c r="O8" s="67"/>
      <c r="P8" s="60" t="str">
        <f t="shared" si="0"/>
        <v/>
      </c>
      <c r="R8" s="33" t="s">
        <v>44</v>
      </c>
      <c r="S8" s="34" t="s">
        <v>33</v>
      </c>
    </row>
    <row r="9" spans="1:19" ht="17.25" customHeight="1" thickTop="1" thickBot="1" x14ac:dyDescent="0.3">
      <c r="A9" s="107">
        <v>5</v>
      </c>
      <c r="B9" s="109" t="s">
        <v>51</v>
      </c>
      <c r="C9" s="65" t="str">
        <f>IF(G5="","",1/G5)</f>
        <v/>
      </c>
      <c r="D9" s="67" t="str">
        <f>IF(G6="","",1/G6)</f>
        <v/>
      </c>
      <c r="E9" s="67" t="str">
        <f>IF(G7="","",1/G7)</f>
        <v/>
      </c>
      <c r="F9" s="67" t="str">
        <f>IF(G8="","",1/G8)</f>
        <v/>
      </c>
      <c r="G9" s="110">
        <v>1</v>
      </c>
      <c r="H9" s="90"/>
      <c r="I9" s="91"/>
      <c r="J9" s="92"/>
      <c r="K9" s="91"/>
      <c r="L9" s="91"/>
      <c r="M9" s="91"/>
      <c r="N9" s="91"/>
      <c r="O9" s="91"/>
      <c r="P9" s="60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thickTop="1" x14ac:dyDescent="0.2">
      <c r="A10" s="94"/>
      <c r="B10" s="94"/>
      <c r="C10" s="94"/>
      <c r="D10" s="94"/>
      <c r="E10" s="94"/>
      <c r="F10" s="94"/>
      <c r="G10" s="94"/>
      <c r="H10" s="95"/>
      <c r="I10" s="96"/>
      <c r="J10" s="96"/>
      <c r="K10" s="96"/>
      <c r="L10" s="96"/>
      <c r="M10" s="96"/>
      <c r="N10" s="96"/>
      <c r="O10" s="96"/>
      <c r="P10" s="94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A11" s="94"/>
      <c r="B11" s="94"/>
      <c r="C11" s="94"/>
      <c r="D11" s="94"/>
      <c r="E11" s="94"/>
      <c r="F11" s="94"/>
      <c r="G11" s="94"/>
      <c r="H11" s="94"/>
      <c r="I11" s="95"/>
      <c r="J11" s="96"/>
      <c r="K11" s="96"/>
      <c r="L11" s="96"/>
      <c r="M11" s="96"/>
      <c r="N11" s="96"/>
      <c r="O11" s="96"/>
      <c r="P11" s="94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A12" s="94"/>
      <c r="B12" s="94"/>
      <c r="C12" s="94"/>
      <c r="D12" s="94"/>
      <c r="E12" s="94"/>
      <c r="F12" s="94"/>
      <c r="G12" s="94"/>
      <c r="H12" s="94"/>
      <c r="I12" s="94"/>
      <c r="J12" s="95"/>
      <c r="K12" s="96"/>
      <c r="L12" s="96"/>
      <c r="M12" s="96"/>
      <c r="N12" s="96"/>
      <c r="O12" s="96"/>
      <c r="P12" s="94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5"/>
      <c r="L13" s="96"/>
      <c r="M13" s="96"/>
      <c r="N13" s="96"/>
      <c r="O13" s="96"/>
      <c r="P13" s="94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M14" s="96"/>
      <c r="N14" s="96"/>
      <c r="O14" s="96"/>
      <c r="P14" s="9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5"/>
      <c r="N15" s="96"/>
      <c r="O15" s="96"/>
      <c r="P15" s="94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96"/>
      <c r="P16" s="94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5"/>
      <c r="P17" s="94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69"/>
      <c r="B18" s="36" t="s">
        <v>7</v>
      </c>
      <c r="C18" s="93" t="str">
        <f>IF(C6="","",SUM(C5:C17))</f>
        <v/>
      </c>
      <c r="D18" s="93" t="str">
        <f>IF(D5="","",SUM(D5:D17))</f>
        <v/>
      </c>
      <c r="E18" s="93" t="str">
        <f t="shared" ref="E18:O18" si="1">IF(E5="","",SUM(E5:E17))</f>
        <v/>
      </c>
      <c r="F18" s="93" t="str">
        <f t="shared" si="1"/>
        <v/>
      </c>
      <c r="G18" s="93" t="str">
        <f t="shared" si="1"/>
        <v/>
      </c>
      <c r="H18" s="93" t="str">
        <f t="shared" si="1"/>
        <v/>
      </c>
      <c r="I18" s="93" t="str">
        <f t="shared" si="1"/>
        <v/>
      </c>
      <c r="J18" s="93" t="str">
        <f t="shared" si="1"/>
        <v/>
      </c>
      <c r="K18" s="93" t="str">
        <f t="shared" si="1"/>
        <v/>
      </c>
      <c r="L18" s="93" t="str">
        <f t="shared" si="1"/>
        <v/>
      </c>
      <c r="M18" s="93" t="str">
        <f t="shared" si="1"/>
        <v/>
      </c>
      <c r="N18" s="93" t="str">
        <f t="shared" si="1"/>
        <v/>
      </c>
      <c r="O18" s="93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2">C4</f>
        <v>Throughput</v>
      </c>
      <c r="D21" s="42" t="str">
        <f t="shared" si="2"/>
        <v>Decentralization</v>
      </c>
      <c r="E21" s="42" t="str">
        <f t="shared" si="2"/>
        <v>Incentivitization</v>
      </c>
      <c r="F21" s="42" t="str">
        <f t="shared" si="2"/>
        <v>Sustainability</v>
      </c>
      <c r="G21" s="42" t="str">
        <f t="shared" si="2"/>
        <v>Security</v>
      </c>
      <c r="H21" s="42">
        <f t="shared" si="2"/>
        <v>0</v>
      </c>
      <c r="I21" s="42">
        <f t="shared" si="2"/>
        <v>0</v>
      </c>
      <c r="J21" s="42">
        <f t="shared" si="2"/>
        <v>0</v>
      </c>
      <c r="K21" s="42">
        <f t="shared" si="2"/>
        <v>0</v>
      </c>
      <c r="L21" s="42">
        <f t="shared" si="2"/>
        <v>0</v>
      </c>
      <c r="M21" s="42">
        <f t="shared" si="2"/>
        <v>0</v>
      </c>
      <c r="N21" s="42">
        <f t="shared" si="2"/>
        <v>0</v>
      </c>
      <c r="O21" s="42">
        <f t="shared" si="2"/>
        <v>0</v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3">IF(B5="","",B5)</f>
        <v>Throughput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x14ac:dyDescent="0.2">
      <c r="A23" s="11">
        <v>2</v>
      </c>
      <c r="B23" s="43" t="str">
        <f t="shared" si="3"/>
        <v>Decentralization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x14ac:dyDescent="0.2">
      <c r="A24" s="11">
        <v>3</v>
      </c>
      <c r="B24" s="43" t="str">
        <f t="shared" si="3"/>
        <v>Incentivitization</v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x14ac:dyDescent="0.2">
      <c r="A25" s="11">
        <v>4</v>
      </c>
      <c r="B25" s="43" t="str">
        <f t="shared" si="3"/>
        <v>Sustainability</v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x14ac:dyDescent="0.2">
      <c r="A26" s="11">
        <v>5</v>
      </c>
      <c r="B26" s="43" t="str">
        <f t="shared" si="3"/>
        <v>Security</v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x14ac:dyDescent="0.2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x14ac:dyDescent="0.2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x14ac:dyDescent="0.2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15">C21</f>
        <v>Throughput</v>
      </c>
      <c r="D38" s="42" t="str">
        <f t="shared" si="15"/>
        <v>Decentralization</v>
      </c>
      <c r="E38" s="42" t="str">
        <f t="shared" si="15"/>
        <v>Incentivitization</v>
      </c>
      <c r="F38" s="42" t="str">
        <f t="shared" si="15"/>
        <v>Sustainability</v>
      </c>
      <c r="G38" s="42" t="str">
        <f t="shared" si="15"/>
        <v>Security</v>
      </c>
      <c r="H38" s="42">
        <f t="shared" si="15"/>
        <v>0</v>
      </c>
      <c r="I38" s="42">
        <f t="shared" si="15"/>
        <v>0</v>
      </c>
      <c r="J38" s="42">
        <f t="shared" si="15"/>
        <v>0</v>
      </c>
      <c r="K38" s="42">
        <f t="shared" si="15"/>
        <v>0</v>
      </c>
      <c r="L38" s="42">
        <f t="shared" si="15"/>
        <v>0</v>
      </c>
      <c r="M38" s="42">
        <f t="shared" si="15"/>
        <v>0</v>
      </c>
      <c r="N38" s="42">
        <f t="shared" si="15"/>
        <v>0</v>
      </c>
      <c r="O38" s="42">
        <f t="shared" si="15"/>
        <v>0</v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16">B22</f>
        <v>Throughput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 s="11">
        <v>2</v>
      </c>
      <c r="B40" s="43" t="str">
        <f t="shared" si="16"/>
        <v>Decentralization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x14ac:dyDescent="0.2">
      <c r="A41" s="11">
        <v>3</v>
      </c>
      <c r="B41" s="43" t="str">
        <f t="shared" si="16"/>
        <v>Incentivitization</v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x14ac:dyDescent="0.2">
      <c r="A42" s="11">
        <v>4</v>
      </c>
      <c r="B42" s="43" t="str">
        <f t="shared" si="16"/>
        <v>Sustainability</v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x14ac:dyDescent="0.2">
      <c r="A43" s="11">
        <v>5</v>
      </c>
      <c r="B43" s="43" t="str">
        <f t="shared" si="16"/>
        <v>Security</v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x14ac:dyDescent="0.2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x14ac:dyDescent="0.2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x14ac:dyDescent="0.2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5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1.1200000000000001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O12:O16 N12:N15 N5:O11 M5:M14" xr:uid="{73991AFA-BB50-47B2-A3B7-44DF9545A3E0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EAAB-5539-4B71-BE66-5D3E9B2025C5}">
  <sheetPr>
    <tabColor theme="5" tint="0.39997558519241921"/>
  </sheetPr>
  <dimension ref="A1:S73"/>
  <sheetViews>
    <sheetView zoomScale="130" zoomScaleNormal="130" workbookViewId="0">
      <selection activeCell="E6" sqref="E6"/>
    </sheetView>
  </sheetViews>
  <sheetFormatPr defaultColWidth="11.7109375" defaultRowHeight="12.75" customHeight="1" x14ac:dyDescent="0.2"/>
  <cols>
    <col min="1" max="1" width="7.5703125" customWidth="1"/>
    <col min="2" max="2" width="22.5703125" customWidth="1"/>
    <col min="3" max="5" width="11.7109375" customWidth="1"/>
    <col min="6" max="10" width="11.7109375" hidden="1" customWidth="1"/>
    <col min="11" max="11" width="12.5703125" hidden="1" customWidth="1"/>
    <col min="12" max="12" width="11.5703125" hidden="1" customWidth="1"/>
    <col min="13" max="15" width="10.42578125" hidden="1" customWidth="1"/>
    <col min="16" max="16" width="11.7109375" customWidth="1"/>
    <col min="17" max="17" width="9.140625" customWidth="1"/>
    <col min="18" max="18" width="14.5703125" customWidth="1"/>
    <col min="19" max="19" width="23.140625" customWidth="1"/>
    <col min="20" max="20" width="14.7109375" customWidth="1"/>
  </cols>
  <sheetData>
    <row r="1" spans="1:19" ht="18" customHeight="1" x14ac:dyDescent="0.25">
      <c r="A1" s="1"/>
      <c r="B1" s="2" t="s">
        <v>0</v>
      </c>
      <c r="C1" s="3" t="e">
        <f>Q56</f>
        <v>#DIV/0!</v>
      </c>
      <c r="D1" s="1"/>
      <c r="E1" s="68" t="e">
        <f>IF(AND(C1&gt;=0,C1&lt;0.1),"OK","Not OK. Try to get CR &lt;= 0.1")</f>
        <v>#DIV/0!</v>
      </c>
      <c r="F1" s="1"/>
      <c r="G1" s="1"/>
      <c r="H1" s="1"/>
    </row>
    <row r="2" spans="1:19" ht="18" customHeight="1" thickBot="1" x14ac:dyDescent="0.3">
      <c r="B2" s="4" t="s">
        <v>1</v>
      </c>
      <c r="C2" s="5"/>
      <c r="R2" s="6" t="s">
        <v>2</v>
      </c>
    </row>
    <row r="3" spans="1:19" ht="25.5" customHeight="1" thickTop="1" thickBot="1" x14ac:dyDescent="0.25">
      <c r="A3" s="27" t="s">
        <v>3</v>
      </c>
      <c r="B3" s="8" t="s">
        <v>3</v>
      </c>
      <c r="C3" s="58">
        <v>1</v>
      </c>
      <c r="D3" s="58">
        <v>2</v>
      </c>
      <c r="E3" s="58">
        <v>3</v>
      </c>
      <c r="F3" s="58">
        <v>4</v>
      </c>
      <c r="G3" s="58">
        <v>5</v>
      </c>
      <c r="H3" s="58">
        <v>6</v>
      </c>
      <c r="I3" s="58">
        <v>7</v>
      </c>
      <c r="J3" s="58">
        <v>8</v>
      </c>
      <c r="K3" s="58">
        <v>9</v>
      </c>
      <c r="L3" s="59">
        <v>10</v>
      </c>
      <c r="M3" s="58">
        <v>11</v>
      </c>
      <c r="N3" s="59">
        <v>12</v>
      </c>
      <c r="O3" s="58">
        <v>13</v>
      </c>
    </row>
    <row r="4" spans="1:19" s="48" customFormat="1" ht="35.25" customHeight="1" thickTop="1" thickBot="1" x14ac:dyDescent="0.25">
      <c r="A4" s="46"/>
      <c r="B4" s="47" t="s">
        <v>32</v>
      </c>
      <c r="C4" s="49" t="str">
        <f>T(B5)</f>
        <v>TPS (s)</v>
      </c>
      <c r="D4" s="49" t="str">
        <f>T(B6)</f>
        <v>Tx. latency (s)</v>
      </c>
      <c r="E4" s="49" t="str">
        <f>T(B7)</f>
        <v>Finality</v>
      </c>
      <c r="F4" s="65" t="str">
        <f>T(B8)</f>
        <v/>
      </c>
      <c r="G4" s="65" t="str">
        <f>T(B9)</f>
        <v/>
      </c>
      <c r="H4" s="65" t="str">
        <f>T(B10)</f>
        <v/>
      </c>
      <c r="I4" s="65" t="str">
        <f>T(B11)</f>
        <v/>
      </c>
      <c r="J4" s="65" t="str">
        <f>T(B12)</f>
        <v/>
      </c>
      <c r="K4" s="65" t="str">
        <f>T(B13)</f>
        <v/>
      </c>
      <c r="L4" s="65" t="str">
        <f>T(B14)</f>
        <v/>
      </c>
      <c r="M4" s="65" t="str">
        <f>T(B15)</f>
        <v/>
      </c>
      <c r="N4" s="65" t="str">
        <f>T(B16)</f>
        <v/>
      </c>
      <c r="O4" s="65" t="str">
        <f>T(B17)</f>
        <v/>
      </c>
      <c r="P4" s="61" t="s">
        <v>46</v>
      </c>
      <c r="R4" s="111" t="s">
        <v>43</v>
      </c>
      <c r="S4" s="111"/>
    </row>
    <row r="5" spans="1:19" ht="17.25" customHeight="1" thickTop="1" thickBot="1" x14ac:dyDescent="0.3">
      <c r="A5" s="26">
        <v>1</v>
      </c>
      <c r="B5" s="53" t="s">
        <v>21</v>
      </c>
      <c r="C5" s="62">
        <v>1</v>
      </c>
      <c r="D5" s="63"/>
      <c r="E5" s="63"/>
      <c r="F5" s="63"/>
      <c r="G5" s="63"/>
      <c r="H5" s="63"/>
      <c r="I5" s="63"/>
      <c r="J5" s="63"/>
      <c r="K5" s="63"/>
      <c r="L5" s="64"/>
      <c r="M5" s="63"/>
      <c r="N5" s="63"/>
      <c r="O5" s="63"/>
      <c r="P5" s="60" t="str">
        <f t="shared" ref="P5:P17" si="0">P22</f>
        <v/>
      </c>
      <c r="R5" s="111"/>
      <c r="S5" s="111"/>
    </row>
    <row r="6" spans="1:19" ht="17.25" customHeight="1" thickTop="1" thickBot="1" x14ac:dyDescent="0.3">
      <c r="A6" s="26">
        <v>2</v>
      </c>
      <c r="B6" s="53" t="s">
        <v>22</v>
      </c>
      <c r="C6" s="65" t="str">
        <f>IF(D5="","",1/D5)</f>
        <v/>
      </c>
      <c r="D6" s="66">
        <v>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 t="str">
        <f t="shared" si="0"/>
        <v/>
      </c>
      <c r="R6" s="111"/>
      <c r="S6" s="111"/>
    </row>
    <row r="7" spans="1:19" ht="17.25" customHeight="1" thickTop="1" thickBot="1" x14ac:dyDescent="0.3">
      <c r="A7" s="26">
        <v>3</v>
      </c>
      <c r="B7" s="53" t="s">
        <v>23</v>
      </c>
      <c r="C7" s="65" t="str">
        <f>IF(E5="","",1/E5)</f>
        <v/>
      </c>
      <c r="D7" s="67" t="str">
        <f>IF(E6="","",1/E6)</f>
        <v/>
      </c>
      <c r="E7" s="66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0" t="str">
        <f t="shared" si="0"/>
        <v/>
      </c>
      <c r="Q7" s="32"/>
      <c r="R7" s="32"/>
    </row>
    <row r="8" spans="1:19" ht="17.25" customHeight="1" thickTop="1" x14ac:dyDescent="0.2">
      <c r="P8" t="str">
        <f t="shared" si="0"/>
        <v/>
      </c>
      <c r="R8" s="33" t="s">
        <v>44</v>
      </c>
      <c r="S8" s="34" t="s">
        <v>33</v>
      </c>
    </row>
    <row r="9" spans="1:19" ht="17.25" customHeight="1" x14ac:dyDescent="0.2">
      <c r="P9" t="str">
        <f t="shared" si="0"/>
        <v/>
      </c>
      <c r="R9" s="28">
        <f>1/9</f>
        <v>0.1111111111111111</v>
      </c>
      <c r="S9" s="29" t="s">
        <v>41</v>
      </c>
    </row>
    <row r="10" spans="1:19" ht="17.25" customHeight="1" x14ac:dyDescent="0.2">
      <c r="P10" t="str">
        <f t="shared" si="0"/>
        <v/>
      </c>
      <c r="R10" s="28">
        <f>1/7</f>
        <v>0.14285714285714285</v>
      </c>
      <c r="S10" s="29" t="s">
        <v>35</v>
      </c>
    </row>
    <row r="11" spans="1:19" ht="17.25" customHeight="1" x14ac:dyDescent="0.2">
      <c r="P11" t="str">
        <f t="shared" si="0"/>
        <v/>
      </c>
      <c r="R11" s="28">
        <f>1/5</f>
        <v>0.2</v>
      </c>
      <c r="S11" s="29" t="s">
        <v>42</v>
      </c>
    </row>
    <row r="12" spans="1:19" ht="17.25" customHeight="1" x14ac:dyDescent="0.2">
      <c r="P12" t="str">
        <f t="shared" si="0"/>
        <v/>
      </c>
      <c r="R12" s="28">
        <f>1/3</f>
        <v>0.33333333333333331</v>
      </c>
      <c r="S12" s="29" t="s">
        <v>34</v>
      </c>
    </row>
    <row r="13" spans="1:19" ht="17.25" customHeight="1" x14ac:dyDescent="0.2">
      <c r="P13" t="str">
        <f t="shared" si="0"/>
        <v/>
      </c>
      <c r="R13" s="28">
        <v>1</v>
      </c>
      <c r="S13" s="29" t="s">
        <v>36</v>
      </c>
    </row>
    <row r="14" spans="1:19" ht="17.25" customHeight="1" x14ac:dyDescent="0.2">
      <c r="P14" t="str">
        <f t="shared" si="0"/>
        <v/>
      </c>
      <c r="R14" s="28">
        <v>3</v>
      </c>
      <c r="S14" s="29" t="s">
        <v>37</v>
      </c>
    </row>
    <row r="15" spans="1:19" ht="17.25" customHeight="1" x14ac:dyDescent="0.2">
      <c r="P15" t="str">
        <f t="shared" si="0"/>
        <v/>
      </c>
      <c r="R15" s="28">
        <v>5</v>
      </c>
      <c r="S15" s="29" t="s">
        <v>38</v>
      </c>
    </row>
    <row r="16" spans="1:19" ht="17.25" customHeight="1" x14ac:dyDescent="0.2">
      <c r="P16" t="str">
        <f t="shared" si="0"/>
        <v/>
      </c>
      <c r="R16" s="28">
        <v>7</v>
      </c>
      <c r="S16" s="29" t="s">
        <v>39</v>
      </c>
    </row>
    <row r="17" spans="1:19" ht="17.25" customHeight="1" thickBot="1" x14ac:dyDescent="0.25">
      <c r="P17" t="str">
        <f t="shared" si="0"/>
        <v/>
      </c>
      <c r="R17" s="30">
        <v>9</v>
      </c>
      <c r="S17" s="31" t="s">
        <v>40</v>
      </c>
    </row>
    <row r="18" spans="1:19" ht="12.75" hidden="1" customHeight="1" thickTop="1" thickBot="1" x14ac:dyDescent="0.25">
      <c r="A18" s="11"/>
      <c r="B18" s="36" t="s">
        <v>7</v>
      </c>
      <c r="C18" s="37" t="str">
        <f>IF(C6="","",SUM(C5:C17))</f>
        <v/>
      </c>
      <c r="D18" s="37" t="str">
        <f>IF(D5="","",SUM(D5:D17))</f>
        <v/>
      </c>
      <c r="E18" s="37" t="str">
        <f t="shared" ref="E18:O18" si="1">IF(E5="","",SUM(E5:E17))</f>
        <v/>
      </c>
      <c r="F18" s="37" t="str">
        <f t="shared" si="1"/>
        <v/>
      </c>
      <c r="G18" s="37" t="str">
        <f t="shared" si="1"/>
        <v/>
      </c>
      <c r="H18" s="37" t="str">
        <f t="shared" si="1"/>
        <v/>
      </c>
      <c r="I18" s="37" t="str">
        <f t="shared" si="1"/>
        <v/>
      </c>
      <c r="J18" s="37" t="str">
        <f t="shared" si="1"/>
        <v/>
      </c>
      <c r="K18" s="37" t="str">
        <f t="shared" si="1"/>
        <v/>
      </c>
      <c r="L18" s="37" t="str">
        <f t="shared" si="1"/>
        <v/>
      </c>
      <c r="M18" s="37" t="str">
        <f t="shared" si="1"/>
        <v/>
      </c>
      <c r="N18" s="37" t="str">
        <f t="shared" si="1"/>
        <v/>
      </c>
      <c r="O18" s="37" t="str">
        <f t="shared" si="1"/>
        <v/>
      </c>
    </row>
    <row r="19" spans="1:19" ht="12.75" hidden="1" customHeight="1" thickTop="1" thickBot="1" x14ac:dyDescent="0.25">
      <c r="A19" s="14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9"/>
      <c r="M19" s="38"/>
      <c r="N19" s="38"/>
      <c r="O19" s="39"/>
    </row>
    <row r="20" spans="1:19" ht="15.75" hidden="1" customHeight="1" thickTop="1" thickBot="1" x14ac:dyDescent="0.3">
      <c r="B20" s="40" t="s">
        <v>8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R20" s="35" t="s">
        <v>45</v>
      </c>
    </row>
    <row r="21" spans="1:19" ht="12.75" hidden="1" customHeight="1" x14ac:dyDescent="0.2">
      <c r="A21" s="7"/>
      <c r="B21" s="42"/>
      <c r="C21" s="42" t="str">
        <f t="shared" ref="C21:O21" si="2">C4</f>
        <v>TPS (s)</v>
      </c>
      <c r="D21" s="42" t="str">
        <f t="shared" si="2"/>
        <v>Tx. latency (s)</v>
      </c>
      <c r="E21" s="42" t="str">
        <f t="shared" si="2"/>
        <v>Finality</v>
      </c>
      <c r="F21" s="42" t="str">
        <f t="shared" si="2"/>
        <v/>
      </c>
      <c r="G21" s="42" t="str">
        <f t="shared" si="2"/>
        <v/>
      </c>
      <c r="H21" s="42" t="str">
        <f t="shared" si="2"/>
        <v/>
      </c>
      <c r="I21" s="42" t="str">
        <f t="shared" si="2"/>
        <v/>
      </c>
      <c r="J21" s="42" t="str">
        <f t="shared" si="2"/>
        <v/>
      </c>
      <c r="K21" s="42" t="str">
        <f t="shared" si="2"/>
        <v/>
      </c>
      <c r="L21" s="42" t="str">
        <f t="shared" si="2"/>
        <v/>
      </c>
      <c r="M21" s="42" t="str">
        <f t="shared" si="2"/>
        <v/>
      </c>
      <c r="N21" s="42" t="str">
        <f t="shared" si="2"/>
        <v/>
      </c>
      <c r="O21" s="42" t="str">
        <f t="shared" si="2"/>
        <v/>
      </c>
      <c r="P21" s="15" t="s">
        <v>9</v>
      </c>
    </row>
    <row r="22" spans="1:19" ht="12.75" hidden="1" customHeight="1" x14ac:dyDescent="0.2">
      <c r="A22" s="11">
        <v>1</v>
      </c>
      <c r="B22" s="43" t="str">
        <f t="shared" ref="B22:B34" si="3">IF(B5="","",B5)</f>
        <v>TPS (s)</v>
      </c>
      <c r="C22" s="37" t="str">
        <f>IF($C$18="","",C5/$C$18)</f>
        <v/>
      </c>
      <c r="D22" s="37" t="str">
        <f>IF(D18="","",D5/$D$18)</f>
        <v/>
      </c>
      <c r="E22" s="37" t="str">
        <f>IF(E18="","",E5/$E$18)</f>
        <v/>
      </c>
      <c r="F22" s="37" t="str">
        <f>IF(F18="","",F5/$F$18)</f>
        <v/>
      </c>
      <c r="G22" s="37" t="str">
        <f>IF(G18="","",G5/G$18)</f>
        <v/>
      </c>
      <c r="H22" s="37" t="str">
        <f t="shared" ref="H22:O22" si="4">IF(H18="","",H5/H$18)</f>
        <v/>
      </c>
      <c r="I22" s="37" t="str">
        <f t="shared" si="4"/>
        <v/>
      </c>
      <c r="J22" s="37" t="str">
        <f t="shared" si="4"/>
        <v/>
      </c>
      <c r="K22" s="37" t="str">
        <f t="shared" si="4"/>
        <v/>
      </c>
      <c r="L22" s="37" t="str">
        <f t="shared" si="4"/>
        <v/>
      </c>
      <c r="M22" s="37" t="str">
        <f t="shared" si="4"/>
        <v/>
      </c>
      <c r="N22" s="37" t="str">
        <f t="shared" si="4"/>
        <v/>
      </c>
      <c r="O22" s="37" t="str">
        <f t="shared" si="4"/>
        <v/>
      </c>
      <c r="P22" s="16" t="str">
        <f t="shared" ref="P22:P34" si="5">IF(C22="","",SUM(C22:O22)/$Q$53)</f>
        <v/>
      </c>
    </row>
    <row r="23" spans="1:19" ht="12.75" hidden="1" customHeight="1" x14ac:dyDescent="0.2">
      <c r="A23" s="11">
        <v>2</v>
      </c>
      <c r="B23" s="43" t="str">
        <f t="shared" si="3"/>
        <v>Tx. latency (s)</v>
      </c>
      <c r="C23" s="44" t="str">
        <f>IF(C6="","",C6/$C$18)</f>
        <v/>
      </c>
      <c r="D23" s="37" t="str">
        <f>IF(D18="","",D6/$D$18)</f>
        <v/>
      </c>
      <c r="E23" s="37" t="str">
        <f>IF(E6="","",$E6/E$18)</f>
        <v/>
      </c>
      <c r="F23" s="37" t="str">
        <f>IF(F6="","",$F6/F$18)</f>
        <v/>
      </c>
      <c r="G23" s="37" t="str">
        <f>IF(G6="","",G6/G$18)</f>
        <v/>
      </c>
      <c r="H23" s="37" t="str">
        <f t="shared" ref="H23:O34" si="6">IF(H6="","",H6/H$18)</f>
        <v/>
      </c>
      <c r="I23" s="37" t="str">
        <f t="shared" si="6"/>
        <v/>
      </c>
      <c r="J23" s="37" t="str">
        <f t="shared" si="6"/>
        <v/>
      </c>
      <c r="K23" s="37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6"/>
        <v/>
      </c>
      <c r="O23" s="37" t="str">
        <f t="shared" si="6"/>
        <v/>
      </c>
      <c r="P23" s="16" t="str">
        <f t="shared" si="5"/>
        <v/>
      </c>
    </row>
    <row r="24" spans="1:19" ht="12.75" hidden="1" customHeight="1" x14ac:dyDescent="0.2">
      <c r="A24" s="11">
        <v>3</v>
      </c>
      <c r="B24" s="43" t="str">
        <f t="shared" si="3"/>
        <v>Finality</v>
      </c>
      <c r="C24" s="44" t="str">
        <f t="shared" ref="C24:C34" si="7">IF(C7="","",C7/$C$18)</f>
        <v/>
      </c>
      <c r="D24" s="37" t="str">
        <f>IF(D7="","",D7/$D$18)</f>
        <v/>
      </c>
      <c r="E24" s="37" t="str">
        <f>IF(E18="","",$E7/E$18)</f>
        <v/>
      </c>
      <c r="F24" s="37" t="str">
        <f>IF(F7="","",$F7/F$18)</f>
        <v/>
      </c>
      <c r="G24" s="37" t="str">
        <f>IF(G7="","",$G7/G$18)</f>
        <v/>
      </c>
      <c r="H24" s="37" t="str">
        <f>IF(H7="","",$H7/H$18)</f>
        <v/>
      </c>
      <c r="I24" s="37" t="str">
        <f>IF(I7="","",$I7/I$18)</f>
        <v/>
      </c>
      <c r="J24" s="37" t="str">
        <f>IF(J7="","",$J7/J$18)</f>
        <v/>
      </c>
      <c r="K24" s="37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6"/>
        <v/>
      </c>
      <c r="O24" s="37" t="str">
        <f t="shared" si="6"/>
        <v/>
      </c>
      <c r="P24" s="16" t="str">
        <f t="shared" si="5"/>
        <v/>
      </c>
    </row>
    <row r="25" spans="1:19" ht="12.75" hidden="1" customHeight="1" x14ac:dyDescent="0.2">
      <c r="A25" s="11">
        <v>4</v>
      </c>
      <c r="B25" s="43" t="str">
        <f t="shared" si="3"/>
        <v/>
      </c>
      <c r="C25" s="44" t="str">
        <f t="shared" si="7"/>
        <v/>
      </c>
      <c r="D25" s="37" t="str">
        <f t="shared" ref="D25:D34" si="8">IF(D8="","",D8/$D$18)</f>
        <v/>
      </c>
      <c r="E25" s="37" t="str">
        <f>IF(E8="","",$E8/E$18)</f>
        <v/>
      </c>
      <c r="F25" s="37" t="str">
        <f>IF(F18="","",$F8/F$18)</f>
        <v/>
      </c>
      <c r="G25" s="37" t="str">
        <f>IF(G8="","",$G8/G$18)</f>
        <v/>
      </c>
      <c r="H25" s="37" t="str">
        <f>IF(H8="","",$H8/H$18)</f>
        <v/>
      </c>
      <c r="I25" s="37" t="str">
        <f>IF(I8="","",$I8/I$18)</f>
        <v/>
      </c>
      <c r="J25" s="37" t="str">
        <f>IF(J8="","",$J8/J$18)</f>
        <v/>
      </c>
      <c r="K25" s="37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6"/>
        <v/>
      </c>
      <c r="O25" s="37" t="str">
        <f t="shared" si="6"/>
        <v/>
      </c>
      <c r="P25" s="16" t="str">
        <f t="shared" si="5"/>
        <v/>
      </c>
    </row>
    <row r="26" spans="1:19" ht="12.75" hidden="1" customHeight="1" x14ac:dyDescent="0.2">
      <c r="A26" s="11">
        <v>5</v>
      </c>
      <c r="B26" s="43" t="str">
        <f t="shared" si="3"/>
        <v/>
      </c>
      <c r="C26" s="44" t="str">
        <f t="shared" si="7"/>
        <v/>
      </c>
      <c r="D26" s="37" t="str">
        <f t="shared" si="8"/>
        <v/>
      </c>
      <c r="E26" s="37" t="str">
        <f t="shared" ref="E26:E34" si="9">IF(E9="","",$E9/E$18)</f>
        <v/>
      </c>
      <c r="F26" s="37" t="str">
        <f>IF(F9="","",$F9/F$18)</f>
        <v/>
      </c>
      <c r="G26" s="37" t="str">
        <f>IF(G18="","",$G9/G$18)</f>
        <v/>
      </c>
      <c r="H26" s="37" t="str">
        <f>IF(H9="","",$H9/H$18)</f>
        <v/>
      </c>
      <c r="I26" s="37" t="str">
        <f>IF(I9="","",$I9/I$18)</f>
        <v/>
      </c>
      <c r="J26" s="37" t="str">
        <f>IF(J9="","",$J9/J$18)</f>
        <v/>
      </c>
      <c r="K26" s="37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6"/>
        <v/>
      </c>
      <c r="O26" s="37" t="str">
        <f t="shared" si="6"/>
        <v/>
      </c>
      <c r="P26" s="16" t="str">
        <f t="shared" si="5"/>
        <v/>
      </c>
    </row>
    <row r="27" spans="1:19" ht="12.75" hidden="1" customHeight="1" thickTop="1" thickBot="1" x14ac:dyDescent="0.25">
      <c r="A27" s="11">
        <v>6</v>
      </c>
      <c r="B27" s="43" t="str">
        <f t="shared" si="3"/>
        <v/>
      </c>
      <c r="C27" s="44" t="str">
        <f t="shared" si="7"/>
        <v/>
      </c>
      <c r="D27" s="37" t="str">
        <f t="shared" si="8"/>
        <v/>
      </c>
      <c r="E27" s="37" t="str">
        <f t="shared" si="9"/>
        <v/>
      </c>
      <c r="F27" s="37" t="str">
        <f t="shared" ref="F27:F34" si="10">IF(F10="","",$F10/F$18)</f>
        <v/>
      </c>
      <c r="G27" s="37" t="str">
        <f>IF(G10="","",$G10/G$18)</f>
        <v/>
      </c>
      <c r="H27" s="37" t="str">
        <f>IF(H$18="","",H10/H$18)</f>
        <v/>
      </c>
      <c r="I27" s="37" t="str">
        <f>IF(I10="","",$I10/I$18)</f>
        <v/>
      </c>
      <c r="J27" s="37" t="str">
        <f>IF(J10="","",$J10/J$18)</f>
        <v/>
      </c>
      <c r="K27" s="37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6"/>
        <v/>
      </c>
      <c r="O27" s="37" t="str">
        <f t="shared" si="6"/>
        <v/>
      </c>
      <c r="P27" s="16" t="str">
        <f t="shared" si="5"/>
        <v/>
      </c>
    </row>
    <row r="28" spans="1:19" ht="12.75" hidden="1" customHeight="1" thickTop="1" thickBot="1" x14ac:dyDescent="0.25">
      <c r="A28" s="11">
        <v>7</v>
      </c>
      <c r="B28" s="43" t="str">
        <f t="shared" si="3"/>
        <v/>
      </c>
      <c r="C28" s="44" t="str">
        <f t="shared" si="7"/>
        <v/>
      </c>
      <c r="D28" s="37" t="str">
        <f t="shared" si="8"/>
        <v/>
      </c>
      <c r="E28" s="37" t="str">
        <f t="shared" si="9"/>
        <v/>
      </c>
      <c r="F28" s="37" t="str">
        <f t="shared" si="10"/>
        <v/>
      </c>
      <c r="G28" s="37" t="str">
        <f t="shared" ref="G28:G34" si="11">IF(G11="","",$G11/G$18)</f>
        <v/>
      </c>
      <c r="H28" s="37" t="str">
        <f>IF(H11="","",$H11/H$18)</f>
        <v/>
      </c>
      <c r="I28" s="37" t="str">
        <f>IF(I$18="","",I11/I$18)</f>
        <v/>
      </c>
      <c r="J28" s="37" t="str">
        <f>IF(J11="","",$J11/J$18)</f>
        <v/>
      </c>
      <c r="K28" s="37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6"/>
        <v/>
      </c>
      <c r="O28" s="37" t="str">
        <f t="shared" si="6"/>
        <v/>
      </c>
      <c r="P28" s="16" t="str">
        <f t="shared" si="5"/>
        <v/>
      </c>
    </row>
    <row r="29" spans="1:19" ht="12.75" hidden="1" customHeight="1" thickTop="1" thickBot="1" x14ac:dyDescent="0.25">
      <c r="A29" s="11">
        <v>8</v>
      </c>
      <c r="B29" s="43" t="str">
        <f t="shared" si="3"/>
        <v/>
      </c>
      <c r="C29" s="44" t="str">
        <f t="shared" si="7"/>
        <v/>
      </c>
      <c r="D29" s="37" t="str">
        <f t="shared" si="8"/>
        <v/>
      </c>
      <c r="E29" s="37" t="str">
        <f t="shared" si="9"/>
        <v/>
      </c>
      <c r="F29" s="37" t="str">
        <f t="shared" si="10"/>
        <v/>
      </c>
      <c r="G29" s="37" t="str">
        <f t="shared" si="11"/>
        <v/>
      </c>
      <c r="H29" s="37" t="str">
        <f t="shared" ref="H29:H34" si="12">IF(H12="","",$H12/H$18)</f>
        <v/>
      </c>
      <c r="I29" s="37" t="str">
        <f>IF(I12="","",$I12/I$18)</f>
        <v/>
      </c>
      <c r="J29" s="37" t="str">
        <f>IF(J$18="","",J12/J$18)</f>
        <v/>
      </c>
      <c r="K29" s="37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6"/>
        <v/>
      </c>
      <c r="O29" s="37" t="str">
        <f t="shared" si="6"/>
        <v/>
      </c>
      <c r="P29" s="16" t="str">
        <f t="shared" si="5"/>
        <v/>
      </c>
    </row>
    <row r="30" spans="1:19" ht="12.75" hidden="1" customHeight="1" thickTop="1" thickBot="1" x14ac:dyDescent="0.25">
      <c r="A30" s="11">
        <v>9</v>
      </c>
      <c r="B30" s="43" t="str">
        <f t="shared" si="3"/>
        <v/>
      </c>
      <c r="C30" s="44" t="str">
        <f t="shared" si="7"/>
        <v/>
      </c>
      <c r="D30" s="37" t="str">
        <f t="shared" si="8"/>
        <v/>
      </c>
      <c r="E30" s="37" t="str">
        <f t="shared" si="9"/>
        <v/>
      </c>
      <c r="F30" s="37" t="str">
        <f t="shared" si="10"/>
        <v/>
      </c>
      <c r="G30" s="37" t="str">
        <f t="shared" si="11"/>
        <v/>
      </c>
      <c r="H30" s="37" t="str">
        <f t="shared" si="12"/>
        <v/>
      </c>
      <c r="I30" s="37" t="str">
        <f t="shared" ref="I30:I34" si="13">IF(I13="","",$I13/I$18)</f>
        <v/>
      </c>
      <c r="J30" s="37" t="str">
        <f>IF(J13="","",$J13/J$18)</f>
        <v/>
      </c>
      <c r="K30" s="37" t="str">
        <f>IF(K$18="","",K13/K$18)</f>
        <v/>
      </c>
      <c r="L30" s="37" t="str">
        <f t="shared" si="6"/>
        <v/>
      </c>
      <c r="M30" s="37" t="str">
        <f t="shared" si="6"/>
        <v/>
      </c>
      <c r="N30" s="37" t="str">
        <f t="shared" si="6"/>
        <v/>
      </c>
      <c r="O30" s="37" t="str">
        <f t="shared" si="6"/>
        <v/>
      </c>
      <c r="P30" s="16" t="str">
        <f t="shared" si="5"/>
        <v/>
      </c>
    </row>
    <row r="31" spans="1:19" ht="12.75" hidden="1" customHeight="1" thickTop="1" thickBot="1" x14ac:dyDescent="0.25">
      <c r="A31" s="11">
        <v>10</v>
      </c>
      <c r="B31" s="43" t="str">
        <f t="shared" si="3"/>
        <v/>
      </c>
      <c r="C31" s="44" t="str">
        <f t="shared" si="7"/>
        <v/>
      </c>
      <c r="D31" s="37" t="str">
        <f t="shared" si="8"/>
        <v/>
      </c>
      <c r="E31" s="37" t="str">
        <f t="shared" si="9"/>
        <v/>
      </c>
      <c r="F31" s="37" t="str">
        <f t="shared" si="10"/>
        <v/>
      </c>
      <c r="G31" s="37" t="str">
        <f t="shared" si="11"/>
        <v/>
      </c>
      <c r="H31" s="37" t="str">
        <f t="shared" si="12"/>
        <v/>
      </c>
      <c r="I31" s="37" t="str">
        <f t="shared" si="13"/>
        <v/>
      </c>
      <c r="J31" s="37" t="str">
        <f t="shared" ref="J31:J34" si="14">IF(J14="","",$J14/J$18)</f>
        <v/>
      </c>
      <c r="K31" s="37" t="str">
        <f t="shared" si="6"/>
        <v/>
      </c>
      <c r="L31" s="37" t="str">
        <f>IF(L$18="","",L14/L$18)</f>
        <v/>
      </c>
      <c r="M31" s="37" t="str">
        <f t="shared" si="6"/>
        <v/>
      </c>
      <c r="N31" s="37" t="str">
        <f t="shared" si="6"/>
        <v/>
      </c>
      <c r="O31" s="37" t="str">
        <f t="shared" si="6"/>
        <v/>
      </c>
      <c r="P31" s="16" t="str">
        <f t="shared" si="5"/>
        <v/>
      </c>
    </row>
    <row r="32" spans="1:19" ht="12.75" hidden="1" customHeight="1" x14ac:dyDescent="0.2">
      <c r="A32" s="11">
        <v>11</v>
      </c>
      <c r="B32" s="43" t="str">
        <f t="shared" si="3"/>
        <v/>
      </c>
      <c r="C32" s="44" t="str">
        <f t="shared" si="7"/>
        <v/>
      </c>
      <c r="D32" s="37" t="str">
        <f t="shared" si="8"/>
        <v/>
      </c>
      <c r="E32" s="37" t="str">
        <f t="shared" si="9"/>
        <v/>
      </c>
      <c r="F32" s="37" t="str">
        <f t="shared" si="10"/>
        <v/>
      </c>
      <c r="G32" s="37" t="str">
        <f t="shared" si="11"/>
        <v/>
      </c>
      <c r="H32" s="37" t="str">
        <f t="shared" si="12"/>
        <v/>
      </c>
      <c r="I32" s="37" t="str">
        <f t="shared" si="13"/>
        <v/>
      </c>
      <c r="J32" s="37" t="str">
        <f t="shared" si="14"/>
        <v/>
      </c>
      <c r="K32" s="37" t="str">
        <f t="shared" si="6"/>
        <v/>
      </c>
      <c r="L32" s="37" t="str">
        <f t="shared" si="6"/>
        <v/>
      </c>
      <c r="M32" s="37" t="str">
        <f>IF(M$18="","",M15/M$18)</f>
        <v/>
      </c>
      <c r="N32" s="37" t="str">
        <f t="shared" si="6"/>
        <v/>
      </c>
      <c r="O32" s="37" t="str">
        <f t="shared" si="6"/>
        <v/>
      </c>
      <c r="P32" s="16" t="str">
        <f t="shared" si="5"/>
        <v/>
      </c>
    </row>
    <row r="33" spans="1:17" ht="12.75" hidden="1" customHeight="1" x14ac:dyDescent="0.2">
      <c r="A33" s="11">
        <v>12</v>
      </c>
      <c r="B33" s="43" t="str">
        <f t="shared" si="3"/>
        <v/>
      </c>
      <c r="C33" s="44" t="str">
        <f t="shared" si="7"/>
        <v/>
      </c>
      <c r="D33" s="37" t="str">
        <f t="shared" si="8"/>
        <v/>
      </c>
      <c r="E33" s="37" t="str">
        <f t="shared" si="9"/>
        <v/>
      </c>
      <c r="F33" s="37" t="str">
        <f t="shared" si="10"/>
        <v/>
      </c>
      <c r="G33" s="37" t="str">
        <f t="shared" si="11"/>
        <v/>
      </c>
      <c r="H33" s="37" t="str">
        <f t="shared" si="12"/>
        <v/>
      </c>
      <c r="I33" s="37" t="str">
        <f t="shared" si="13"/>
        <v/>
      </c>
      <c r="J33" s="37" t="str">
        <f t="shared" si="14"/>
        <v/>
      </c>
      <c r="K33" s="37" t="str">
        <f t="shared" si="6"/>
        <v/>
      </c>
      <c r="L33" s="37" t="str">
        <f t="shared" si="6"/>
        <v/>
      </c>
      <c r="M33" s="37" t="str">
        <f t="shared" si="6"/>
        <v/>
      </c>
      <c r="N33" s="37" t="str">
        <f>IF(N$18="","",N16/N$18)</f>
        <v/>
      </c>
      <c r="O33" s="37" t="str">
        <f t="shared" si="6"/>
        <v/>
      </c>
      <c r="P33" s="16" t="str">
        <f t="shared" si="5"/>
        <v/>
      </c>
    </row>
    <row r="34" spans="1:17" ht="12.75" hidden="1" customHeight="1" x14ac:dyDescent="0.2">
      <c r="A34" s="11">
        <v>13</v>
      </c>
      <c r="B34" s="43" t="str">
        <f t="shared" si="3"/>
        <v/>
      </c>
      <c r="C34" s="44" t="str">
        <f t="shared" si="7"/>
        <v/>
      </c>
      <c r="D34" s="37" t="str">
        <f t="shared" si="8"/>
        <v/>
      </c>
      <c r="E34" s="37" t="str">
        <f t="shared" si="9"/>
        <v/>
      </c>
      <c r="F34" s="37" t="str">
        <f t="shared" si="10"/>
        <v/>
      </c>
      <c r="G34" s="37" t="str">
        <f t="shared" si="11"/>
        <v/>
      </c>
      <c r="H34" s="37" t="str">
        <f t="shared" si="12"/>
        <v/>
      </c>
      <c r="I34" s="37" t="str">
        <f t="shared" si="13"/>
        <v/>
      </c>
      <c r="J34" s="37" t="str">
        <f t="shared" si="14"/>
        <v/>
      </c>
      <c r="K34" s="37" t="str">
        <f t="shared" si="6"/>
        <v/>
      </c>
      <c r="L34" s="37" t="str">
        <f t="shared" si="6"/>
        <v/>
      </c>
      <c r="M34" s="37" t="str">
        <f t="shared" si="6"/>
        <v/>
      </c>
      <c r="N34" s="37" t="str">
        <f t="shared" si="6"/>
        <v/>
      </c>
      <c r="O34" s="37" t="str">
        <f>IF(O$18="","",O17/O$18)</f>
        <v/>
      </c>
      <c r="P34" s="16" t="str">
        <f t="shared" si="5"/>
        <v/>
      </c>
      <c r="Q34" s="17"/>
    </row>
    <row r="35" spans="1:17" ht="12.75" hidden="1" customHeight="1" x14ac:dyDescent="0.2">
      <c r="B35" s="41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19"/>
    </row>
    <row r="36" spans="1:17" ht="12.75" hidden="1" customHeight="1" x14ac:dyDescent="0.2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9"/>
    </row>
    <row r="37" spans="1:17" ht="15.75" hidden="1" customHeight="1" x14ac:dyDescent="0.25">
      <c r="B37" s="40" t="s">
        <v>10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7" ht="12.75" hidden="1" customHeight="1" x14ac:dyDescent="0.2">
      <c r="A38" s="7"/>
      <c r="B38" s="42"/>
      <c r="C38" s="42" t="str">
        <f t="shared" ref="C38:O38" si="15">C21</f>
        <v>TPS (s)</v>
      </c>
      <c r="D38" s="42" t="str">
        <f t="shared" si="15"/>
        <v>Tx. latency (s)</v>
      </c>
      <c r="E38" s="42" t="str">
        <f t="shared" si="15"/>
        <v>Finality</v>
      </c>
      <c r="F38" s="42" t="str">
        <f t="shared" si="15"/>
        <v/>
      </c>
      <c r="G38" s="42" t="str">
        <f t="shared" si="15"/>
        <v/>
      </c>
      <c r="H38" s="42" t="str">
        <f t="shared" si="15"/>
        <v/>
      </c>
      <c r="I38" s="42" t="str">
        <f t="shared" si="15"/>
        <v/>
      </c>
      <c r="J38" s="42" t="str">
        <f t="shared" si="15"/>
        <v/>
      </c>
      <c r="K38" s="42" t="str">
        <f t="shared" si="15"/>
        <v/>
      </c>
      <c r="L38" s="42" t="str">
        <f t="shared" si="15"/>
        <v/>
      </c>
      <c r="M38" s="42" t="str">
        <f t="shared" si="15"/>
        <v/>
      </c>
      <c r="N38" s="42" t="str">
        <f t="shared" si="15"/>
        <v/>
      </c>
      <c r="O38" s="42" t="str">
        <f t="shared" si="15"/>
        <v/>
      </c>
      <c r="P38" s="9" t="s">
        <v>11</v>
      </c>
      <c r="Q38" s="10" t="s">
        <v>12</v>
      </c>
    </row>
    <row r="39" spans="1:17" ht="12.75" hidden="1" customHeight="1" x14ac:dyDescent="0.2">
      <c r="A39" s="11">
        <v>1</v>
      </c>
      <c r="B39" s="43" t="str">
        <f t="shared" ref="B39:B51" si="16">B22</f>
        <v>TPS (s)</v>
      </c>
      <c r="C39" s="37" t="str">
        <f>IF(C18="","",C5*$P$22)</f>
        <v/>
      </c>
      <c r="D39" s="37" t="str">
        <f>IF(D18="","",D5*$P$23)</f>
        <v/>
      </c>
      <c r="E39" s="37" t="str">
        <f>IF(E18="","",E5*$P$24)</f>
        <v/>
      </c>
      <c r="F39" s="37" t="str">
        <f>IF(F18="","",F5*$P$25)</f>
        <v/>
      </c>
      <c r="G39" s="37" t="str">
        <f>IF(G18="","",G5*$P$26)</f>
        <v/>
      </c>
      <c r="H39" s="37" t="str">
        <f>IF(H18="","",H5*$P$27)</f>
        <v/>
      </c>
      <c r="I39" s="37" t="str">
        <f>IF(I18="","",I5*$P$28)</f>
        <v/>
      </c>
      <c r="J39" s="37" t="str">
        <f>IF(J18="","",J5*$P$29)</f>
        <v/>
      </c>
      <c r="K39" s="37" t="str">
        <f>IF(K18="","",K5*$P$30)</f>
        <v/>
      </c>
      <c r="L39" s="37" t="str">
        <f>IF(L18="","",L5*$P$31)</f>
        <v/>
      </c>
      <c r="M39" s="37" t="str">
        <f>IF(M18="","",M5*$P$32)</f>
        <v/>
      </c>
      <c r="N39" s="37" t="str">
        <f>IF(N18="","",N5*$P$33)</f>
        <v/>
      </c>
      <c r="O39" s="37" t="str">
        <f>IF(O18="","",O5*$P$34)</f>
        <v/>
      </c>
      <c r="P39" s="12" t="str">
        <f t="shared" ref="P39:P51" si="17">IF(C39="","",SUM(C39:O39))</f>
        <v/>
      </c>
      <c r="Q39" s="13" t="str">
        <f t="shared" ref="Q39:Q51" si="18">IF(P39="","",P39/$P22)</f>
        <v/>
      </c>
    </row>
    <row r="40" spans="1:17" ht="12.75" hidden="1" customHeight="1" x14ac:dyDescent="0.2">
      <c r="A40" s="11">
        <v>2</v>
      </c>
      <c r="B40" s="43" t="str">
        <f t="shared" si="16"/>
        <v>Tx. latency (s)</v>
      </c>
      <c r="C40" s="37" t="str">
        <f t="shared" ref="C40:C51" si="19">IF(C6="","",C6*$P$22)</f>
        <v/>
      </c>
      <c r="D40" s="37" t="str">
        <f>IF(D18="","",D6*$P$23)</f>
        <v/>
      </c>
      <c r="E40" s="37" t="str">
        <f>IF(E6="","",E6*$P$24)</f>
        <v/>
      </c>
      <c r="F40" s="37" t="str">
        <f>IF(F6="","",F6*$P$25)</f>
        <v/>
      </c>
      <c r="G40" s="37" t="str">
        <f>IF(G6="","",G6*$P$26)</f>
        <v/>
      </c>
      <c r="H40" s="37" t="str">
        <f>IF(H6="","",H6*$P$27)</f>
        <v/>
      </c>
      <c r="I40" s="37" t="str">
        <f>IF(I6="","",I6*$P$28)</f>
        <v/>
      </c>
      <c r="J40" s="37" t="str">
        <f t="shared" ref="J40:J45" si="20">IF(J6="","",J6*$P$29)</f>
        <v/>
      </c>
      <c r="K40" s="37" t="str">
        <f t="shared" ref="K40:K46" si="21">IF(K6="","",K6*$P$30)</f>
        <v/>
      </c>
      <c r="L40" s="37" t="str">
        <f t="shared" ref="L40:L47" si="22">IF(L6="","",L6*$P$31)</f>
        <v/>
      </c>
      <c r="M40" s="37" t="str">
        <f t="shared" ref="M40:M48" si="23">IF(M6="","",M6*$P$32)</f>
        <v/>
      </c>
      <c r="N40" s="37" t="str">
        <f t="shared" ref="N40:N49" si="24">IF(N6="","",N6*$P$33)</f>
        <v/>
      </c>
      <c r="O40" s="37" t="str">
        <f t="shared" ref="O40:O50" si="25">IF(O6="","",O6*$P$34)</f>
        <v/>
      </c>
      <c r="P40" s="12" t="str">
        <f t="shared" si="17"/>
        <v/>
      </c>
      <c r="Q40" s="13" t="str">
        <f t="shared" si="18"/>
        <v/>
      </c>
    </row>
    <row r="41" spans="1:17" ht="12.75" hidden="1" customHeight="1" x14ac:dyDescent="0.2">
      <c r="A41" s="11">
        <v>3</v>
      </c>
      <c r="B41" s="43" t="str">
        <f t="shared" si="16"/>
        <v>Finality</v>
      </c>
      <c r="C41" s="37" t="str">
        <f t="shared" si="19"/>
        <v/>
      </c>
      <c r="D41" s="37" t="str">
        <f t="shared" ref="D41:D51" si="26">IF(D7="","",D7*$P$23)</f>
        <v/>
      </c>
      <c r="E41" s="37" t="str">
        <f>IF(E18="","",E7*$P$24)</f>
        <v/>
      </c>
      <c r="F41" s="37" t="str">
        <f>IF(F7="","",F7*$P$25)</f>
        <v/>
      </c>
      <c r="G41" s="37" t="str">
        <f>IF(G7="","",G7*$P$26)</f>
        <v/>
      </c>
      <c r="H41" s="37" t="str">
        <f>IF(H7="","",H7*$P$27)</f>
        <v/>
      </c>
      <c r="I41" s="37" t="str">
        <f>IF(I7="","",I7*$P$28)</f>
        <v/>
      </c>
      <c r="J41" s="37" t="str">
        <f t="shared" si="20"/>
        <v/>
      </c>
      <c r="K41" s="37" t="str">
        <f t="shared" si="21"/>
        <v/>
      </c>
      <c r="L41" s="37" t="str">
        <f t="shared" si="22"/>
        <v/>
      </c>
      <c r="M41" s="37" t="str">
        <f t="shared" si="23"/>
        <v/>
      </c>
      <c r="N41" s="37" t="str">
        <f t="shared" si="24"/>
        <v/>
      </c>
      <c r="O41" s="37" t="str">
        <f t="shared" si="25"/>
        <v/>
      </c>
      <c r="P41" s="12" t="str">
        <f t="shared" si="17"/>
        <v/>
      </c>
      <c r="Q41" s="13" t="str">
        <f t="shared" si="18"/>
        <v/>
      </c>
    </row>
    <row r="42" spans="1:17" ht="12.75" hidden="1" customHeight="1" x14ac:dyDescent="0.2">
      <c r="A42" s="11">
        <v>4</v>
      </c>
      <c r="B42" s="43" t="str">
        <f t="shared" si="16"/>
        <v/>
      </c>
      <c r="C42" s="37" t="str">
        <f t="shared" si="19"/>
        <v/>
      </c>
      <c r="D42" s="37" t="str">
        <f t="shared" si="26"/>
        <v/>
      </c>
      <c r="E42" s="37" t="str">
        <f t="shared" ref="E42:E51" si="27">IF(E8="","",E8*$P$24)</f>
        <v/>
      </c>
      <c r="F42" s="37" t="str">
        <f>IF(F18="","",F8*$P$25)</f>
        <v/>
      </c>
      <c r="G42" s="37" t="str">
        <f>IF(G8="","",G8*$P$26)</f>
        <v/>
      </c>
      <c r="H42" s="37" t="str">
        <f>IF(H8="","",H8*$P$27)</f>
        <v/>
      </c>
      <c r="I42" s="37" t="str">
        <f>IF(I8="","",I8*$P$28)</f>
        <v/>
      </c>
      <c r="J42" s="37" t="str">
        <f t="shared" si="20"/>
        <v/>
      </c>
      <c r="K42" s="37" t="str">
        <f t="shared" si="21"/>
        <v/>
      </c>
      <c r="L42" s="37" t="str">
        <f t="shared" si="22"/>
        <v/>
      </c>
      <c r="M42" s="37" t="str">
        <f t="shared" si="23"/>
        <v/>
      </c>
      <c r="N42" s="37" t="str">
        <f t="shared" si="24"/>
        <v/>
      </c>
      <c r="O42" s="37" t="str">
        <f t="shared" si="25"/>
        <v/>
      </c>
      <c r="P42" s="12" t="str">
        <f t="shared" si="17"/>
        <v/>
      </c>
      <c r="Q42" s="13" t="str">
        <f t="shared" si="18"/>
        <v/>
      </c>
    </row>
    <row r="43" spans="1:17" ht="12.75" hidden="1" customHeight="1" x14ac:dyDescent="0.2">
      <c r="A43" s="11">
        <v>5</v>
      </c>
      <c r="B43" s="43" t="str">
        <f t="shared" si="16"/>
        <v/>
      </c>
      <c r="C43" s="37" t="str">
        <f t="shared" si="19"/>
        <v/>
      </c>
      <c r="D43" s="37" t="str">
        <f t="shared" si="26"/>
        <v/>
      </c>
      <c r="E43" s="37" t="str">
        <f t="shared" si="27"/>
        <v/>
      </c>
      <c r="F43" s="37" t="str">
        <f t="shared" ref="F43:F51" si="28">IF(F9="","",F9*$P$25)</f>
        <v/>
      </c>
      <c r="G43" s="37" t="str">
        <f>IF(G18="","",G9*$P$26)</f>
        <v/>
      </c>
      <c r="H43" s="37" t="str">
        <f>IF(H9="","",H9*$P$27)</f>
        <v/>
      </c>
      <c r="I43" s="37" t="str">
        <f>IF(I9="","",I9*$P$28)</f>
        <v/>
      </c>
      <c r="J43" s="37" t="str">
        <f t="shared" si="20"/>
        <v/>
      </c>
      <c r="K43" s="37" t="str">
        <f t="shared" si="21"/>
        <v/>
      </c>
      <c r="L43" s="37" t="str">
        <f t="shared" si="22"/>
        <v/>
      </c>
      <c r="M43" s="37" t="str">
        <f t="shared" si="23"/>
        <v/>
      </c>
      <c r="N43" s="37" t="str">
        <f t="shared" si="24"/>
        <v/>
      </c>
      <c r="O43" s="37" t="str">
        <f t="shared" si="25"/>
        <v/>
      </c>
      <c r="P43" s="12" t="str">
        <f t="shared" si="17"/>
        <v/>
      </c>
      <c r="Q43" s="13" t="str">
        <f t="shared" si="18"/>
        <v/>
      </c>
    </row>
    <row r="44" spans="1:17" ht="12.75" hidden="1" customHeight="1" x14ac:dyDescent="0.2">
      <c r="A44" s="11">
        <v>6</v>
      </c>
      <c r="B44" s="43" t="str">
        <f t="shared" si="16"/>
        <v/>
      </c>
      <c r="C44" s="37" t="str">
        <f t="shared" si="19"/>
        <v/>
      </c>
      <c r="D44" s="37" t="str">
        <f t="shared" si="26"/>
        <v/>
      </c>
      <c r="E44" s="37" t="str">
        <f t="shared" si="27"/>
        <v/>
      </c>
      <c r="F44" s="37" t="str">
        <f t="shared" si="28"/>
        <v/>
      </c>
      <c r="G44" s="37" t="str">
        <f t="shared" ref="G44:G51" si="29">IF(G10="","",G10*$P$26)</f>
        <v/>
      </c>
      <c r="H44" s="37" t="str">
        <f>IF(H18="","",H10*$P$27)</f>
        <v/>
      </c>
      <c r="I44" s="37" t="str">
        <f>IF(I10="","",I10*$P$28)</f>
        <v/>
      </c>
      <c r="J44" s="37" t="str">
        <f t="shared" si="20"/>
        <v/>
      </c>
      <c r="K44" s="37" t="str">
        <f t="shared" si="21"/>
        <v/>
      </c>
      <c r="L44" s="37" t="str">
        <f t="shared" si="22"/>
        <v/>
      </c>
      <c r="M44" s="37" t="str">
        <f t="shared" si="23"/>
        <v/>
      </c>
      <c r="N44" s="37" t="str">
        <f t="shared" si="24"/>
        <v/>
      </c>
      <c r="O44" s="37" t="str">
        <f t="shared" si="25"/>
        <v/>
      </c>
      <c r="P44" s="12" t="str">
        <f t="shared" si="17"/>
        <v/>
      </c>
      <c r="Q44" s="13" t="str">
        <f t="shared" si="18"/>
        <v/>
      </c>
    </row>
    <row r="45" spans="1:17" ht="12.75" hidden="1" customHeight="1" x14ac:dyDescent="0.2">
      <c r="A45" s="11">
        <v>7</v>
      </c>
      <c r="B45" s="43" t="str">
        <f t="shared" si="16"/>
        <v/>
      </c>
      <c r="C45" s="37" t="str">
        <f t="shared" si="19"/>
        <v/>
      </c>
      <c r="D45" s="37" t="str">
        <f t="shared" si="26"/>
        <v/>
      </c>
      <c r="E45" s="37" t="str">
        <f t="shared" si="27"/>
        <v/>
      </c>
      <c r="F45" s="37" t="str">
        <f t="shared" si="28"/>
        <v/>
      </c>
      <c r="G45" s="37" t="str">
        <f t="shared" si="29"/>
        <v/>
      </c>
      <c r="H45" s="37" t="str">
        <f t="shared" ref="H45:H51" si="30">IF(H11="","",H11*$P$27)</f>
        <v/>
      </c>
      <c r="I45" s="37" t="str">
        <f>IF(I18="","",I11*$P$28)</f>
        <v/>
      </c>
      <c r="J45" s="37" t="str">
        <f t="shared" si="20"/>
        <v/>
      </c>
      <c r="K45" s="37" t="str">
        <f t="shared" si="21"/>
        <v/>
      </c>
      <c r="L45" s="37" t="str">
        <f t="shared" si="22"/>
        <v/>
      </c>
      <c r="M45" s="37" t="str">
        <f t="shared" si="23"/>
        <v/>
      </c>
      <c r="N45" s="37" t="str">
        <f t="shared" si="24"/>
        <v/>
      </c>
      <c r="O45" s="37" t="str">
        <f t="shared" si="25"/>
        <v/>
      </c>
      <c r="P45" s="12" t="str">
        <f t="shared" si="17"/>
        <v/>
      </c>
      <c r="Q45" s="13" t="str">
        <f t="shared" si="18"/>
        <v/>
      </c>
    </row>
    <row r="46" spans="1:17" ht="12.75" hidden="1" customHeight="1" x14ac:dyDescent="0.2">
      <c r="A46" s="11">
        <v>8</v>
      </c>
      <c r="B46" s="43" t="str">
        <f t="shared" si="16"/>
        <v/>
      </c>
      <c r="C46" s="37" t="str">
        <f t="shared" si="19"/>
        <v/>
      </c>
      <c r="D46" s="37" t="str">
        <f t="shared" si="26"/>
        <v/>
      </c>
      <c r="E46" s="37" t="str">
        <f t="shared" si="27"/>
        <v/>
      </c>
      <c r="F46" s="37" t="str">
        <f t="shared" si="28"/>
        <v/>
      </c>
      <c r="G46" s="37" t="str">
        <f t="shared" si="29"/>
        <v/>
      </c>
      <c r="H46" s="37" t="str">
        <f t="shared" si="30"/>
        <v/>
      </c>
      <c r="I46" s="37" t="str">
        <f t="shared" ref="I46:I51" si="31">IF(I12="","",I12*$P$28)</f>
        <v/>
      </c>
      <c r="J46" s="37" t="str">
        <f>IF(J18="","",J12*$P$29)</f>
        <v/>
      </c>
      <c r="K46" s="37" t="str">
        <f t="shared" si="21"/>
        <v/>
      </c>
      <c r="L46" s="37" t="str">
        <f t="shared" si="22"/>
        <v/>
      </c>
      <c r="M46" s="37" t="str">
        <f t="shared" si="23"/>
        <v/>
      </c>
      <c r="N46" s="37" t="str">
        <f t="shared" si="24"/>
        <v/>
      </c>
      <c r="O46" s="37" t="str">
        <f t="shared" si="25"/>
        <v/>
      </c>
      <c r="P46" s="12" t="str">
        <f t="shared" si="17"/>
        <v/>
      </c>
      <c r="Q46" s="13" t="str">
        <f t="shared" si="18"/>
        <v/>
      </c>
    </row>
    <row r="47" spans="1:17" ht="12.75" hidden="1" customHeight="1" thickTop="1" thickBot="1" x14ac:dyDescent="0.25">
      <c r="A47" s="11">
        <v>9</v>
      </c>
      <c r="B47" s="43" t="str">
        <f t="shared" si="16"/>
        <v/>
      </c>
      <c r="C47" s="37" t="str">
        <f t="shared" si="19"/>
        <v/>
      </c>
      <c r="D47" s="37" t="str">
        <f t="shared" si="26"/>
        <v/>
      </c>
      <c r="E47" s="37" t="str">
        <f t="shared" si="27"/>
        <v/>
      </c>
      <c r="F47" s="37" t="str">
        <f t="shared" si="28"/>
        <v/>
      </c>
      <c r="G47" s="37" t="str">
        <f t="shared" si="29"/>
        <v/>
      </c>
      <c r="H47" s="37" t="str">
        <f t="shared" si="30"/>
        <v/>
      </c>
      <c r="I47" s="37" t="str">
        <f t="shared" si="31"/>
        <v/>
      </c>
      <c r="J47" s="37" t="str">
        <f>IF(J13="","",J13*$P$29)</f>
        <v/>
      </c>
      <c r="K47" s="37" t="str">
        <f>IF(K18="","",K13*$P$30)</f>
        <v/>
      </c>
      <c r="L47" s="37" t="str">
        <f t="shared" si="22"/>
        <v/>
      </c>
      <c r="M47" s="37" t="str">
        <f t="shared" si="23"/>
        <v/>
      </c>
      <c r="N47" s="37" t="str">
        <f t="shared" si="24"/>
        <v/>
      </c>
      <c r="O47" s="37" t="str">
        <f t="shared" si="25"/>
        <v/>
      </c>
      <c r="P47" s="12" t="str">
        <f t="shared" si="17"/>
        <v/>
      </c>
      <c r="Q47" s="13" t="str">
        <f t="shared" si="18"/>
        <v/>
      </c>
    </row>
    <row r="48" spans="1:17" ht="12.75" hidden="1" customHeight="1" thickTop="1" thickBot="1" x14ac:dyDescent="0.25">
      <c r="A48" s="11">
        <v>10</v>
      </c>
      <c r="B48" s="43" t="str">
        <f t="shared" si="16"/>
        <v/>
      </c>
      <c r="C48" s="37" t="str">
        <f t="shared" si="19"/>
        <v/>
      </c>
      <c r="D48" s="37" t="str">
        <f t="shared" si="26"/>
        <v/>
      </c>
      <c r="E48" s="37" t="str">
        <f t="shared" si="27"/>
        <v/>
      </c>
      <c r="F48" s="37" t="str">
        <f t="shared" si="28"/>
        <v/>
      </c>
      <c r="G48" s="37" t="str">
        <f t="shared" si="29"/>
        <v/>
      </c>
      <c r="H48" s="37" t="str">
        <f t="shared" si="30"/>
        <v/>
      </c>
      <c r="I48" s="37" t="str">
        <f t="shared" si="31"/>
        <v/>
      </c>
      <c r="J48" s="37" t="str">
        <f>IF(J14="","",J14*$P$29)</f>
        <v/>
      </c>
      <c r="K48" s="37" t="str">
        <f>IF(K14="","",K14*$P$30)</f>
        <v/>
      </c>
      <c r="L48" s="37" t="str">
        <f>IF(L18="","",L14*$P$31)</f>
        <v/>
      </c>
      <c r="M48" s="37" t="str">
        <f t="shared" si="23"/>
        <v/>
      </c>
      <c r="N48" s="37" t="str">
        <f t="shared" si="24"/>
        <v/>
      </c>
      <c r="O48" s="37" t="str">
        <f t="shared" si="25"/>
        <v/>
      </c>
      <c r="P48" s="12" t="str">
        <f t="shared" si="17"/>
        <v/>
      </c>
      <c r="Q48" s="13" t="str">
        <f t="shared" si="18"/>
        <v/>
      </c>
    </row>
    <row r="49" spans="1:17" ht="12.75" hidden="1" customHeight="1" thickTop="1" thickBot="1" x14ac:dyDescent="0.25">
      <c r="A49" s="11">
        <v>11</v>
      </c>
      <c r="B49" s="43" t="str">
        <f t="shared" si="16"/>
        <v/>
      </c>
      <c r="C49" s="37" t="str">
        <f t="shared" si="19"/>
        <v/>
      </c>
      <c r="D49" s="37" t="str">
        <f t="shared" si="26"/>
        <v/>
      </c>
      <c r="E49" s="37" t="str">
        <f t="shared" si="27"/>
        <v/>
      </c>
      <c r="F49" s="37" t="str">
        <f t="shared" si="28"/>
        <v/>
      </c>
      <c r="G49" s="37" t="str">
        <f t="shared" si="29"/>
        <v/>
      </c>
      <c r="H49" s="37" t="str">
        <f t="shared" si="30"/>
        <v/>
      </c>
      <c r="I49" s="37" t="str">
        <f t="shared" si="31"/>
        <v/>
      </c>
      <c r="J49" s="37" t="str">
        <f>IF(J15="","",J15*$P$29)</f>
        <v/>
      </c>
      <c r="K49" s="37" t="str">
        <f>IF(K15="","",K15*$P$30)</f>
        <v/>
      </c>
      <c r="L49" s="37" t="str">
        <f>IF(L15="","",L15*$P$31)</f>
        <v/>
      </c>
      <c r="M49" s="37" t="str">
        <f>IF(M18="","",M15*$P$32)</f>
        <v/>
      </c>
      <c r="N49" s="37" t="str">
        <f t="shared" si="24"/>
        <v/>
      </c>
      <c r="O49" s="37" t="str">
        <f t="shared" si="25"/>
        <v/>
      </c>
      <c r="P49" s="12" t="str">
        <f t="shared" si="17"/>
        <v/>
      </c>
      <c r="Q49" s="13" t="str">
        <f t="shared" si="18"/>
        <v/>
      </c>
    </row>
    <row r="50" spans="1:17" ht="12.75" hidden="1" customHeight="1" thickTop="1" thickBot="1" x14ac:dyDescent="0.25">
      <c r="A50" s="11">
        <v>12</v>
      </c>
      <c r="B50" s="43" t="str">
        <f t="shared" si="16"/>
        <v/>
      </c>
      <c r="C50" s="37" t="str">
        <f t="shared" si="19"/>
        <v/>
      </c>
      <c r="D50" s="37" t="str">
        <f t="shared" si="26"/>
        <v/>
      </c>
      <c r="E50" s="37" t="str">
        <f t="shared" si="27"/>
        <v/>
      </c>
      <c r="F50" s="37" t="str">
        <f t="shared" si="28"/>
        <v/>
      </c>
      <c r="G50" s="37" t="str">
        <f t="shared" si="29"/>
        <v/>
      </c>
      <c r="H50" s="37" t="str">
        <f t="shared" si="30"/>
        <v/>
      </c>
      <c r="I50" s="37" t="str">
        <f t="shared" si="31"/>
        <v/>
      </c>
      <c r="J50" s="37" t="str">
        <f>IF(J16="","",J16*$P$29)</f>
        <v/>
      </c>
      <c r="K50" s="37" t="str">
        <f>IF(K16="","",K16*$P$30)</f>
        <v/>
      </c>
      <c r="L50" s="37" t="str">
        <f>IF(L16="","",L16*$P$31)</f>
        <v/>
      </c>
      <c r="M50" s="37" t="str">
        <f>IF(M16="","",M16*$P$32)</f>
        <v/>
      </c>
      <c r="N50" s="37" t="str">
        <f>IF(N18="","",N16*$P$33)</f>
        <v/>
      </c>
      <c r="O50" s="37" t="str">
        <f t="shared" si="25"/>
        <v/>
      </c>
      <c r="P50" s="12" t="str">
        <f t="shared" si="17"/>
        <v/>
      </c>
      <c r="Q50" s="13" t="str">
        <f t="shared" si="18"/>
        <v/>
      </c>
    </row>
    <row r="51" spans="1:17" ht="12.75" hidden="1" customHeight="1" thickTop="1" thickBot="1" x14ac:dyDescent="0.25">
      <c r="A51" s="11">
        <v>13</v>
      </c>
      <c r="B51" s="43" t="str">
        <f t="shared" si="16"/>
        <v/>
      </c>
      <c r="C51" s="37" t="str">
        <f t="shared" si="19"/>
        <v/>
      </c>
      <c r="D51" s="37" t="str">
        <f t="shared" si="26"/>
        <v/>
      </c>
      <c r="E51" s="37" t="str">
        <f t="shared" si="27"/>
        <v/>
      </c>
      <c r="F51" s="37" t="str">
        <f t="shared" si="28"/>
        <v/>
      </c>
      <c r="G51" s="37" t="str">
        <f t="shared" si="29"/>
        <v/>
      </c>
      <c r="H51" s="37" t="str">
        <f t="shared" si="30"/>
        <v/>
      </c>
      <c r="I51" s="37" t="str">
        <f t="shared" si="31"/>
        <v/>
      </c>
      <c r="J51" s="37" t="str">
        <f>IF(J17="","",J17*$P$29)</f>
        <v/>
      </c>
      <c r="K51" s="37" t="str">
        <f>IF(K17="","",K17*$P$30)</f>
        <v/>
      </c>
      <c r="L51" s="37" t="str">
        <f>IF(L17="","",L17*$P$31)</f>
        <v/>
      </c>
      <c r="M51" s="37" t="str">
        <f>IF(M17="","",M17*$P$32)</f>
        <v/>
      </c>
      <c r="N51" s="37" t="str">
        <f>IF(N17="","",N17*$P$33)</f>
        <v/>
      </c>
      <c r="O51" s="37" t="str">
        <f>IF(O18="","",O17*$P$34)</f>
        <v/>
      </c>
      <c r="P51" s="12" t="str">
        <f t="shared" si="17"/>
        <v/>
      </c>
      <c r="Q51" s="13" t="str">
        <f t="shared" si="18"/>
        <v/>
      </c>
    </row>
    <row r="52" spans="1:17" ht="12.75" hidden="1" customHeight="1" thickTop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2.75" hidden="1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</v>
      </c>
      <c r="Q53" s="18">
        <f>COUNTA(B5:B17)</f>
        <v>3</v>
      </c>
    </row>
    <row r="54" spans="1:17" ht="12.75" hidden="1" customHeight="1" x14ac:dyDescent="0.2">
      <c r="C54" s="18"/>
      <c r="P54" s="20" t="s">
        <v>14</v>
      </c>
      <c r="Q54" s="21" t="e">
        <f>SUM(Q39:Q51)/COUNT(Q39:Q51)</f>
        <v>#DIV/0!</v>
      </c>
    </row>
    <row r="55" spans="1:17" ht="12.75" hidden="1" customHeight="1" x14ac:dyDescent="0.2">
      <c r="P55" t="s">
        <v>15</v>
      </c>
      <c r="Q55" s="21" t="e">
        <f>(Q54-Q53)/(Q53-1)</f>
        <v>#DIV/0!</v>
      </c>
    </row>
    <row r="56" spans="1:17" ht="12.75" hidden="1" customHeight="1" x14ac:dyDescent="0.2">
      <c r="P56" s="22" t="s">
        <v>16</v>
      </c>
      <c r="Q56" s="23" t="e">
        <f>Q55/Q57</f>
        <v>#DIV/0!</v>
      </c>
    </row>
    <row r="57" spans="1:17" ht="12.75" hidden="1" customHeight="1" x14ac:dyDescent="0.2">
      <c r="G57" s="22"/>
      <c r="H57" s="24"/>
      <c r="P57" t="s">
        <v>17</v>
      </c>
      <c r="Q57">
        <f>IF(Q53=B62,C62,IF(Q53=B63,C63,IF(Q53=B64,C64,IF(Q53=B65,C65,IF(Q53=B66,C66,IF(Q53=B67,C67,IF(Q53=B68,C68,IF(Q53=B69,C69,IF(Q53=B70,C70,IF(Q53=B71,C71,IF(Q53=B72,C72,C73)))))))))))</f>
        <v>0.57999999999999996</v>
      </c>
    </row>
    <row r="58" spans="1:17" ht="12.75" hidden="1" customHeight="1" x14ac:dyDescent="0.2">
      <c r="G58" s="22"/>
      <c r="H58" s="24"/>
    </row>
    <row r="59" spans="1:17" ht="12.75" hidden="1" customHeight="1" x14ac:dyDescent="0.2">
      <c r="B59" t="s">
        <v>18</v>
      </c>
    </row>
    <row r="60" spans="1:17" ht="12.75" hidden="1" customHeight="1" x14ac:dyDescent="0.2">
      <c r="B60" s="25" t="s">
        <v>19</v>
      </c>
      <c r="C60" t="s">
        <v>20</v>
      </c>
    </row>
    <row r="61" spans="1:17" ht="12.75" hidden="1" customHeight="1" x14ac:dyDescent="0.2">
      <c r="B61">
        <v>1</v>
      </c>
      <c r="C61">
        <v>0</v>
      </c>
      <c r="D61">
        <v>1</v>
      </c>
    </row>
    <row r="62" spans="1:17" ht="12.75" hidden="1" customHeight="1" x14ac:dyDescent="0.2">
      <c r="B62">
        <v>2</v>
      </c>
      <c r="C62">
        <v>0</v>
      </c>
      <c r="D62">
        <v>2</v>
      </c>
    </row>
    <row r="63" spans="1:17" ht="12.75" hidden="1" customHeight="1" x14ac:dyDescent="0.2">
      <c r="B63">
        <v>3</v>
      </c>
      <c r="C63">
        <v>0.57999999999999996</v>
      </c>
      <c r="D63">
        <v>3</v>
      </c>
    </row>
    <row r="64" spans="1:17" ht="12.75" hidden="1" customHeight="1" x14ac:dyDescent="0.2">
      <c r="B64">
        <v>4</v>
      </c>
      <c r="C64" s="18">
        <v>0.9</v>
      </c>
      <c r="D64">
        <v>4</v>
      </c>
    </row>
    <row r="65" spans="2:4" ht="12.75" hidden="1" customHeight="1" x14ac:dyDescent="0.2">
      <c r="B65">
        <v>5</v>
      </c>
      <c r="C65">
        <v>1.1200000000000001</v>
      </c>
      <c r="D65">
        <v>5</v>
      </c>
    </row>
    <row r="66" spans="2:4" ht="12.75" hidden="1" customHeight="1" x14ac:dyDescent="0.2">
      <c r="B66">
        <v>6</v>
      </c>
      <c r="C66">
        <v>1.24</v>
      </c>
      <c r="D66">
        <v>6</v>
      </c>
    </row>
    <row r="67" spans="2:4" ht="12.75" hidden="1" customHeight="1" x14ac:dyDescent="0.2">
      <c r="B67">
        <v>7</v>
      </c>
      <c r="C67">
        <v>1.32</v>
      </c>
      <c r="D67">
        <v>7</v>
      </c>
    </row>
    <row r="68" spans="2:4" ht="12.75" hidden="1" customHeight="1" x14ac:dyDescent="0.2">
      <c r="B68">
        <v>8</v>
      </c>
      <c r="C68">
        <v>1.41</v>
      </c>
      <c r="D68">
        <v>8</v>
      </c>
    </row>
    <row r="69" spans="2:4" ht="12.75" hidden="1" customHeight="1" x14ac:dyDescent="0.2">
      <c r="B69">
        <v>9</v>
      </c>
      <c r="C69">
        <v>1.45</v>
      </c>
      <c r="D69">
        <v>9</v>
      </c>
    </row>
    <row r="70" spans="2:4" ht="12.75" hidden="1" customHeight="1" x14ac:dyDescent="0.2">
      <c r="B70">
        <v>10</v>
      </c>
      <c r="C70">
        <v>1.49</v>
      </c>
      <c r="D70">
        <v>10</v>
      </c>
    </row>
    <row r="71" spans="2:4" ht="12.75" hidden="1" customHeight="1" x14ac:dyDescent="0.2">
      <c r="B71">
        <v>11</v>
      </c>
      <c r="C71">
        <v>1.51</v>
      </c>
      <c r="D71">
        <v>11</v>
      </c>
    </row>
    <row r="72" spans="2:4" ht="12.75" hidden="1" customHeight="1" x14ac:dyDescent="0.2">
      <c r="B72">
        <v>12</v>
      </c>
      <c r="C72">
        <v>1.54</v>
      </c>
      <c r="D72">
        <v>12</v>
      </c>
    </row>
    <row r="73" spans="2:4" ht="12.75" hidden="1" customHeight="1" x14ac:dyDescent="0.2">
      <c r="B73">
        <v>13</v>
      </c>
      <c r="C73">
        <v>1.56</v>
      </c>
      <c r="D73">
        <v>13</v>
      </c>
    </row>
  </sheetData>
  <sheetProtection selectLockedCells="1"/>
  <mergeCells count="1">
    <mergeCell ref="R4:S6"/>
  </mergeCells>
  <dataValidations count="1">
    <dataValidation type="decimal" allowBlank="1" showInputMessage="1" showErrorMessage="1" errorTitle="Error" error="Please enter a numerical value from 1/9 to 9" sqref="D5 L5:L13 K5:K12 J5:J11 I5:I10 H5:H9 G5:G8 F5:F7 E5:E6 M5:M14 N5:N15 O5:O16" xr:uid="{211DE01A-1D1A-4A45-9CCA-E1969BAF22DB}">
      <formula1>0.01</formula1>
      <formula2>9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Obtained weigths</vt:lpstr>
      <vt:lpstr>Public Categories</vt:lpstr>
      <vt:lpstr>Public Throughput</vt:lpstr>
      <vt:lpstr>Public Decentralization</vt:lpstr>
      <vt:lpstr>Public Incentivitization</vt:lpstr>
      <vt:lpstr>Public Sustainability</vt:lpstr>
      <vt:lpstr>Public Security</vt:lpstr>
      <vt:lpstr>Hybrid Categories</vt:lpstr>
      <vt:lpstr>Hybrid Throughput</vt:lpstr>
      <vt:lpstr>Hybrid Decentralization</vt:lpstr>
      <vt:lpstr>Hybrid Incentivitization</vt:lpstr>
      <vt:lpstr>Hybrid Sustainability</vt:lpstr>
      <vt:lpstr>Hybrid Security</vt:lpstr>
      <vt:lpstr>Private Categories</vt:lpstr>
      <vt:lpstr>Private Throughput</vt:lpstr>
      <vt:lpstr>Private Decentralization</vt:lpstr>
      <vt:lpstr>Private Incentivitization</vt:lpstr>
      <vt:lpstr>Private Sustainability</vt:lpstr>
      <vt:lpstr>Private Security</vt:lpstr>
      <vt:lpstr>___ahp_tool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2021-04-26T16:39:00Z</dcterms:created>
  <dcterms:modified xsi:type="dcterms:W3CDTF">2021-06-08T11:58:44Z</dcterms:modified>
</cp:coreProperties>
</file>