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00FFFFFF"/>
    </font>
    <font/>
  </fonts>
  <fills count="3">
    <fill>
      <patternFill/>
    </fill>
    <fill>
      <patternFill patternType="gray125"/>
    </fill>
    <fill>
      <patternFill patternType="solid">
        <fgColor rgb="004F81BD"/>
        <bgColor rgb="004F81BD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3">
    <xf numFmtId="0" fontId="0" fillId="0" borderId="0"/>
    <xf numFmtId="0" fontId="1" fillId="2" borderId="1" applyAlignment="1">
      <alignment horizontal="center" vertical="center"/>
    </xf>
    <xf numFmtId="0" fontId="2" fillId="0" borderId="1" applyAlignment="1">
      <alignment horizontal="left" vertical="center"/>
    </xf>
  </cellStyleXfs>
  <cellXfs count="3">
    <xf numFmtId="0" fontId="0" fillId="0" borderId="0" pivotButton="0" quotePrefix="0" xfId="0"/>
    <xf numFmtId="0" fontId="1" fillId="2" borderId="1" applyAlignment="1" pivotButton="0" quotePrefix="0" xfId="1">
      <alignment horizontal="center" vertical="center"/>
    </xf>
    <xf numFmtId="0" fontId="2" fillId="0" borderId="1" applyAlignment="1" pivotButton="0" quotePrefix="0" xfId="2">
      <alignment horizontal="left" vertical="center"/>
    </xf>
  </cellXfs>
  <cellStyles count="3">
    <cellStyle name="Normal" xfId="0" builtinId="0" hidden="0"/>
    <cellStyle name="header" xfId="1" hidden="0"/>
    <cellStyle name="cell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cols>
    <col width="28" customWidth="1" min="1" max="1"/>
    <col width="8" customWidth="1" min="2" max="2"/>
    <col width="33" customWidth="1" min="3" max="3"/>
    <col width="21" customWidth="1" min="4" max="4"/>
    <col width="91" customWidth="1" min="5" max="5"/>
    <col width="8" customWidth="1" min="6" max="6"/>
    <col width="38" customWidth="1" min="7" max="7"/>
  </cols>
  <sheetData>
    <row r="1">
      <c r="A1" s="1" t="inlineStr">
        <is>
          <t>name</t>
        </is>
      </c>
      <c r="B1" s="1" t="inlineStr">
        <is>
          <t>img</t>
        </is>
      </c>
      <c r="C1" s="1" t="inlineStr">
        <is>
          <t>rope</t>
        </is>
      </c>
      <c r="D1" s="1" t="inlineStr">
        <is>
          <t>sphere</t>
        </is>
      </c>
      <c r="E1" s="1" t="inlineStr">
        <is>
          <t>substats</t>
        </is>
      </c>
      <c r="F1" s="1" t="inlineStr">
        <is>
          <t>relic_img</t>
        </is>
      </c>
      <c r="G1" s="1" t="inlineStr">
        <is>
          <t>planars1</t>
        </is>
      </c>
    </row>
    <row r="2" ht="40" customHeight="1">
      <c r="A2" s="2" t="inlineStr">
        <is>
          <t>Jade</t>
        </is>
      </c>
      <c r="B2" s="2">
        <f>_xlfn.IMAGE("https://www.prydwen.gg/static/725a17892b5b1c7803f5a3d4b16004d5/60b4d/jade_sm.webp")</f>
        <v/>
      </c>
      <c r="C2" s="2" t="inlineStr">
        <is>
          <t>ATK%</t>
        </is>
      </c>
      <c r="D2" s="2" t="inlineStr">
        <is>
          <t>Quantum DMG</t>
        </is>
      </c>
      <c r="E2" s="2" t="inlineStr">
        <is>
          <t>CRIT RATE &gt;= CRIT DMG &gt; ATK% &gt; SPD</t>
        </is>
      </c>
      <c r="F2" s="2">
        <f>_xlfn.IMAGE("https://www.prydwen.gg/static/32e9d6354835e641703e63f413026486/d8057/izumo.webp")</f>
        <v/>
      </c>
      <c r="G2" s="2" t="inlineStr">
        <is>
          <t>Izumo Gensei and Takama Divine Realm</t>
        </is>
      </c>
    </row>
    <row r="3" ht="40" customHeight="1">
      <c r="A3" s="2" t="inlineStr">
        <is>
          <t>The Herta</t>
        </is>
      </c>
      <c r="B3" s="2">
        <f>_xlfn.IMAGE("https://www.prydwen.gg/static/6dfd54dc3b1dc2330ad7f12da91c2c7a/60b4d/herta_icon.webp")</f>
        <v/>
      </c>
      <c r="C3" s="2" t="inlineStr">
        <is>
          <t>ATK%&gt;=Energy Regen Rate</t>
        </is>
      </c>
      <c r="D3" s="2" t="inlineStr">
        <is>
          <t>Ice DMG&gt;ATK%</t>
        </is>
      </c>
      <c r="E3" s="2" t="inlineStr">
        <is>
          <t>SPD (Until Desired Breakpoint) &gt; CRIT RATE &gt; CRIT DMG &gt; ATK%</t>
        </is>
      </c>
      <c r="F3" s="2">
        <f>_xlfn.IMAGE("https://www.prydwen.gg/static/32e9d6354835e641703e63f413026486/d8057/izumo.webp")</f>
        <v/>
      </c>
      <c r="G3" s="2" t="inlineStr">
        <is>
          <t>Izumo Gensei and Takama Divine Realm</t>
        </is>
      </c>
    </row>
    <row r="4" ht="40" customHeight="1">
      <c r="A4" s="2" t="inlineStr">
        <is>
          <t>Argenti</t>
        </is>
      </c>
      <c r="B4" s="2">
        <f>_xlfn.IMAGE("https://www.prydwen.gg/static/6f3ad2228d4d02953475c5452230ef63/e9a79/45_sm.png")</f>
        <v/>
      </c>
      <c r="C4" s="2" t="inlineStr">
        <is>
          <t>ATK%</t>
        </is>
      </c>
      <c r="D4" s="2" t="inlineStr">
        <is>
          <t>Physical DMG=ATK%</t>
        </is>
      </c>
      <c r="E4" s="2" t="inlineStr">
        <is>
          <t>SPD (Breakpoint) &gt; CRIT RATE = CRIT DMG &gt; ATK%</t>
        </is>
      </c>
      <c r="F4" s="2">
        <f>_xlfn.IMAGE("https://www.prydwen.gg/static/161128cddd9e6a4b65b9a5972cbfacc5/15e42/planar_6.png")</f>
        <v/>
      </c>
      <c r="G4" s="2" t="inlineStr">
        <is>
          <t>Inert Salsotto</t>
        </is>
      </c>
    </row>
    <row r="5" ht="40" customHeight="1">
      <c r="A5" s="2" t="inlineStr">
        <is>
          <t>Kafka</t>
        </is>
      </c>
      <c r="B5" s="2">
        <f>_xlfn.IMAGE("https://www.prydwen.gg/static/5eaaf9ec3518805762b5f5a69091d86c/e9a79/7_sm.png")</f>
        <v/>
      </c>
      <c r="C5" s="2" t="inlineStr">
        <is>
          <t>ATK%</t>
        </is>
      </c>
      <c r="D5" s="2" t="inlineStr">
        <is>
          <t>Lightning DMG&gt;ATK%</t>
        </is>
      </c>
      <c r="E5" s="2" t="inlineStr">
        <is>
          <t>SPD (breakpoint) = EHR (Until Cap) &gt;  ATK% &gt; Break Effect</t>
        </is>
      </c>
      <c r="F5" s="2">
        <f>_xlfn.IMAGE("https://www.prydwen.gg/static/22c63c0e24d04a2e4a7a1bbdf28cafd6/15e42/firm.png")</f>
        <v/>
      </c>
      <c r="G5" s="2" t="inlineStr">
        <is>
          <t>Firmament Frontline: Glamoth</t>
        </is>
      </c>
    </row>
    <row r="6" ht="40" customHeight="1">
      <c r="A6" s="2" t="inlineStr">
        <is>
          <t>Yunli</t>
        </is>
      </c>
      <c r="B6" s="2">
        <f>_xlfn.IMAGE("https://www.prydwen.gg/static/a4e021ab30703829c614fbb302e04961/60b4d/yunli_sm.webp")</f>
        <v/>
      </c>
      <c r="C6" s="2" t="inlineStr">
        <is>
          <t>ATK%&gt;Energy Regen Rate</t>
        </is>
      </c>
      <c r="D6" s="2" t="inlineStr">
        <is>
          <t>Physical DMG&gt;ATK%</t>
        </is>
      </c>
      <c r="E6" s="2" t="inlineStr">
        <is>
          <t>CRIT RATE = CRIT DMG &gt; ATK%</t>
        </is>
      </c>
      <c r="F6" s="2">
        <f>_xlfn.IMAGE("https://www.prydwen.gg/static/161128cddd9e6a4b65b9a5972cbfacc5/15e42/planar_6.png")</f>
        <v/>
      </c>
      <c r="G6" s="2" t="inlineStr">
        <is>
          <t>Inert Salsotto</t>
        </is>
      </c>
    </row>
    <row r="7" ht="40" customHeight="1">
      <c r="A7" s="2" t="inlineStr">
        <is>
          <t>Clara</t>
        </is>
      </c>
      <c r="B7" s="2">
        <f>_xlfn.IMAGE("https://www.prydwen.gg/static/a3d2d3e7db3d202b575b6fa1d95baf2c/e9a79/18_sm.png")</f>
        <v/>
      </c>
      <c r="C7" s="2" t="inlineStr">
        <is>
          <t>ATK%</t>
        </is>
      </c>
      <c r="D7" s="2" t="inlineStr">
        <is>
          <t>Physical DMG&gt;ATK%</t>
        </is>
      </c>
      <c r="E7" s="2" t="inlineStr">
        <is>
          <t>SPD (breakpoint if desired) = CRIT RATE = CRIT DMG &gt; ATK%</t>
        </is>
      </c>
      <c r="F7" s="2">
        <f>_xlfn.IMAGE("https://www.prydwen.gg/static/2c1263d0e014c129c33f10cf1b81f3bd/d8057/set_35.webp")</f>
        <v/>
      </c>
      <c r="G7" s="2" t="inlineStr">
        <is>
          <t>Duran, Dynasty of Running Wolves</t>
        </is>
      </c>
    </row>
    <row r="8" ht="40" customHeight="1">
      <c r="A8" s="2" t="inlineStr">
        <is>
          <t>Dan Heng • Imbibitor Lunae</t>
        </is>
      </c>
      <c r="B8" s="2">
        <f>_xlfn.IMAGE("https://www.prydwen.gg/static/4604f205c9f9e6cf4a1d8b90943b8ed6/e9a79/34_sm.png")</f>
        <v/>
      </c>
      <c r="C8" s="2" t="inlineStr">
        <is>
          <t>ATK%</t>
        </is>
      </c>
      <c r="D8" s="2" t="inlineStr">
        <is>
          <t>Imaginary DMG&gt;ATK%</t>
        </is>
      </c>
      <c r="E8" s="2" t="inlineStr">
        <is>
          <t xml:space="preserve">CRIT RATE = CRIT DMG &gt; ATK% </t>
        </is>
      </c>
      <c r="F8" s="2">
        <f>_xlfn.IMAGE("https://www.prydwen.gg/static/57bfb3c7a330602465de035d54a6c4dd/15e42/set_23.png")</f>
        <v/>
      </c>
      <c r="G8" s="2" t="inlineStr">
        <is>
          <t>Rutilant Arena</t>
        </is>
      </c>
    </row>
    <row r="9" ht="40" customHeight="1">
      <c r="A9" s="2" t="inlineStr">
        <is>
          <t>March 7th • The Hunt</t>
        </is>
      </c>
      <c r="B9" s="2">
        <f>_xlfn.IMAGE("https://www.prydwen.gg/static/e023b80838d8304b3dfbb7622e1a00ab/60b4d/m7alt_sm.webp")</f>
        <v/>
      </c>
      <c r="C9" s="2" t="inlineStr">
        <is>
          <t>ATK%</t>
        </is>
      </c>
      <c r="D9" s="2" t="inlineStr">
        <is>
          <t>Imaginary DMG&gt;=ATK%</t>
        </is>
      </c>
      <c r="E9" s="2" t="inlineStr">
        <is>
          <t>SPD (Until breakpoint) &gt; CRIT RATE% = CRIT DMG% &gt; ATK%</t>
        </is>
      </c>
      <c r="F9" s="2">
        <f>_xlfn.IMAGE("https://www.prydwen.gg/static/57bfb3c7a330602465de035d54a6c4dd/15e42/set_23.png")</f>
        <v/>
      </c>
      <c r="G9" s="2" t="inlineStr">
        <is>
          <t>Rutilant Arena</t>
        </is>
      </c>
    </row>
    <row r="10" ht="40" customHeight="1">
      <c r="A10" s="2" t="inlineStr">
        <is>
          <t>March 7th • The Hunt</t>
        </is>
      </c>
      <c r="B10" s="2">
        <f>_xlfn.IMAGE("https://www.prydwen.gg/static/e023b80838d8304b3dfbb7622e1a00ab/60b4d/m7alt_sm.webp")</f>
        <v/>
      </c>
      <c r="C10" s="2" t="inlineStr">
        <is>
          <t>Break Effect</t>
        </is>
      </c>
      <c r="D10" s="2" t="inlineStr">
        <is>
          <t>Imaginary DMG&gt;=ATK%</t>
        </is>
      </c>
      <c r="E10" s="2" t="inlineStr">
        <is>
          <t>SPD (Until breakpoint) &gt; BREAK EFFECT%</t>
        </is>
      </c>
      <c r="F10" s="2">
        <f>_xlfn.IMAGE("https://www.prydwen.gg/static/bdb64774a8d30ab84af3e519718526b0/15e42/planar_7.png")</f>
        <v/>
      </c>
      <c r="G10" s="2" t="inlineStr">
        <is>
          <t>Talia: Kingdom of Banditry</t>
        </is>
      </c>
    </row>
    <row r="11" ht="40" customHeight="1">
      <c r="A11" s="2" t="inlineStr">
        <is>
          <t>Trailblazer • Remembrance</t>
        </is>
      </c>
      <c r="B11" s="2">
        <f>_xlfn.IMAGE("https://www.prydwen.gg/static/89433cb3a3f387d503ca8eb297d512df/60b4d/rem_mc_icon.webp")</f>
        <v/>
      </c>
      <c r="C11" s="2" t="inlineStr">
        <is>
          <t>Energy Regen Rate</t>
        </is>
      </c>
      <c r="D11" s="2" t="inlineStr">
        <is>
          <t>Ice DMG&gt;HP%&gt;DEF%</t>
        </is>
      </c>
      <c r="E11" s="2" t="inlineStr">
        <is>
          <t>SPD &gt; CRIT DMG &gt; Effect RES (until 30% with Broken Keel)</t>
        </is>
      </c>
      <c r="F11" s="2">
        <f>_xlfn.IMAGE("https://www.prydwen.gg/static/6ab345645939a078666cd8202e92140a/15e42/set_24.png")</f>
        <v/>
      </c>
      <c r="G11" s="2" t="inlineStr">
        <is>
          <t>Broken Keel</t>
        </is>
      </c>
    </row>
    <row r="12" ht="40" customHeight="1">
      <c r="A12" s="2" t="inlineStr">
        <is>
          <t>Tingyun • Fugue</t>
        </is>
      </c>
      <c r="B12" s="2">
        <f>_xlfn.IMAGE("https://www.prydwen.gg/static/57005d1fdb1cdb033a97f0dcd2fb71bc/60b4d/ting_sm.webp")</f>
        <v/>
      </c>
      <c r="C12" s="2" t="inlineStr">
        <is>
          <t>Break Effect=Energy Regen Rate</t>
        </is>
      </c>
      <c r="D12" s="2" t="inlineStr">
        <is>
          <t>HP%=DEF%</t>
        </is>
      </c>
      <c r="E12" s="2" t="inlineStr">
        <is>
          <t>Effect Hit Rate (Until 67%) &gt; Break Effect (Until 220% or 250% For Iron Cavalry) &gt; SPD &gt; HP% = DEF%</t>
        </is>
      </c>
      <c r="F12" s="2">
        <f>_xlfn.IMAGE("https://www.prydwen.gg/static/07b6adee98daa73bb7364ad33cc0b23f/d8057/set_36.webp")</f>
        <v/>
      </c>
      <c r="G12" s="2" t="inlineStr">
        <is>
          <t>Forge of the Kalpagni Lantern</t>
        </is>
      </c>
    </row>
    <row r="13" ht="40" customHeight="1">
      <c r="A13" s="2" t="inlineStr">
        <is>
          <t>Topaz &amp; Numby</t>
        </is>
      </c>
      <c r="B13" s="2">
        <f>_xlfn.IMAGE("https://www.prydwen.gg/static/0ab4d7f7d2a2e2afc7c5979531904fe1/e9a79/38_sm.png")</f>
        <v/>
      </c>
      <c r="C13" s="2" t="inlineStr">
        <is>
          <t>ATK%</t>
        </is>
      </c>
      <c r="D13" s="2" t="inlineStr">
        <is>
          <t>Fire DMG&gt;ATK%</t>
        </is>
      </c>
      <c r="E13" s="2" t="inlineStr">
        <is>
          <t>SPD (breakpoint) &gt; CRIT RATE = CRIT DMG &gt; ATK%</t>
        </is>
      </c>
      <c r="F13" s="2">
        <f>_xlfn.IMAGE("https://www.prydwen.gg/static/2c1263d0e014c129c33f10cf1b81f3bd/d8057/set_35.webp")</f>
        <v/>
      </c>
      <c r="G13" s="2" t="inlineStr">
        <is>
          <t>Duran, Dynasty of Running Wolves</t>
        </is>
      </c>
    </row>
    <row r="14" ht="40" customHeight="1">
      <c r="A14" s="2" t="inlineStr">
        <is>
          <t>Rappa</t>
        </is>
      </c>
      <c r="B14" s="2">
        <f>_xlfn.IMAGE("https://www.prydwen.gg/static/895b563f9ba12e6e80414bbfcc7b5423/60b4d/rappa_sm.webp")</f>
        <v/>
      </c>
      <c r="C14" s="2" t="inlineStr">
        <is>
          <t>Break Effect&gt;=Energy Regen Rate</t>
        </is>
      </c>
      <c r="D14" s="2" t="inlineStr">
        <is>
          <t>ATK%</t>
        </is>
      </c>
      <c r="E14" s="2" t="inlineStr">
        <is>
          <t>SPD (Until Desired Breakpoint) &gt; Break Effect &gt; ATK%</t>
        </is>
      </c>
      <c r="F14" s="2">
        <f>_xlfn.IMAGE("https://www.prydwen.gg/static/bdb64774a8d30ab84af3e519718526b0/15e42/planar_7.png")</f>
        <v/>
      </c>
      <c r="G14" s="2" t="inlineStr">
        <is>
          <t>Talia: Kingdom of Banditry</t>
        </is>
      </c>
    </row>
    <row r="15" ht="40" customHeight="1">
      <c r="A15" s="2" t="inlineStr">
        <is>
          <t>Moze</t>
        </is>
      </c>
      <c r="B15" s="2">
        <f>_xlfn.IMAGE("https://www.prydwen.gg/static/0d7e9553d9333f9636c40150e775be0e/60b4d/moze_sm.webp")</f>
        <v/>
      </c>
      <c r="C15" s="2" t="inlineStr">
        <is>
          <t>ATK</t>
        </is>
      </c>
      <c r="D15" s="2" t="inlineStr">
        <is>
          <t>Lightning DMG</t>
        </is>
      </c>
      <c r="E15" s="2" t="inlineStr">
        <is>
          <t>SPD (only if needed for your team) = CRIT RATE &gt;= CRIT DMG &gt; ATK%</t>
        </is>
      </c>
      <c r="F15" s="2">
        <f>_xlfn.IMAGE("https://www.prydwen.gg/static/2c1263d0e014c129c33f10cf1b81f3bd/d8057/set_35.webp")</f>
        <v/>
      </c>
      <c r="G15" s="2" t="inlineStr">
        <is>
          <t>Duran, Dynasty of Running Wolves</t>
        </is>
      </c>
    </row>
    <row r="16" ht="40" customHeight="1">
      <c r="A16" s="2" t="inlineStr">
        <is>
          <t>Jing Yuan</t>
        </is>
      </c>
      <c r="B16" s="2">
        <f>_xlfn.IMAGE("https://www.prydwen.gg/static/23b51180bbbc53d0cebbbc3e192468b6/e9a79/22_sm.png")</f>
        <v/>
      </c>
      <c r="C16" s="2" t="inlineStr">
        <is>
          <t>ATK%</t>
        </is>
      </c>
      <c r="D16" s="2" t="inlineStr">
        <is>
          <t>Lightning DMG&gt;ATK%</t>
        </is>
      </c>
      <c r="E16" s="2" t="inlineStr">
        <is>
          <t>Speed (Until breakpoint to make -1 Speed setup work) &gt; CRIT RATE = CRIT DMG &gt; ATK%</t>
        </is>
      </c>
      <c r="F16" s="2">
        <f>_xlfn.IMAGE("https://www.prydwen.gg/static/1a5d9c6986acbeff783f923d4ee10673/d8057/set_38.webp")</f>
        <v/>
      </c>
      <c r="G16" s="2" t="inlineStr">
        <is>
          <t>The Wondrous BananAmusement Park</t>
        </is>
      </c>
    </row>
    <row r="17" ht="40" customHeight="1">
      <c r="A17" s="2" t="inlineStr">
        <is>
          <t>Himeko</t>
        </is>
      </c>
      <c r="B17" s="2">
        <f>_xlfn.IMAGE("https://www.prydwen.gg/static/f321ebceb88e9b1f2f0cff4861aca551/e9a79/5_sm.png")</f>
        <v/>
      </c>
      <c r="C17" s="2" t="inlineStr">
        <is>
          <t>ATK%</t>
        </is>
      </c>
      <c r="D17" s="2" t="inlineStr">
        <is>
          <t>Fire DMG&gt;ATK%</t>
        </is>
      </c>
      <c r="E17" s="2" t="inlineStr">
        <is>
          <t>SPD (breakpoint) = CRIT RATE = CRIT DMG &gt; ATK%</t>
        </is>
      </c>
      <c r="F17" s="2">
        <f>_xlfn.IMAGE("https://www.prydwen.gg/static/714c5db5c177dd31194e1e5cc76ab449/d8057/sidonia.webp")</f>
        <v/>
      </c>
      <c r="G17" s="2" t="inlineStr">
        <is>
          <t>Sigonia, the Unclaimed Desolation</t>
        </is>
      </c>
    </row>
    <row r="18" ht="40" customHeight="1">
      <c r="A18" s="2" t="inlineStr">
        <is>
          <t>Herta</t>
        </is>
      </c>
      <c r="B18" s="2">
        <f>_xlfn.IMAGE("https://www.prydwen.gg/static/183866486154f984ec92b8eedf87d7c6/e9a79/11_sm.png")</f>
        <v/>
      </c>
      <c r="C18" s="2" t="inlineStr">
        <is>
          <t>ATK%</t>
        </is>
      </c>
      <c r="D18" s="2" t="inlineStr">
        <is>
          <t>Ice DMG&gt;ATK%</t>
        </is>
      </c>
      <c r="E18" s="2" t="inlineStr">
        <is>
          <t>SPD (breakpoint) = CRIT RATE = CRIT DMG &gt; ATK%</t>
        </is>
      </c>
      <c r="F18" s="2">
        <f>_xlfn.IMAGE("https://www.prydwen.gg/static/714c5db5c177dd31194e1e5cc76ab449/d8057/sidonia.webp")</f>
        <v/>
      </c>
      <c r="G18" s="2" t="inlineStr">
        <is>
          <t>Sigonia, the Unclaimed Desolation</t>
        </is>
      </c>
    </row>
    <row r="19" ht="40" customHeight="1">
      <c r="A19" s="2" t="inlineStr">
        <is>
          <t>Fu Xuan</t>
        </is>
      </c>
      <c r="B19" s="2">
        <f>_xlfn.IMAGE("https://www.prydwen.gg/static/e454e011effe543ecd5f2706541c8cbb/e9a79/29_sm.png")</f>
        <v/>
      </c>
      <c r="C19" s="2" t="inlineStr">
        <is>
          <t>Energy Regen Rate</t>
        </is>
      </c>
      <c r="D19" s="2" t="inlineStr">
        <is>
          <t>HP%&gt;DEF%</t>
        </is>
      </c>
      <c r="E19" s="2" t="inlineStr">
        <is>
          <t>SPD (breakpoint) = HP% &gt;= DEF% &gt; EFF RES%</t>
        </is>
      </c>
      <c r="F19" s="2">
        <f>_xlfn.IMAGE("https://www.prydwen.gg/static/6ab345645939a078666cd8202e92140a/15e42/set_24.png")</f>
        <v/>
      </c>
      <c r="G19" s="2" t="inlineStr">
        <is>
          <t>Broken Keel</t>
        </is>
      </c>
    </row>
    <row r="20" ht="40" customHeight="1">
      <c r="A20" s="2" t="inlineStr">
        <is>
          <t>Firefly</t>
        </is>
      </c>
      <c r="B20" s="2">
        <f>_xlfn.IMAGE("https://www.prydwen.gg/static/39bcd42f98f9fa99f53d18d1aa88865a/60b4d/54_sm.webp")</f>
        <v/>
      </c>
      <c r="C20" s="2" t="inlineStr">
        <is>
          <t>Break Effect</t>
        </is>
      </c>
      <c r="D20" s="2" t="inlineStr">
        <is>
          <t>ATK%</t>
        </is>
      </c>
      <c r="E20" s="2" t="inlineStr">
        <is>
          <t>SPD (Until Breakpoint) &gt; Break Effect% &gt; ATK%</t>
        </is>
      </c>
      <c r="F20" s="2">
        <f>_xlfn.IMAGE("https://www.prydwen.gg/static/07b6adee98daa73bb7364ad33cc0b23f/d8057/set_36.webp")</f>
        <v/>
      </c>
      <c r="G20" s="2" t="inlineStr">
        <is>
          <t>Forge of the Kalpagni Lantern</t>
        </is>
      </c>
    </row>
    <row r="21" ht="40" customHeight="1">
      <c r="A21" s="2" t="inlineStr">
        <is>
          <t>Feixiao</t>
        </is>
      </c>
      <c r="B21" s="2">
        <f>_xlfn.IMAGE("https://www.prydwen.gg/static/88d0c3362b57bee21fc63b336a5a4d34/60b4d/fei_sm.webp")</f>
        <v/>
      </c>
      <c r="C21" s="2" t="inlineStr">
        <is>
          <t>ATK%</t>
        </is>
      </c>
      <c r="D21" s="2" t="inlineStr">
        <is>
          <t>Wind DMG&gt;ATK%</t>
        </is>
      </c>
      <c r="E21" s="2" t="inlineStr">
        <is>
          <t>SPD (Until Desired Breakpoint) = CRIT RATE = CRIT DMG &gt; ATK%</t>
        </is>
      </c>
      <c r="F21" s="2">
        <f>_xlfn.IMAGE("https://www.prydwen.gg/static/2c1263d0e014c129c33f10cf1b81f3bd/d8057/set_35.webp")</f>
        <v/>
      </c>
      <c r="G21" s="2" t="inlineStr">
        <is>
          <t>Duran, Dynasty of Running Wolves</t>
        </is>
      </c>
    </row>
    <row r="22" ht="40" customHeight="1">
      <c r="A22" s="2" t="inlineStr">
        <is>
          <t>Dr. Ratio</t>
        </is>
      </c>
      <c r="B22" s="2">
        <f>_xlfn.IMAGE("https://www.prydwen.gg/static/26f302952d6728c2b270c9160566e614/e9a79/44_sm.png")</f>
        <v/>
      </c>
      <c r="C22" s="2" t="inlineStr">
        <is>
          <t>ATK%</t>
        </is>
      </c>
      <c r="D22" s="2" t="inlineStr">
        <is>
          <t>Imaginary DMG&gt;=ATK%</t>
        </is>
      </c>
      <c r="E22" s="2" t="inlineStr">
        <is>
          <t>SPD (breakpoint) &gt; CRIT RATE = CRIT DMG &gt; ATK%</t>
        </is>
      </c>
      <c r="F22" s="2">
        <f>_xlfn.IMAGE("https://www.prydwen.gg/static/2c1263d0e014c129c33f10cf1b81f3bd/d8057/set_35.webp")</f>
        <v/>
      </c>
      <c r="G22" s="2" t="inlineStr">
        <is>
          <t>Duran, Dynasty of Running Wolves</t>
        </is>
      </c>
    </row>
    <row r="23" ht="40" customHeight="1">
      <c r="A23" s="2" t="inlineStr">
        <is>
          <t>Boothill</t>
        </is>
      </c>
      <c r="B23" s="2">
        <f>_xlfn.IMAGE("https://www.prydwen.gg/static/b57af11d0edb3f76d9e130bb9611c63b/60b4d/53_sm.webp")</f>
        <v/>
      </c>
      <c r="C23" s="2" t="inlineStr">
        <is>
          <t>Break Effect</t>
        </is>
      </c>
      <c r="D23" s="2" t="inlineStr">
        <is>
          <t>Anything</t>
        </is>
      </c>
      <c r="E23" s="2" t="inlineStr">
        <is>
          <t>SPD (Until breakpoint OR if you got nothing else to stack) &gt;= Break Effect</t>
        </is>
      </c>
      <c r="F23" s="2">
        <f>_xlfn.IMAGE("https://www.prydwen.gg/static/bdb64774a8d30ab84af3e519718526b0/15e42/planar_7.png")</f>
        <v/>
      </c>
      <c r="G23" s="2" t="inlineStr">
        <is>
          <t>Talia: Kingdom of Banditry</t>
        </is>
      </c>
    </row>
    <row r="24" ht="40" customHeight="1">
      <c r="A24" s="2" t="inlineStr">
        <is>
          <t>Black Swan</t>
        </is>
      </c>
      <c r="B24" s="2">
        <f>_xlfn.IMAGE("https://www.prydwen.gg/static/f3045047e4708b372aff23fe67fe63d7/e9a79/46_sm.png")</f>
        <v/>
      </c>
      <c r="C24" s="2" t="inlineStr">
        <is>
          <t>ATK%</t>
        </is>
      </c>
      <c r="D24" s="2" t="inlineStr">
        <is>
          <t>Wind DMG&gt;ATK%</t>
        </is>
      </c>
      <c r="E24" s="2" t="inlineStr">
        <is>
          <t>EHR (Until 100-120%) &gt; SPD (Until breakpoint) &gt; ATK% &gt; Break Effect</t>
        </is>
      </c>
      <c r="F24" s="2">
        <f>_xlfn.IMAGE("https://www.prydwen.gg/static/4da5662d09f780439bdeca82bb0ea5b2/15e42/planar_3.png")</f>
        <v/>
      </c>
      <c r="G24" s="2" t="inlineStr">
        <is>
          <t>Pan-Cosmic Commercial Enterprise</t>
        </is>
      </c>
    </row>
    <row r="25" ht="40" customHeight="1">
      <c r="A25" s="2" t="inlineStr">
        <is>
          <t>Acheron</t>
        </is>
      </c>
      <c r="B25" s="2">
        <f>_xlfn.IMAGE("https://www.prydwen.gg/static/dfb18cf34a31662aa1393c25266ed749/e9a79/47_sm.png")</f>
        <v/>
      </c>
      <c r="C25" s="2" t="inlineStr">
        <is>
          <t>ATK%</t>
        </is>
      </c>
      <c r="D25" s="2" t="inlineStr">
        <is>
          <t>ATK%&gt;Lightning DMG</t>
        </is>
      </c>
      <c r="E25" s="2" t="inlineStr">
        <is>
          <t>SPD (breakpoint if you play 134+ Acheron; with Sparkle, fully ignore Speed) &gt; CRIT RATE = CRIT DMG &gt; ATK%</t>
        </is>
      </c>
      <c r="F25" s="2">
        <f>_xlfn.IMAGE("https://www.prydwen.gg/static/32e9d6354835e641703e63f413026486/d8057/izumo.webp")</f>
        <v/>
      </c>
      <c r="G25" s="2" t="inlineStr">
        <is>
          <t>Izumo Gensei and Takama Divine Realm</t>
        </is>
      </c>
    </row>
    <row r="26" ht="40" customHeight="1">
      <c r="A26" s="2" t="inlineStr">
        <is>
          <t>Gallagher</t>
        </is>
      </c>
      <c r="B26" s="2">
        <f>_xlfn.IMAGE("https://www.prydwen.gg/static/014e5fd9e1557e4dbef87ae673e12116/60b4d/51_sm.webp")</f>
        <v/>
      </c>
      <c r="C26" s="2" t="inlineStr">
        <is>
          <t>Energy Regen Rate</t>
        </is>
      </c>
      <c r="D26" s="2" t="inlineStr">
        <is>
          <t>HP%&gt;=DEF%</t>
        </is>
      </c>
      <c r="E26" s="2" t="inlineStr">
        <is>
          <t>SPD (as much as possible) &gt; Break Effect % (up to 150%) &gt; Effect RES% &gt; HP% = DEF%</t>
        </is>
      </c>
      <c r="F26" s="2">
        <f>_xlfn.IMAGE("https://www.prydwen.gg/static/07b6adee98daa73bb7364ad33cc0b23f/d8057/set_36.webp")</f>
        <v/>
      </c>
      <c r="G26" s="2" t="inlineStr">
        <is>
          <t>Forge of the Kalpagni Lantern</t>
        </is>
      </c>
    </row>
    <row r="27" ht="40" customHeight="1">
      <c r="A27" s="2" t="inlineStr">
        <is>
          <t>Jiaoqiu</t>
        </is>
      </c>
      <c r="B27" s="2">
        <f>_xlfn.IMAGE("https://www.prydwen.gg/static/e9265d5cf3d38565131b78e7507f1455/60b4d/jia_sm.webp")</f>
        <v/>
      </c>
      <c r="C27" s="2" t="inlineStr">
        <is>
          <t>Energy Regen Rate</t>
        </is>
      </c>
      <c r="D27" s="2" t="inlineStr">
        <is>
          <t>Fire DMG</t>
        </is>
      </c>
      <c r="E27" s="2" t="inlineStr">
        <is>
          <t>EHR (Until 140%) &gt; SPD &gt; ATK%</t>
        </is>
      </c>
      <c r="F27" s="2">
        <f>_xlfn.IMAGE("https://www.prydwen.gg/static/6d41619b621d9693530e36540e4a3a02/15e42/planar_8.png")</f>
        <v/>
      </c>
      <c r="G27" s="2" t="inlineStr">
        <is>
          <t>Sprightly Vonwacq</t>
        </is>
      </c>
    </row>
    <row r="28" ht="40" customHeight="1">
      <c r="A28" s="2" t="inlineStr">
        <is>
          <t>Huohuo</t>
        </is>
      </c>
      <c r="B28" s="2">
        <f>_xlfn.IMAGE("https://www.prydwen.gg/static/35eddc3b09b3d2c610af2013992e732f/e9a79/40.png")</f>
        <v/>
      </c>
      <c r="C28" s="2" t="inlineStr">
        <is>
          <t>Energy Regen Rate</t>
        </is>
      </c>
      <c r="D28" s="2" t="inlineStr">
        <is>
          <t>HP%</t>
        </is>
      </c>
      <c r="E28" s="2" t="inlineStr">
        <is>
          <t>SPD (breakpoint) &gt; HP% &gt; EFF RES% = DEF%</t>
        </is>
      </c>
      <c r="F28" s="2">
        <f>_xlfn.IMAGE("https://www.prydwen.gg/static/1acd76da714090b4450723cf81c6ddf2/15e42/planar_2.png")</f>
        <v/>
      </c>
      <c r="G28" s="2" t="inlineStr">
        <is>
          <t>Fleet of the Ageless</t>
        </is>
      </c>
    </row>
    <row r="29" ht="40" customHeight="1">
      <c r="A29" s="2" t="inlineStr">
        <is>
          <t>Bronya</t>
        </is>
      </c>
      <c r="B29" s="2">
        <f>_xlfn.IMAGE("https://www.prydwen.gg/static/3c0e87556bcf541135c909a18f87ec6a/e9a79/12_sm.png")</f>
        <v/>
      </c>
      <c r="C29" s="2" t="inlineStr">
        <is>
          <t>Energy Regen Rate</t>
        </is>
      </c>
      <c r="D29" s="2" t="inlineStr">
        <is>
          <t>HP%&gt;DEF%</t>
        </is>
      </c>
      <c r="E29" s="2" t="inlineStr">
        <is>
          <t>SPD (Until breakpoint) &gt; CRIT DMG &gt; HP = DEF &gt; Effect RES% (30% If Keel)</t>
        </is>
      </c>
      <c r="F29" s="2">
        <f>_xlfn.IMAGE("https://www.prydwen.gg/static/6ab345645939a078666cd8202e92140a/15e42/set_24.png")</f>
        <v/>
      </c>
      <c r="G29" s="2" t="inlineStr">
        <is>
          <t>Broken Keel</t>
        </is>
      </c>
    </row>
    <row r="30" ht="40" customHeight="1">
      <c r="A30" s="2" t="inlineStr">
        <is>
          <t>Aventurine</t>
        </is>
      </c>
      <c r="B30" s="2">
        <f>_xlfn.IMAGE("https://www.prydwen.gg/static/dcca4d5456bea16990c25fe298a80e41/e9a79/50_sm.png")</f>
        <v/>
      </c>
      <c r="C30" s="2" t="inlineStr">
        <is>
          <t>DEF%</t>
        </is>
      </c>
      <c r="D30" s="2" t="inlineStr">
        <is>
          <t>DEF%=Imaginary DMG</t>
        </is>
      </c>
      <c r="E30" s="2" t="inlineStr">
        <is>
          <t>DEF% (aim for 4k) &gt;= SPD &gt; CRIT DMG &gt; CRIT Rate &gt; Effect RES</t>
        </is>
      </c>
      <c r="F30" s="2">
        <f>_xlfn.IMAGE("https://www.prydwen.gg/static/6ab345645939a078666cd8202e92140a/15e42/set_24.png")</f>
        <v/>
      </c>
      <c r="G30" s="2" t="inlineStr">
        <is>
          <t>Broken Keel</t>
        </is>
      </c>
    </row>
    <row r="31" ht="40" customHeight="1">
      <c r="A31" s="2" t="inlineStr">
        <is>
          <t>Ruan Mei</t>
        </is>
      </c>
      <c r="B31" s="2">
        <f>_xlfn.IMAGE("https://www.prydwen.gg/static/ab077ecba896b3a6d406c1c170a7a471/e9a79/43_sm.png")</f>
        <v/>
      </c>
      <c r="C31" s="2" t="inlineStr">
        <is>
          <t>Energy Regen Rate&gt;Break Effect</t>
        </is>
      </c>
      <c r="D31" s="2" t="inlineStr">
        <is>
          <t>HP%&gt;DEF%</t>
        </is>
      </c>
      <c r="E31" s="2" t="inlineStr">
        <is>
          <t>Break Effect (Until 180%) &gt; SPD (Until Breakpoint) &gt; HP% = DEF% &gt; Effect RES (30% if using Broken Keel)</t>
        </is>
      </c>
      <c r="F31" s="2">
        <f>_xlfn.IMAGE("https://www.prydwen.gg/static/6d41619b621d9693530e36540e4a3a02/15e42/planar_8.png")</f>
        <v/>
      </c>
      <c r="G31" s="2" t="inlineStr">
        <is>
          <t>Sprightly Vonwacq</t>
        </is>
      </c>
    </row>
    <row r="32" ht="40" customHeight="1">
      <c r="A32" s="2" t="inlineStr">
        <is>
          <t>Sparkle</t>
        </is>
      </c>
      <c r="B32" s="2">
        <f>_xlfn.IMAGE("https://www.prydwen.gg/static/c52297074e0c2fff0184fe534ac31617/e9a79/47_sm.png")</f>
        <v/>
      </c>
      <c r="C32" s="2" t="inlineStr">
        <is>
          <t>Energy Regen Rate</t>
        </is>
      </c>
      <c r="D32" s="2" t="inlineStr">
        <is>
          <t>HP%&gt;=DEF%</t>
        </is>
      </c>
      <c r="E32" s="2" t="inlineStr">
        <is>
          <t>SPD (Until breakpoint OR as much as possible) &gt; CRIT DMG% &gt; HP = DEF = EFF RES% (30% if using Broken Keel)</t>
        </is>
      </c>
      <c r="F32" s="2">
        <f>_xlfn.IMAGE("https://www.prydwen.gg/static/6ab345645939a078666cd8202e92140a/15e42/set_24.png")</f>
        <v/>
      </c>
      <c r="G32" s="2" t="inlineStr">
        <is>
          <t>Broken Keel</t>
        </is>
      </c>
    </row>
    <row r="33" ht="40" customHeight="1">
      <c r="A33" s="2" t="inlineStr">
        <is>
          <t>Silver Wolf</t>
        </is>
      </c>
      <c r="B33" s="2">
        <f>_xlfn.IMAGE("https://www.prydwen.gg/static/46b350599121f6a83272a0635061d071/e9a79/8_sm.png")</f>
        <v/>
      </c>
      <c r="C33" s="2" t="inlineStr">
        <is>
          <t>Energy Regen Rate</t>
        </is>
      </c>
      <c r="D33" s="2" t="inlineStr">
        <is>
          <t>Quantum DMG&gt;HP%</t>
        </is>
      </c>
      <c r="E33" s="2" t="inlineStr">
        <is>
          <t>EHR% (Until Cap) = SPD (Until breakpoint) &gt; HP = DEF = Break Effect% &gt; EFF RES% (30% If Keel)</t>
        </is>
      </c>
      <c r="F33" s="2">
        <f>_xlfn.IMAGE("https://www.prydwen.gg/static/6ab345645939a078666cd8202e92140a/15e42/set_24.png")</f>
        <v/>
      </c>
      <c r="G33" s="2" t="inlineStr">
        <is>
          <t>Broken Keel</t>
        </is>
      </c>
    </row>
    <row r="34" ht="40" customHeight="1">
      <c r="A34" s="2" t="inlineStr">
        <is>
          <t>Luocha</t>
        </is>
      </c>
      <c r="B34" s="2">
        <f>_xlfn.IMAGE("https://www.prydwen.gg/static/3db1e95f0be0c78a233f851614ff4620/e9a79/21_sm.png")</f>
        <v/>
      </c>
      <c r="C34" s="2" t="inlineStr">
        <is>
          <t>Energy Regen Rate</t>
        </is>
      </c>
      <c r="D34" s="2" t="inlineStr">
        <is>
          <t>ATK%</t>
        </is>
      </c>
      <c r="E34" s="2" t="inlineStr">
        <is>
          <t>SPD (breakpoint) &gt; ATK% &gt; DEF% = HP% &gt; EFF RES%</t>
        </is>
      </c>
      <c r="F34" s="2">
        <f>_xlfn.IMAGE("https://www.prydwen.gg/static/6ab345645939a078666cd8202e92140a/15e42/set_24.png")</f>
        <v/>
      </c>
      <c r="G34" s="2" t="inlineStr">
        <is>
          <t>Broken Keel</t>
        </is>
      </c>
    </row>
    <row r="35" ht="40" customHeight="1">
      <c r="A35" s="2" t="inlineStr">
        <is>
          <t>Luocha</t>
        </is>
      </c>
      <c r="B35" s="2">
        <f>_xlfn.IMAGE("https://www.prydwen.gg/static/3db1e95f0be0c78a233f851614ff4620/e9a79/21_sm.png")</f>
        <v/>
      </c>
      <c r="C35" s="2" t="inlineStr">
        <is>
          <t>Energy Regen Rate</t>
        </is>
      </c>
      <c r="D35" s="2" t="inlineStr">
        <is>
          <t>ATK%</t>
        </is>
      </c>
      <c r="E35" s="2" t="inlineStr">
        <is>
          <t>SPD (breakpoint) &gt; ATK% &gt; DEF% = HP% &gt; EFF RES%</t>
        </is>
      </c>
      <c r="F35" s="2">
        <f>_xlfn.IMAGE("https://www.prydwen.gg/static/1acd76da714090b4450723cf81c6ddf2/15e42/planar_2.png")</f>
        <v/>
      </c>
      <c r="G35" s="2" t="inlineStr">
        <is>
          <t>Fleet of the Ageless</t>
        </is>
      </c>
    </row>
    <row r="36" ht="40" customHeight="1">
      <c r="A36" s="2" t="inlineStr">
        <is>
          <t>Luocha</t>
        </is>
      </c>
      <c r="B36" s="2">
        <f>_xlfn.IMAGE("https://www.prydwen.gg/static/3db1e95f0be0c78a233f851614ff4620/e9a79/21_sm.png")</f>
        <v/>
      </c>
      <c r="C36" s="2" t="inlineStr">
        <is>
          <t>Energy Regen Rate</t>
        </is>
      </c>
      <c r="D36" s="2" t="inlineStr">
        <is>
          <t>ATK%</t>
        </is>
      </c>
      <c r="E36" s="2" t="inlineStr">
        <is>
          <t>SPD (breakpoint) &gt; ATK% &gt; DEF% = HP% &gt; EFF RES%</t>
        </is>
      </c>
      <c r="F36" s="2">
        <f>_xlfn.IMAGE("https://www.prydwen.gg/static/cd8e299b04aaa4a12fe0684ae101e5ef/15e42/pena.png")</f>
        <v/>
      </c>
      <c r="G36" s="2" t="inlineStr">
        <is>
          <t>Penacony, Land of the Dreams</t>
        </is>
      </c>
    </row>
    <row r="37" ht="40" customHeight="1">
      <c r="A37" s="2" t="inlineStr">
        <is>
          <t>Luocha</t>
        </is>
      </c>
      <c r="B37" s="2">
        <f>_xlfn.IMAGE("https://www.prydwen.gg/static/3db1e95f0be0c78a233f851614ff4620/e9a79/21_sm.png")</f>
        <v/>
      </c>
      <c r="C37" s="2" t="inlineStr">
        <is>
          <t>Energy Regen Rate</t>
        </is>
      </c>
      <c r="D37" s="2" t="inlineStr">
        <is>
          <t>ATK%</t>
        </is>
      </c>
      <c r="E37" s="2" t="inlineStr">
        <is>
          <t>SPD (breakpoint) &gt; ATK% &gt; DEF% = HP% &gt; EFF RES%</t>
        </is>
      </c>
      <c r="F37" s="2">
        <f>_xlfn.IMAGE("https://www.prydwen.gg/static/dc4487958d9f21972618e1271b79311f/d8057/set_37.webp")</f>
        <v/>
      </c>
      <c r="G37" s="2" t="inlineStr">
        <is>
          <t>Lushaka, the Sunken Seas</t>
        </is>
      </c>
    </row>
    <row r="38" ht="40" customHeight="1">
      <c r="A38" s="2" t="inlineStr">
        <is>
          <t>Robin</t>
        </is>
      </c>
      <c r="B38" s="2">
        <f>_xlfn.IMAGE("https://www.prydwen.gg/static/887bd7ed4c8537a52cd285d35931ab4d/60b4d/52_sm.webp")</f>
        <v/>
      </c>
      <c r="C38" s="2" t="inlineStr">
        <is>
          <t>Energy Regen Rate</t>
        </is>
      </c>
      <c r="D38" s="2" t="inlineStr">
        <is>
          <t>ATK%&gt;Physical DMG</t>
        </is>
      </c>
      <c r="E38" s="2" t="inlineStr">
        <is>
          <t>ATK% &gt;= SPD &gt; HP% = DEF%</t>
        </is>
      </c>
      <c r="F38" s="2">
        <f>_xlfn.IMAGE("https://www.prydwen.gg/static/6d41619b621d9693530e36540e4a3a02/15e42/planar_8.png")</f>
        <v/>
      </c>
      <c r="G38" s="2" t="inlineStr">
        <is>
          <t>Sprightly Vonwacq</t>
        </is>
      </c>
    </row>
    <row r="39" ht="40" customHeight="1">
      <c r="A39" s="2" t="inlineStr">
        <is>
          <t>Trailblazer • Harmony</t>
        </is>
      </c>
      <c r="B39" s="2">
        <f>_xlfn.IMAGE("https://www.prydwen.gg/static/286541431fc0e4242b16eb307e2a71b0/60b4d/img_mc_icon.webp")</f>
        <v/>
      </c>
      <c r="C39" s="2" t="inlineStr">
        <is>
          <t>Break Effect&gt;Energy Regen Rate</t>
        </is>
      </c>
      <c r="D39" s="2" t="inlineStr">
        <is>
          <t>HP%&gt;DEF%</t>
        </is>
      </c>
      <c r="E39" s="2" t="inlineStr">
        <is>
          <t>SPD = Break Effect% &gt; HP% = DEF%</t>
        </is>
      </c>
      <c r="F39" s="2">
        <f>_xlfn.IMAGE("https://www.prydwen.gg/static/bdb64774a8d30ab84af3e519718526b0/15e42/planar_7.png")</f>
        <v/>
      </c>
      <c r="G39" s="2" t="inlineStr">
        <is>
          <t>Talia: Kingdom of Banditry</t>
        </is>
      </c>
    </row>
    <row r="40" ht="40" customHeight="1">
      <c r="A40" s="2" t="inlineStr">
        <is>
          <t>Sunday</t>
        </is>
      </c>
      <c r="B40" s="2">
        <f>_xlfn.IMAGE("https://www.prydwen.gg/static/65dbb6e0baea584ec9c03a440009a395/60b4d/sunday_icon.webp")</f>
        <v/>
      </c>
      <c r="C40" s="2" t="inlineStr">
        <is>
          <t>Energy Regen Rate</t>
        </is>
      </c>
      <c r="D40" s="2" t="inlineStr">
        <is>
          <t>HP%=DEF%</t>
        </is>
      </c>
      <c r="E40" s="2" t="inlineStr">
        <is>
          <t>SPD (Until desired speed build) &gt; CRIT DMG &gt; EFF RES% &gt; DEF% = HP%</t>
        </is>
      </c>
      <c r="F40" s="2">
        <f>_xlfn.IMAGE("https://www.prydwen.gg/static/dc4487958d9f21972618e1271b79311f/d8057/set_37.webp")</f>
        <v/>
      </c>
      <c r="G40" s="2" t="inlineStr">
        <is>
          <t>Lushaka, the Sunken Seas</t>
        </is>
      </c>
    </row>
    <row r="41" ht="40" customHeight="1">
      <c r="A41" s="2" t="inlineStr">
        <is>
          <t>Pela</t>
        </is>
      </c>
      <c r="B41" s="2">
        <f>_xlfn.IMAGE("https://www.prydwen.gg/static/b8f7e6d5e067908eea06f4286a3381fa/e9a79/17_sm.png")</f>
        <v/>
      </c>
      <c r="C41" s="2" t="inlineStr">
        <is>
          <t>Energy Regen Rate</t>
        </is>
      </c>
      <c r="D41" s="2" t="inlineStr">
        <is>
          <t>HP%&gt;=DEF%</t>
        </is>
      </c>
      <c r="E41" s="2" t="inlineStr">
        <is>
          <t>Effect Hit Rate (Until 67%) = SPD (Until Breakpoint) &gt; HP = DEF &gt; Effect RES (30% with Broken Keel)</t>
        </is>
      </c>
      <c r="F41" s="2">
        <f>_xlfn.IMAGE("https://www.prydwen.gg/static/6ab345645939a078666cd8202e92140a/15e42/set_24.png")</f>
        <v/>
      </c>
      <c r="G41" s="2" t="inlineStr">
        <is>
          <t>Broken Keel</t>
        </is>
      </c>
    </row>
    <row r="42" ht="40" customHeight="1">
      <c r="A42" s="2" t="inlineStr">
        <is>
          <t>Lingsha</t>
        </is>
      </c>
      <c r="B42" s="2">
        <f>_xlfn.IMAGE("https://www.prydwen.gg/static/7c0a3ad50fdd12ac0e4d222c45eae8a9/e9a79/lingsha_sm.png")</f>
        <v/>
      </c>
      <c r="C42" s="2" t="inlineStr">
        <is>
          <t>Energy Regen Rate=Break Effect</t>
        </is>
      </c>
      <c r="D42" s="2" t="inlineStr">
        <is>
          <t>ATK%</t>
        </is>
      </c>
      <c r="E42" s="2" t="inlineStr">
        <is>
          <t>SPD (until the desired breakpoint) &gt; BREAK% &gt;= ATK%</t>
        </is>
      </c>
      <c r="F42" s="2">
        <f>_xlfn.IMAGE("https://www.prydwen.gg/static/07b6adee98daa73bb7364ad33cc0b23f/d8057/set_36.webp")</f>
        <v/>
      </c>
      <c r="G42" s="2" t="inlineStr">
        <is>
          <t>Forge of the Kalpagni Lantern</t>
        </is>
      </c>
    </row>
    <row r="43" ht="40" customHeight="1">
      <c r="A43" s="2" t="inlineStr">
        <is>
          <t>Tingyun</t>
        </is>
      </c>
      <c r="B43" s="2">
        <f>_xlfn.IMAGE("https://www.prydwen.gg/static/03bcec36a01c78f33767b7098f6fa1f0/e9a79/25_sm.png")</f>
        <v/>
      </c>
      <c r="C43" s="2" t="inlineStr">
        <is>
          <t>Energy Regen Rate</t>
        </is>
      </c>
      <c r="D43" s="2" t="inlineStr">
        <is>
          <t>ATK%&gt;HP%</t>
        </is>
      </c>
      <c r="E43" s="2" t="inlineStr">
        <is>
          <t>SPD (Until Breakpoint) = ATK% (Until Recommended) &gt; HP = DEF &gt; EFF RES% (30% if using Broken Keel)</t>
        </is>
      </c>
      <c r="F43" s="2">
        <f>_xlfn.IMAGE("https://www.prydwen.gg/static/6d41619b621d9693530e36540e4a3a02/15e42/planar_8.png")</f>
        <v/>
      </c>
      <c r="G43" s="2" t="inlineStr">
        <is>
          <t>Sprightly Vonwacq</t>
        </is>
      </c>
    </row>
    <row r="44" ht="40" customHeight="1"/>
    <row r="45" ht="40" customHeight="1"/>
    <row r="46" ht="40" customHeight="1"/>
    <row r="47" ht="40" customHeight="1"/>
    <row r="48" ht="40" customHeight="1"/>
    <row r="49" ht="40" customHeight="1"/>
    <row r="50" ht="40" customHeight="1"/>
    <row r="51" ht="40" customHeight="1"/>
    <row r="52" ht="40" customHeight="1"/>
    <row r="53" ht="40" customHeight="1"/>
    <row r="54" ht="40" customHeight="1"/>
    <row r="55" ht="40" customHeight="1"/>
    <row r="56" ht="40" customHeight="1"/>
    <row r="57" ht="40" customHeight="1"/>
    <row r="58" ht="40" customHeight="1"/>
    <row r="59" ht="40" customHeight="1"/>
    <row r="60" ht="40" customHeight="1"/>
    <row r="61" ht="40" customHeight="1"/>
    <row r="62" ht="40" customHeight="1"/>
    <row r="63" ht="40" customHeight="1"/>
    <row r="64" ht="40" customHeight="1"/>
    <row r="65" ht="40" customHeight="1"/>
    <row r="66" ht="40" customHeight="1"/>
    <row r="67" ht="40" customHeight="1"/>
    <row r="68" ht="40" customHeight="1"/>
    <row r="69" ht="40" customHeight="1"/>
    <row r="70" ht="40" customHeight="1"/>
    <row r="71" ht="40" customHeight="1"/>
    <row r="72" ht="40" customHeight="1"/>
    <row r="73" ht="40" customHeight="1"/>
    <row r="74" ht="40" customHeight="1"/>
    <row r="75" ht="40" customHeight="1"/>
    <row r="76" ht="40" customHeight="1"/>
    <row r="77" ht="40" customHeight="1"/>
    <row r="78" ht="40" customHeight="1"/>
    <row r="79" ht="40" customHeight="1"/>
    <row r="80" ht="40" customHeight="1"/>
    <row r="81" ht="40" customHeight="1"/>
    <row r="82" ht="40" customHeight="1"/>
    <row r="83" ht="40" customHeight="1"/>
    <row r="84" ht="40" customHeight="1"/>
    <row r="85" ht="40" customHeight="1"/>
    <row r="86" ht="40" customHeight="1"/>
    <row r="87" ht="40" customHeight="1"/>
    <row r="88" ht="40" customHeight="1"/>
    <row r="89" ht="40" customHeight="1"/>
    <row r="90" ht="40" customHeight="1"/>
    <row r="91" ht="40" customHeight="1"/>
    <row r="92" ht="40" customHeight="1"/>
    <row r="93" ht="40" customHeight="1"/>
    <row r="94" ht="40" customHeight="1"/>
    <row r="95" ht="40" customHeight="1"/>
    <row r="96" ht="40" customHeight="1"/>
    <row r="97" ht="40" customHeight="1"/>
    <row r="98" ht="40" customHeight="1"/>
    <row r="99" ht="40" customHeight="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2025-01-22T12:47:11Z</dcterms:created>
  <dcterms:modified xsi:type="dcterms:W3CDTF">2025-01-22T12:47:11Z</dcterms:modified>
</cp:coreProperties>
</file>