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#MyMeMine\##My papers\2020 Zhang - further\"/>
    </mc:Choice>
  </mc:AlternateContent>
  <xr:revisionPtr revIDLastSave="0" documentId="13_ncr:1_{0E7C5DA6-5CBA-4292-8C39-E4863212BAB7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__JChemStructureSheet" sheetId="2" state="hidden" r:id="rId1"/>
    <sheet name="Лист1" sheetId="1" r:id="rId2"/>
    <sheet name="sdf-hydrazo" sheetId="3" r:id="rId3"/>
    <sheet name="sdf-azo" sheetId="5" r:id="rId4"/>
    <sheet name="Лист5" sheetId="6" r:id="rId5"/>
    <sheet name="Лист2" sheetId="7" r:id="rId6"/>
  </sheets>
  <definedNames>
    <definedName name="_xlnm._FilterDatabase" localSheetId="1" hidden="1">Лист1!$N$3:$N$24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7" l="1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I3" i="7"/>
  <c r="J3" i="7"/>
  <c r="H3" i="7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R10" i="1"/>
  <c r="R20" i="1"/>
  <c r="R23" i="1"/>
  <c r="R12" i="1"/>
  <c r="R14" i="1"/>
  <c r="R11" i="1"/>
  <c r="R6" i="1"/>
  <c r="R21" i="1"/>
  <c r="R15" i="1"/>
  <c r="R13" i="1"/>
  <c r="R9" i="1"/>
  <c r="R8" i="1"/>
  <c r="R4" i="1"/>
  <c r="R3" i="1"/>
  <c r="R16" i="1"/>
  <c r="R17" i="1"/>
  <c r="R18" i="1"/>
  <c r="R19" i="1"/>
  <c r="A23" i="5"/>
  <c r="A15" i="5"/>
  <c r="A7" i="5"/>
  <c r="A22" i="5"/>
  <c r="A14" i="5"/>
  <c r="A6" i="5"/>
  <c r="A21" i="5"/>
  <c r="A13" i="5"/>
  <c r="A5" i="5"/>
  <c r="A2" i="5"/>
  <c r="A20" i="5"/>
  <c r="A12" i="5"/>
  <c r="A4" i="5"/>
  <c r="A10" i="5"/>
  <c r="A19" i="5"/>
  <c r="A11" i="5"/>
  <c r="A3" i="5"/>
  <c r="A18" i="5"/>
  <c r="A17" i="5"/>
  <c r="A9" i="5"/>
  <c r="A16" i="5"/>
  <c r="A8" i="5"/>
  <c r="S24" i="1"/>
  <c r="S23" i="1"/>
  <c r="R22" i="1"/>
  <c r="S22" i="1"/>
  <c r="S21" i="1"/>
  <c r="S20" i="1"/>
  <c r="S19" i="1"/>
  <c r="S18" i="1"/>
  <c r="S17" i="1"/>
  <c r="S16" i="1"/>
  <c r="S15" i="1"/>
  <c r="S14" i="1"/>
  <c r="S13" i="1"/>
  <c r="S12" i="1"/>
  <c r="S11" i="1"/>
  <c r="R7" i="1"/>
  <c r="S6" i="1"/>
  <c r="R5" i="1"/>
  <c r="S5" i="1"/>
  <c r="S4" i="1"/>
  <c r="S3" i="1"/>
  <c r="S10" i="1"/>
  <c r="S7" i="1"/>
  <c r="S9" i="1"/>
  <c r="S8" i="1"/>
  <c r="A23" i="3"/>
  <c r="A21" i="3"/>
  <c r="A13" i="3"/>
  <c r="A5" i="3"/>
  <c r="A20" i="3"/>
  <c r="A12" i="3"/>
  <c r="A4" i="3"/>
  <c r="A11" i="3"/>
  <c r="A14" i="3"/>
  <c r="A19" i="3"/>
  <c r="A3" i="3"/>
  <c r="A18" i="3"/>
  <c r="A10" i="3"/>
  <c r="A2" i="3"/>
  <c r="A8" i="3"/>
  <c r="A7" i="3"/>
  <c r="A6" i="3"/>
  <c r="A17" i="3"/>
  <c r="A9" i="3"/>
  <c r="A16" i="3"/>
  <c r="A15" i="3"/>
  <c r="A22" i="3"/>
  <c r="R24" i="1"/>
  <c r="B1" i="6"/>
  <c r="C1" i="6"/>
  <c r="G2" i="6"/>
  <c r="G1" i="6"/>
  <c r="H2" i="6"/>
  <c r="H1" i="6"/>
  <c r="D1" i="6"/>
  <c r="O27" i="6"/>
  <c r="O19" i="6"/>
  <c r="O11" i="6"/>
  <c r="O26" i="6"/>
  <c r="O18" i="6"/>
  <c r="O10" i="6"/>
  <c r="O25" i="6"/>
  <c r="O17" i="6"/>
  <c r="O9" i="6"/>
  <c r="O24" i="6"/>
  <c r="O16" i="6"/>
  <c r="O8" i="6"/>
  <c r="O23" i="6"/>
  <c r="O15" i="6"/>
  <c r="O7" i="6"/>
  <c r="O22" i="6"/>
  <c r="O14" i="6"/>
  <c r="O6" i="6"/>
  <c r="O21" i="6"/>
  <c r="O13" i="6"/>
  <c r="O12" i="6"/>
  <c r="O20" i="6"/>
  <c r="F2" i="6"/>
  <c r="F1" i="6"/>
  <c r="E2" i="6"/>
  <c r="E1" i="6"/>
  <c r="D2" i="6"/>
  <c r="C2" i="6"/>
  <c r="B2" i="6"/>
</calcChain>
</file>

<file path=xl/sharedStrings.xml><?xml version="1.0" encoding="utf-8"?>
<sst xmlns="http://schemas.openxmlformats.org/spreadsheetml/2006/main" count="756" uniqueCount="478">
  <si>
    <t>10114-58-6</t>
  </si>
  <si>
    <t>573-58-0</t>
  </si>
  <si>
    <t>5413-75-2</t>
  </si>
  <si>
    <t>1064-48-8</t>
  </si>
  <si>
    <t>6226-79-5</t>
  </si>
  <si>
    <t>Chrysoidine</t>
  </si>
  <si>
    <t>532-82-1</t>
  </si>
  <si>
    <t>547-58-0</t>
  </si>
  <si>
    <t>554-73-4</t>
  </si>
  <si>
    <t>1787-61-7</t>
  </si>
  <si>
    <t>2538-85-4</t>
  </si>
  <si>
    <t>633-96-5</t>
  </si>
  <si>
    <t>523-44-4</t>
  </si>
  <si>
    <t>3737-95-9</t>
  </si>
  <si>
    <t>1914-99-4</t>
  </si>
  <si>
    <t>17804-49-8</t>
  </si>
  <si>
    <t>3270-25-5</t>
  </si>
  <si>
    <t>Amaranthe</t>
  </si>
  <si>
    <t>915-67-3</t>
  </si>
  <si>
    <t>5858-33-3</t>
  </si>
  <si>
    <t>3761-53-3</t>
  </si>
  <si>
    <t>1936-15-8</t>
  </si>
  <si>
    <t>2611-82-7</t>
  </si>
  <si>
    <t>Hash</t>
  </si>
  <si>
    <t>StructureStringLength</t>
  </si>
  <si>
    <t>StructureStringFormat</t>
  </si>
  <si>
    <t>StructureString</t>
  </si>
  <si>
    <t>6A048057DC7BADB717081A130A945A00</t>
  </si>
  <si>
    <t>mrv</t>
  </si>
  <si>
    <t>JChemExcel4gUAAB+LCAAAAAAABACFVEtv4jAQvvdXjHxe/MgTUJKqai8rlT1se9jbyiSGRkrsKgkE+ut3nEAhwIY8NPbMfPPZMx5Hj7uygK2q6tzomAjKCSidmizX65i0uc5MW0+E4wvymEQp+qK/rmPy0TSfc8batqXphyrlzmiampL09vmuzgc+rUtNtWYO54L9Wby+dZhJrutG6lQhqs7ndad8NalsusX8h4KVstrmmvXurKy2fbS/Drcfp7s6I6ctPaPtCaGwygsFK1OVsoGtwyl+/AeslVaVbFQGyz2qBfUwBclDtHgx6aZUukmihQ2Rp7J4a6pNiorSFCrdYLQmbwoVE/lllkp/YSQCaPv5EpNSkCSSjSmfqkruwY6sWgqQDkgXpAfSBxmADEFOQc5ACo4/2gU6CPQQHpaiUHYN7/tPpHmG0/sL37M5JtCJiUODIPRAUNd1w6M4KHFbHBkO4qYn5gOfoxjCe0FgjzSTkIbWYxLQmWulT92ZlR4NnPP50e5SPrXSoa6wktMwPCfyPW6X1BkPs96GOWTfSUyipdHZ2RDyLCZLQbrs/lar2jkkmICpMlVhQmwA63oOcIYAW45vgLgFcIcAW7xxBm8IsKUeZ/CHAHswxhmCq00H4wzh1ZLCccB0CLCndHxJsyHAnulxBsGHiK4FxjnEZbG7lrlDc1HvvsXu8FyUvG/JOzwXVT+28CiPf50C7xYNOzv67Hj94PDqamKne+shYnhfJ/8AFWhdxeIFAAA=</t>
  </si>
  <si>
    <t>E71DA16CABFB31A5E5C5F792D16DFE48</t>
  </si>
  <si>
    <t>JChemExcelhRAAAB+LCAAAAAAABACNV8lu4zgUvPdXEDqPKHHR4sB2o5G+DNDpASZ9mNuAkZVEgCU1ZCVO/n6Kix2LVsSJHHCrYtFk+elx/fWt3ZPXejg0fbeJGE0jUndVv2u6p010bLpdfzzEjGcs+rpdV8AC3x020fM4/r5JkuPxSKvnulVvfUervo3s+M3boZlgjoL2w1PC05Ql/9z9uDecuOkOo+qqGqxDc3MwnT/6So1mMZ9IJK0aXpsusfCkHV7tbP/yVH9S+nbYRR9f6RZj30Alj82+Jo/90KqRvPKU4pP+QZ7qrh7UWO/Iwzu6GZXYgu2X9d33vnpp627cru/0FE2l9vfj8FKho+33dfWC2cZm3NebqOq7p54MNWQx9Of3TdSyaLtWY99+Gwb1TnRNdytGFCdKECWJyojKiSqIKolaEcVS/GOcAcCAYIAwYBhADCgGGAOOA8f1PMBx4DhwHDgOHAeOA8eBE8AJ4IQWBE4AJ4ATwAngBHACOAmcBE4CJ/XKgJPASeAkcLKEI/a13opf77/xbX8qoj/kdua5J3+Z5+cn4/o5jV0jHDuyp7S/fVbDEwQZYST95Ik/H/o/j6XDfnwTxaykeYEt5zTPC4mxFJWVrnCaptjLi4qgQuQlKhKcNLus5MBIdlk5D51Z58oZU6Cn0D0Z5cLRi8JUTstYAZIBUoIDB8Q5+kv0Z+jHSZ3LU/8JB0encFd8/l7AwQHn8tTvcPhZ4O9UOJDDuMIhnaDTc4XrdBBHmJ2FUcbNZDwtZETecQbYKYQIEhe00OIryiWKkko0IbASpmD5R8uNOST2qih1yWiWXbTdsKNiiSsUkpY8F6SgciUKb9rZlludoGUWaHEqmNm8TF613MbGWFpxuc9m0Os9NWM3RSxoWi61TxvoVnxu2xJBKTlHpe36oe92F1XS7DbRA4tMuPq7fjzgQEysikg/7OoBv0Q9gYZeEviUoCPbmcDnCGJK0HFwWUFOCTpqLitkU4KOscsK+ZSgI/KyQjElmPi9LFFOGTbcL4usPIp5Oyyr6FVMOOZtsizD2NUJXlDmZfjVhgUp4upQWMBZzDt4+0oMcLIZTh7YgHyGE7AYK65czAImY74FzBs9ION7wGQAgR+k5wGbMSzrcM8DNsMI6HgmsBlJQMdzgc1gAjqeDWzGE9DJZvYgYB2ez6wtEJq4ZwObhQXW5vnAZm0BHc8HNssLxFnfByYrXNYRfvg3WWRAx/dBPuHM6/g+0GsL+E14PrCZbWBtng9sJhzQ8XxgM+eAjucDm2kHdMoZThHgeD6wmfzy2qTnA5v5B165vg/MTSGg42cC5mYR0PF8YG8iAR3fB8WEM6/j+cDedgIczwf2dhRYm+8DOeHM65QzOoFYJT0f2BvbMidLZzihTMrPDTJ7I7zmJBfZZHK6IaN6dXtOPq7WX9ZJ1e63/wH7Yv0DhRAAAA==</t>
  </si>
  <si>
    <t>Bismarck Brown Y</t>
  </si>
  <si>
    <t>Congo Red</t>
  </si>
  <si>
    <t>Acid Red 73</t>
  </si>
  <si>
    <t>Naphthol Blue Black</t>
  </si>
  <si>
    <t>Ponceau S</t>
  </si>
  <si>
    <t>Gold Orange</t>
  </si>
  <si>
    <t>Orange IV</t>
  </si>
  <si>
    <t>Mordant Black 11</t>
  </si>
  <si>
    <t>Mordant Black 17</t>
  </si>
  <si>
    <t>Acid Orange 7</t>
  </si>
  <si>
    <t>Acid Orange 20</t>
  </si>
  <si>
    <t>Calconcarboxylic Acid</t>
  </si>
  <si>
    <t>Chlorophosphonazo III</t>
  </si>
  <si>
    <t>Brilliant Red SSKH</t>
  </si>
  <si>
    <t>Fast Fuchsine G</t>
  </si>
  <si>
    <t>Acid Chrome Blue K</t>
  </si>
  <si>
    <t>Bordeaux Red</t>
  </si>
  <si>
    <t>Acid Red 26</t>
  </si>
  <si>
    <t>Acid Orange 10</t>
  </si>
  <si>
    <t>Ponceau 4R</t>
  </si>
  <si>
    <t>7CA2F1374422DF3F24F415D0CC8AAA62</t>
  </si>
  <si>
    <t>JChemExcel+AoAAB+LCAAAAAAABAC1VktvnDAQvvdXWD4Xgw0LbLS7UR6XStkemqpqT5XDOgkq4AjY17/v2IYEvBSfug/ZHr5vZmw+j726PpUFOoi6yWW1xpQEGIkqk7u8elnjY17t5LHxKFtQfL1ZZYAFfNWs8Wvbvl35/vF4JNmrKPlJViSTJTbPr05NPsIcQyLrF58FAfV/bh8eNcfLq6blVSaA1eRXjTY+yIy3Opl/hPBLXh/yyjdwv6wPxttvFqhfQE7NDn9M6Q6e3QAVPeeFQM+yLnmLDiwg8As+oxdRiZq3YoeezmCmJIIl2Hxabe9lti9F1W5WW+Uiz3jx2Nb7DAylLES2B29t3hZijW/zBnLK/qDbWh4r9AsjQHy5X+OS4s2Kt7K8qWt+RqqnzJwizhAPEY8QXyAeI54gniK+RJwG8IfnFAAUEBQgFDAUQBRQFGAUcAxwTPkBHAMcAxwDHAMcAxwDHFvCyyyEmsX38xskeoeG36/wHY5624QVXhBbY0biOIlQ18BCBZBt13RGSsIwTPoGVhg+yOuGXgfyOo63AHsE9hjsaXQ57nE9r/MzmUDH7ZrOw2SOo1QxOsPMvJAEqco0IjELTGZL1cZkGao2IUkwHPfPbbxr3MdhJKTD1rYvCYv0ysESagOlZLHQHYBolzQkaaw7ECQcd2JCkzHmnWX8gC79d2FuVk+y2g26KN+t8RPFWrHfxHPDOtFiJOudqKFQKAcKOiSwMUFJ/J3ApgjhmKA2xHyEaExQ22c+wmJMUJttPkI8JqitOR8huZh0Mh8hHRNSm6CQj62ohUSZrA6weXUd294/4IHhBy/2sKOjPoJhTIRbXoRbzk+IBmOGLkrzU6K2VHQRc4Sx1GKKniOOJRhTJB2caIITOXKzZGOKsCNOPMFxiI1a4jFF3pFbOrHWDslRSwTmIHFsZksG6tBZ/E+hMltE+pSbXwxmlxx9KjomZonInKKOOJaIzKnriGOJyJzSDk48wXGUOGZXIH0LcMRJJzgOETFLROaW4SjwwcRaO4QXWjrobzKXHH9wbPn9pQy6Fxc2/+M292nlwy128xd07VnO+AoAAA==</t>
  </si>
  <si>
    <t>96A01AFFF642F775B649129C95A7E4FE</t>
  </si>
  <si>
    <t>JChemExcelhRAAAB+LCAAAAAAABACNV8lu4zgUvPdXEDqPKHHR4sB2o5G+DNDpATpzmNuAkZVEgCU1ZCVO/n6Kix2LVsSJHHCrYtFk+elx/fWt3ZPXejg0fbeJGE0jUndVv2u6p010bLpdfzzEjGcs+rpdV8AC3x020fM4/r5JkuPxSKvnulVvfUervo3s+M3boZlgjoL2w1PC05Ql/9z9uDecuOkOo+qqGqxDc3MwnT/6So1mMZ9IJK0aXpsusfCkHV7tbP/yVH9S+nbYRR9f6RZj30Alj82+Jo/90KqRvPKU4pP+QZ7qrh7UWO/Iwzu6GZXYgu2X9d33vnpp627cru/0FE2l9vfj8FKho+33dfWC2cZm3NeQ6LunnvyqIYuhP79vopZF27Ua+/bbMKh3omu6WzGiOFGCKElURlROVEFUSdSKKJbiH+MMAAYEA4QBwwBiQDHAGHAcOK7nAY4Dx4HjwHHgOHAcOA6cAE4AJ7QgcAI4AZwATgAngBPASeAkcBI4qVcGnAROAieBkyUcsa/1Vvz9/hvf9qci+kNuZ5578pd5fn4yrp/T2DXCsSN7SvvbZzU8QZARRtJPnvjzof/zWDrsxzdRzEqaF9hyTvO8kBhLUVnpCqdpir28qAgqRF6iIsFJs8tKDoxkl5Xz0Jl1rpwxBXoK3ZNRLhy9KEzltIwVIBkgJThwQJyjv0R/hn6c1Lk89Z9wcHQKd8Xn7wUcHHAuT/0Oh58F/k6FAzmMKxzSCTo9V7hOB3GE2VkYZdxMxtNCRuQdZ4CdQoggcUELLb6iXKIoqUQTAithCpZ/tNyYQ2KvilKXjGbZRdsNOyqWuEIhaclzQQoqV6Lwpp1tudUJWmaBFqeCmc3L5FXLbWyMpRWX+2wGvd5TM3ZTxIKm5VL7tIFuxee2LRGUknNU2q4f+m53USXNbhM9sMiEq1/14wEHYmJVRPphVw/4JeoJNPSSwKcEHdnOBD5HEFOCjoPLCnJK0FFzWSGbEnSMXVbIpwQdkZcViinBxO9liXLKsOF+WWTlUczbYVlFr2LCMW+TZRnGrk7wgjIvw682LEgRV4fCAs5i3sHbV2KAk81w8sAG5DOcgMVYceViFjAZ8y1g3ugBGd8DJgMI/CA9D9iMYVmHex6wGUZAxzOBzUgCOp4LbAYT0PFsYDOegE42swcB6/B8Zm2B0MQ9G9gsLLA2zwc2awvoeD6wWV4gzvo+MFnhso7ww7/JIgM6vg/yCWdex/eBXlvAb8Lzgc1sA2vzfGAz4YCO5wObOQd0PB/YTDugU85wigDH84HN5JfXJj0f2Mw/8Mr1fWBuCgEdPxMwN4uAjucDexMJ6Pg+KCaceR3PB/a2E+B4PrC3o8DafB/ICWdep5zRCcQq6fnA3tiWOVk6wwllUn5ukNkb4TUnucgmk9MNGdWr23PycbX+sk6qdr/9D+zdODuFEAAA</t>
  </si>
  <si>
    <t>40D2A6674BF9453C49B707DB73625F0F</t>
  </si>
  <si>
    <t>JChemExcelyQwAAB+LCAAAAAAABACdV11vmzAUfd+vsHheDLYJJlWSqkpfJrWd1O5hb5NLaIoUoAKapP9+x5g0wWG4WiG62D7nnmv7+qPz60O+Jbu0qrOyWHiMBh5Ji6RcZ8Vm4e2zYl3u6wnjU+ZdL+cJsMAX9cJ7bZq3K9/f7/c0eU1zdSgLmpS5Z9qvDnXWw+wFLauNz4OA+b/v755aziQr6kYVSQpWnV3VbeVdmaimDeYfEn6uql1W+Abu59XOePvDA/0G9FCvvVOXVmi7AZW8ZNuUvJRVrhqy4wHFG3wnm7RIK9Wka/L8gWpGQwzB8tv8/rZM3vO0aJbze+0iS9T2qaneE1Tk5TZN3uGtyZptuvBukmxNHuFCCo+g8cftwsuZt5yrpsxvqkp9EP2lqxUjihMliAqJmhIVESWJiomaEcUC/NDOAGBAMEAYMAwgBhQDjAHHgePaD3AcOA4cB44Dx4HjwHHgBHACOKEFgRPACeAEcEJinrep7uCvjzf04UERvD/JCs8DntXZY5ft5wk8/XTWM6O8Xb2qagPXjDAS/OczYb0PJAqHw4BG0SwkUypEKAnmEX+EoSQk4WiT4dF0lZ3pkF8g9JGTrnbSb+07R+IEmMIuqAju4vBousoO0peKUYnpnKE0jVGSEiVJuYDpeJ8+YwkjqJyFmL8PDMUkpBEWFenMMd4AXs47Og0DLSsYjKDx9MSIKItaMxOnUtcW01B7mVGu6Rh1GWsLd9oBEzSYGRtH5+Wu3QriWJx0YUwAj79S7uLF2MswEgQ9Dlk76m2nOlRXMgYrz/9cesv5c1mszz5Jtl54z8xr1+Rj+lJjGNsF6ZGyWqcV8ks70NBzAu8T9PL9JPAhgugT9GIfVwj7BL01jCtM+wS9kYwrRH2C3nbGFWSf0G5S4xJxn2H2tHGRmUVpt8BxFR1Fj9NumeMyjF30/owyLMMHQnPkCbPm3ezijtCsqTe7vkPHmn1zSjh0rAQwp4pDx8oBcwo5dOwsaE8th46VBuaUG9fhdhpEPc7wOmYX65I7so1baWAOXkdoVhqYg9qhY6WBOdgdOlYamIuAQ8dKA3NxcOjIgTGQDh0rDczlxMGx06C9zDh22uBibz6jDMoIdjlswpGhwkoDc79ycMQAhzu6Ew5wHOkm7DRo73uO2Kw0MPdDB0cOcCJHbPEAZzDd/LOj2j/esvF5cQP3T9fzb3Mf/5Ys/wJK9zoIyQwAAA==</t>
  </si>
  <si>
    <t>880C010E79DD0415D602A8D0F0F435B0</t>
  </si>
  <si>
    <t>JChemExcelhg4AAB+LCAAAAAAABACFV11P2zAUfedXWHlenfgjH0VtEYKXSbBNYw97m0waIFKToCRQ+Pc7tlPamBCTIsf2OT732tfXzurirdqR16LtyqZeB4xGASnqvNmW9eM62Jf1ttl3C8ZjFlxsVjmwwNfdOnjq++fzMNzv9zR/Kir11tQ0b6rA9p+/deUIsxe0aR9DHkUs/Ht7c2c4i7LuelXnBVhded6ZxpsmV70x5guJsFLta1mHFh5W7asd7R+P9C+ib902OLp0hb5LUMlDuSvIQ9NWqievPKL4Rd/IY1EXreqLLbl/RzOjElOwOVvdXjf5S1XU/WZ1q4coc7W769uXHA1VsyvyF4zWl/2uWAe/GvigXshdQND1/XodVCzYrFTfVJdtq96JftPNihHFiRJESaJiohKiUqIyopZEsQj/6GcAMCAYIAwYBhADigHGgOPAcT0OcBw4DhwHjgPHgePAceAEcAI4oQWBE8AJ4ARwAjgBnABOAieBk8BJgdXfFdrtP+/P8OwnucLzA8/VyXNHfprnq/Yr5zm0DyVWm68DzD7+CKNCwBxOkySVh2JoHIoBOUfAokWYwBh9MiWCcoGapGnKoulRFkPrYtw7JwxoLA3GFGPJBHZk8lAMjQNk7JRrQAQrjYgpMvRidZfojDOSwhHUMvRxFpD347QdaYPdxiZO4XcE/7PYWJhgv8EmlphiKY61oW9AChplhh6zRMB6lsGyjEqtsKTceA1BjWGQ0hQGztKWWXJaP/THVBrLoCtP60PpOHCoLgYXFoNJ3vrgAaYzlbB9Ialkelrd/kO7xWF3hh/bc7O6b+rtySspt+vgHhOuIb+Lh44PWzcgTbstWuRJPYCGnhL4mKD33QeBTxHEmKDTwryCHBN0EplXiMcEnXLmFZIxQSeoeYV0TNDpbF4hGxN08ptXWI4JJlXOS+j+0dKZ1Dqvwtgnz08o0zLOgtvs7eE4a26zvYcjJzjS4048wfEEC0s+z7QnXJiz/Paw8sg4EWAPN4+OEwT2MJzX4W4UmMPTs4WdKLCHrUfH3ffmcPboOGFgD3OPjhsG2YgzrRNP2OZJMtwJA3vB8HDSCU7i8Seb4Hhihy8/pUzuCR3hhIG9H3kSsxsG5j7l0XHCwN6/PDruCWDuax4dJwzs/c6j44ZBNuJM6zhhYO+QHo4TBvbO6bHNDYMRZVrGjQJzrfUcnU4Y2Guwh8MmONm8O9INA83xhJucCAPpCTfp3gXMNd7DiSc43GNbMsGZDLfw5BYVHj6R8Prp8yk8fludrUJ8U27+A2B3oKyGDgAA</t>
  </si>
  <si>
    <t>53BEB1ABC03C3736FB5557469261A575</t>
  </si>
  <si>
    <t>JChemExcelFQcAAB+LCAAAAAAABACFVU1v2zAMvfdXEDovsugvJYWTokgPG9D0sA7DboNqq6kB2ypk5+vfj7KT1k4zJ07wZJJPj5JIJbnblwVsta1zU80ZcsFAV6nJ8mo9Z7u8ysyunqAfIbtbJCnFUnxVz9lb07zfet5ut+Ppmy7V3lQ8NSXr/Lf7Oh/E7AJu7NrzhUDvz+rxueVM8qpuVJVqYtX5bd0aH02qmjaZ/0h4pbLbvPK6cK+02262v75wX8H3dcY+l7Qk3z1R4TUvNLwaW6oGtr7g9BXfYK0rbVWjM3g5kBl5SFuwuElWDybdlLpqFsnKTZGnqnhu7CYlQ2kKnW5otiZvCu0k7KE2Oe0ZrYScPx7mrES2SFRjyntr1QHcyJkVgvJBBaBCUBGoGJQENQU1A4WCfuRHCkCKQApBikEKQorCKZ1NoV1Svw7vpPsdlgU8wfL4PPXGJ8uSdUsulm/KromDMEEQ4w8dhz9ngkspBEyOKPk0kOEJZhwl5XuEMR8KHolQfuBFSky+QEJEPpLq3hgc2iwEfeAIMRcYxRDyUBIEXAoCn2NMgDyYEVC+GIahwxk69HkYOQy47zsMuYwdRjwK+u9H/3C2ToKO0vs4y0XyYqqsN4Q8m7MXZO0h/9SvNaXdnjADYzNtadPdBC60T/CHBFcPHwT/EiEYElz1jCuEQ4KrtXGFaEiY9glOwUU+N9pqA6mptlSIbYutHh5Zz/BbFRuqtPCk0DEuyMVf5Gbj+ckhoe2Z8S2YDhldi42LzM4obUeOq7gsBpy2g8dl8Kxguo6/onNWM90NcUUnuLAF0RWds8pxl8+VWsOz2ukurSuc+AJnemU58kvb9Cg9Ga/Xpd7pxqbhl9vc+7zqbxKP/uIW/wAMXFSNFQcAAA==</t>
  </si>
  <si>
    <t>3697B8C02071ED008B8CE802DDA6446E</t>
  </si>
  <si>
    <t>JChemExcelMAgAAB+LCAAAAAAABACNVdtupDAMfe9XWHneCSRcwlQwVdVKq5V6kdp92LdVCukUCUgFdC5/vw6ZdoCZwnKRSXyO7cTGia92ZQEbVTe5rhLCqEtAVanO8mqdkG1eZXrbLBgPGLlaxSliEV81CXlr2/dLx9lutzR9U6Xc6YqmuiRWf7lr8gFm61Fdrx3uusz5c3/33HEWedW0skoVspr8sukm73Qq2y6Yb1w4paw3eeVYuFPWG2vtL3fN49Jdk5Hjkm5Qd41UeM0LBa+6LmULG+5SfNwfsFaVqmWrMnjZ4zSjPm7B6iK+v9XpR6mqdhXfGxN5Kovntv5IcaLUhUo/0Fqbt4VKyE9dZPBYy2qNK0Hlr9uElIysYtnq8rqu5R7Ml5mWDCQH6YH0QQYgQ5ACZARyCZK5+KKeIYAhgiGEIYYhiCGKIYwhjiOOGzscc1UoE+Tv/TvG8SDhBh7w7d8Po5lneDQ3sVtR3LzJeo1cBu7/3pgtnhDcPbzAp74RARWeJ0BQNxT+aDScPBDO8g4iQh1uxkEM6d+YDnjHC13hE9gfwxM05KGAkEZBKD5HAfVYaCIJfBQeIlFwyr3j6KBzabhEsUBr6BYWjIbMSE69yEiPLrmRPuL64099iEaNFFSI/thKrBDnq0RW8Yuust4n5FlCXhjpaudJvTa4qq52COg6UzXmzBgw0D6BDwmm0qYJ3gkhmCb4Q4Kp4i8CP0cIhgRT89MewiHB/CHTHsSQYP6naQ/RkND9fdMulier7jHO+jD6UVSMzVBG6bbtYDowNsq4bR8zfkZJt+1mxs8o77Y9zfgZpd62sxk/o+zb9jfjZ1QAtl3O+InO7EE042d5JraZUuOjMrAtfIYzrgPDYdPr4eM6WNoj4pTj9DqN83mY4efJQeccT8GL2MHTf/UP72dpuzAIAAA=</t>
  </si>
  <si>
    <t>8476BB1D20877E8F75AC94E640E7AEE6</t>
  </si>
  <si>
    <t>JChemExcelOAkAAB+LCAAAAAAABACNVstuozAU3fcrrryeADavtCKpqnQzUtNKk2o0u5ELbooEdmXI6+/nGkgDhMLEiYztc+4x9vF1ovtjnsFe6CJVckGo5RAQMlZJKrcLckhlog7FjDKfkvtlFCMW8bJYkI+y/Lyz7cPhYMUfIudHJa1Y5aQevzsWaQdzcC2ltzZzHGr/WT9tKs4slUXJZSyQVaR3RdX5pGJeVpP5RsLOud6n0q7hdq73dbS/zDFfxzoWCbm80grHHpAK72km4F3pnJewZ46FX+cHbIUUmpcigbcTdlPLwyVY3kTrRxXvciHLZbQ2IdKYZ5tS72LsyFUm4h1GK9MyEwvyEKcJvGgutwJCAjj883FBckqWES9V/qA1P4F5Mt2cAmfAXeAecB94ADwEPgd+C5w6+MNxigCKCIoQihiKIIooijCKOIY4ZuIgjiGOebhrmTDTfT194oyeObzACsszllWrbLD/pRlrFVIvTLb64HqLfArON2U2OIQbyIx7XNcNAdcVP9C0mBUEoXeums4u8v8JM7NtgYuD8xCbuFcOrpmPg14IATLm3rlqOhtIJxqBk5kttXz/oo6hw7A9Gd9zDM+lWLnW3EA9K0AHowINqurWvbSasbnlmSgUw9BLs6l6GufmrFGZuZYz/76NdrK//LSM3pRMWo+QJgvyRklltF/ivcBXrIxGQOlEaHxhE8BA2wTWJRhbfhHYEMHtEvw2wSgY5KYUWiiIldyjJatjuH58Iq2O3zzboc+8s0LNGJDzruSC8fn5XYI5XuMrEHQJ5jCOK4Rdgjm64wrzLqE66OMSt11GnRfGRUzIDqfKI+MylF69e4syLMMGpjbhMdrzTJ3aJjjeAMefeB1/gDNhF9rbfpNxJwxDewaoM/OETM8DdSaf0Om7oMr84zqs54L6pphIAf2kUd0sEzp9G4QdzrBOzwb17TXB6dngfNuNzs2/ymls0G12K4Xa50sdH68ufPvyb+AmsvFf0PIf8kYR1jgJAAA=</t>
  </si>
  <si>
    <t>5D998499BDAB896FA91C062F36FA2304</t>
  </si>
  <si>
    <t>JChemExcelNgsAAB+LCAAAAAAABACFVk1vozAQvfdXWJw3BtsEkoqkitrLSu1W2vawt5Vj3BQJcAU0H/9+x5imYFgcgozH7/nZnvHYyd25yNFRVnWmyo1HcOAhWQqVZuVh452yMlWnekHoknh320QAFvBlvfHem+bj1vdPpxMW77LgZ1VioQrPtN+e62yAOTGsqoNPg4D4f54eX1rOIivrhpdCAqvObuvW+KgEb9rB/EfCL3h1zErfwP2iOpre/tJA/wN8rlPve0r30LYDKnrLconeVFXwBh1pgOEf/EAHWcqKNzJF+wuYCQ5hCbY3ydODEp+FLJtt8qS7yATPX5rqU4ChULkUn9BbkzW5BAmeC1UKXu3V+ZJnAu1EBkMA2M+HjVcQb5vwRhW7quIXpL+0mRPEKeIM8RDxJeIR4jHiK8TXiJMAXmgnACCAIAAhgCEAIoAiACOAo4Cjuh/AUcBRwFHAUcBRwFHAUcAxwDECns2lntLr5QNG/YzukX7t5xc895NtL2B7bu3P4DG68WCtAhhrVywxY2GMKI6iOEQEaixGsMjwQ4uuuuhar+UQ1tW6osNMdjiEDEcQgXEVfhWdsYMM+wwhCtquCe0bNdJDF5jhghC8XLYTAGGiP9aYhv1y1DAyxDhu1yDCazZVhxGudRniiOqS4WClS4oZ6dcDHAPxuqTT1RGrq8M89GA6a1frCmtEEK/+NWC3yV6Vae8TZenG20M0achv+VbTLpg9pKpUVpBFdAca2ifQIUGH/pVApwhsRAjnFcIhQW+reYXlkKA34bxCNCToLTuvEA8JeoPPK6yGBJ0O5hXWQ0KbPOYldPvAdW2ymVchZDTzHmVaxnK4yWcOjuVzk/8cHMvtJl86OJbnTX51LIHlfJOPHTqW/03+duisJjiOqCFWFJjzYV6H2mHQnieOPWyFgTl/HDr2xm/PK4eOvffb882hY8WBOQ8dOlYcmPPToTMRBz3OtE48sW4ujh0H2j+OeKNWHJh7wDyHBROclSM123GgOY54Y3Y+0CdA4OCwUUpnjhBlVhh8XX3GHL93rvlfVzr4HF33/O+74E3iwx14+w8QYyGVNgsAAA==</t>
  </si>
  <si>
    <t>137F806E7137DEF2EC9D1F1223793502</t>
  </si>
  <si>
    <t>JChemExcelkgsAAB+LCAAAAAAABAClVstuozAU3c9XWKwn4AfPKknVSTcjtR2pncXsRi6hKVKACkiT/v0c47xwKK40JZXx9Tk+F/vea0+vd8WavGd1k1flzGEudUhWptUyL1czZ5uXy2rbTBgPmHM9n6bAAl82M+e1bd+uPG+73brpa1bIXVW6aVU4evxq1+Q9zFa4Vb3yOKXM+3N/99RxJnnZtLJMM7Ca/KrpjHdVKtvOmU8kvELW73npabhX1O96tr+cqh91d83SOX3SAmM3oJKXfJ2Rl6ouZEveOXXxo9/JKiuzWrbZkjx/wMxcH0sw/za9v63STZGV7Xx6r6bIU7l+autNCkNRrbN0g9navF1nM+dHVS8zudmRxwzKGP15O3MK5synsq2Km7qWH0S9KbNkRHIiBZE+kQGRIZERkTGRCZGM4h/jDAAGBAOEAcMAYkAxwBhwHDiu5gGOA8eB48Bx4DhwHDgOnABOACc4NnWdqa/5/fEGhx8k+UUWeB7wLL7wPAGvnn3r6HVcL15lvcJ8jND/ebD9fOZgO/BHfDcORERCl8WRTyI34FiWfRNjzI8OzeAYoyDGPmEMZiwS47AH8ak92Pe4z2jDsL3W3rm9qwLGznEaoxe4IUdz1POBTXzVp7HqC4wHsUM+Tp88oWrakEyYyxPV7vvIRqZ8ciPlgnAFj5UoTdBARqAJXZ9+1tsj+zxT49iHv0K18I9+pe+7ItJ2HkaJ6iciEJfjB7vGISe8Y1LMp89VuTx7Jfly5jwzp8uWx+ylwRp12eIQlWI1Ik1NoKDnBN4nqNw6EvgQQfQJKhPHFfw+QeXtuELQJ6gsH1cI+wRVE8YVoj5BVZBxhbhP6OrNuETSZ+jyNC6ipuxxunI2LsOMDdflz6Jj7LkulxYdY9t1ebXoGDuvy7FFJ7jYyzPKsEw4sGw2TnQRxcwSZMyIAX2oWL7GjILuELIkpBkF3aE1rsPNtO8OOYuOEQX6ULTomFEQ9TjDOkYU6IPXwjGiQB/UFt/Ci0p2RhmWMaJA3wUsHCMM9N3BwkkGOJGlzNIBjiXcxFAYWMJNmGHQ3X0sHDHAYRbfzDBI9N3qkuOdHWze4bqI14urpHe6Z36berhfz/8BTkyXQJILAAA=</t>
  </si>
  <si>
    <t>951DE718178003A4E309600ECDEAF407</t>
  </si>
  <si>
    <t>JChemExcelHwsAAB+LCAAAAAAABACNVttuozAQfe9XWH7eGDzmWiWpqvZlpaYrNavVvq1coClSgArIpX+/YxzS4LB4Y6Kxx+d4jH08Zn53LLZkn9VNXpULyplLSVYmVZqXmwU95GVaHZoZB5/Tu+U8QSziy2ZB39v249ZxDocDS96zQh6rkiVVQXX/7bHJB5iDYFW9ccB1ufN79bTuOLO8bFpZJhmymvy26ZxPVSLbbjL/COEUst7npaPhTlHv9Wh/wFWPy45NSr9e6QH77pFK3vJtRt6qupAt2YPL8HG/kU1WZrVss5S8fqKbMw+XYHkzXz1Wya7IynY5X6kh8kRu1229S9BRVNss2eFobd5uswW9T/KUvOAQEFCCnd8fF7TgdDmXbVXc17X8JKqm3JITCUQKIj0ifSIDIkMiIyJjIrmLf+znCOCI4AjhiOEI4ojiCOOIA8SBGgdxgDhAHCAOEAeIA8QB4gTiBMf93GbqRX5+fuBcnyXB5+FcnrEo++PCp8safar0tvNSvYLbh3dZb3A4Tjhxr8rsf5248bCgM86EECHhLguC2CN9UxvcJvz1ZtgHSAi93gwJQwhuq4sL7KPTC0mAzsjrzcl5gkRocHljdPoRCRkIbEUsDNGchp6dI4Whap7sMJRuUfKp3lCwyO/m5HsdHyt+V8ERuarEDLqekIVdhIDFQlmcW6ysxwJQVjA3UhaY4Jft0xT6CY43r1h9+7zGHez0djNzA8Y6ryasXwTF75zVv5y/VmV6USV5uqCvKE0FecneGlyi7kxQUtVpVqOu1AAKekmAIUGdoDMBxghiSFDnbTqCNySo0zkdwR8SokuCiqCQ6zars4okVbnHY9glpdXjE71w/JLbHR4mr4+gGSPhgqtw8fT8wiGhyzLTSxANGTopTQeJDUqXw6ajqFlccYSFYwhG58jpqXFDMzqnWuIYstE52BLHUI7O2ZY4hnh0jrfEMRSg7wRLHEME+g6xxBmRAViUw00d+HYOmDpQ9xe3cAwd6LvQwoERjpheAxAjHIvewNSBup8tegNDB/out3CCEY4lV0E4wrHoDQwdqO2xyA0MGehPkWmOcEc4lqwj+NV1IEaV41zcPk7/7YbVq+865+uj72bu4Mfu8i/Ndn1iHwsAAA==</t>
  </si>
  <si>
    <t>D04C3042984BDDBEC2158C082FB9872B</t>
  </si>
  <si>
    <t>JChemExcel5QwAAB+LCAAAAAAABACFV8tO4zAU3c9XWF4Pjh95FbVFCDYj8RjBLGY3MmmASE2CkkDh7+c4DrRxQ6wU3dg+5974+vjaLM/eyy15y5u2qKsVFYxTkldZvSmqpxXdFdWm3rUnQkaCnq2XGbDAV+2KPnfdy2kQ7HY7lj3npX6vK5bVJbXjp+9tMcLsFKubp0ByLoK/11f3PeekqNpOV1kOVluctn3nVZ3prv+Yb0IEpW7eiiqw8KBs3qy3f5KbH2fv7Ybup3SBsXNQyWOxzclj3ZS6I2+SM/z4T/KUV3mju3xDHj7QLViIFKx/LK8v6+y1zKtuvbw2LopMb++75jVDR1lv8+wV3rqi2+Yr+rvGHPQrCe8owdivyxUtBV0vdVeX502jP4h5M91aEC2JVkSHREdEx0QnRKdEL4gWHH8YFwAIIAQgAhgBkABKACaAk8BJ4wc4CZwETgIngZPASeAkcAo4BZwyAYFTwCngFHAKOJViqbe5meOfjxdM40YT+7slF3hu8FxMPPcYvx0wU/2DpTbX24tn3TzBuyDm4Z7n5DvI14B9gWLkisYsjtOQiJhxHsK9Ykm4CEnElAoTMoymGES+BjN0DmZAThIW6IxSIjh64fTTDt3fuBOydyB5Gh45kKBgQb7snENMRakY5JDFCY8MKYptW/B45FTy3omQ+4+k5APZQVpEwpEseIZBK4aBQ+xColga7VvDWMwWCiZloeEtmAxh4DNJjRUsimbaA9whK8YXxiKQOmwPdvwZQ0syJQyGRaGnhdB2hpLHCmNpopL9ZA5NwgDEzl4GX7tyvXyoq83BKyk2K/ogaL9d7/LHFknsNyoldbPJG6TUODDQQ4IcE8y2/iLIKYIaE0wRmI8QjgmmZMxHiMYEU2DmI8RjQl+O5kMkY4atXvNBUofSF7v5KAuH0tfG+Sjmw0ecvpbOhxHOotva64njrLut1Z44ztLb2u6J46y+PQs8caLj9Uw9YeKJtPk4rgjM8niUJlwV9Eeah+PKwHDEfAqkKwPD8ahNiqOdKT1qk44K7InsCeOowJ7gnjiOCuyJ74njqMDeEDxxHBnYG4UnTjKRA490pCMDe2vxcBwZ2FuOp9byo+qsPGpT4jhtylPalCMDe/HycNQER3mmE05wPHJTrgz6i6Dn2xwZ2Iujh5NMcBLPt6UTnEm5BQeHdfB5A8fr0e082F/dfywD/Muy/g+90aiC5QwAAA==</t>
  </si>
  <si>
    <t>61AD679CECD0D061F2941D0EC35473CD</t>
  </si>
  <si>
    <t>JChemExcel3goAAB+LCAAAAAAABACNVktvozAQvvdXWD5vjMe8q5Cq2h66UrtdNXvY28olJEUKEAF5/fsdY5KAk8KKRGNm5puxPS+mD4dsTXZJWaVFHlFgnJIkj4tFmq8iuk/zRbGvJiBcoA+zaYy6qJ9XEf2s6829Ze33exZ/Jpk8FDmLi4xq+f2hSns6e5sV5coSnIP15/Vl3mAmaV7VMo8TRFXpfdUwX4pY1s1mvnBhZbLcpbml1a2s3GlrfwVXP84O1YJejvQdZY8IJct0nZBlUWayJjvBGf74N7JK8qSUdbIgH0dkA3PwCmZ309enIt5mSV7Ppq/KRBrL9bwutzEysmKdxFu0hosfTxHNgM6msi6yx7KUR6JWii2BSEGkTaRDpEukR6RPZEBkSCRw/KMcUAFQA1AFUAdQCVALUA1QT6CeUHYExmWdqA39Pm4SPBa5PD/xOa3fW05HTkm1Kovt5j1ZRpST20+1gmsuxkVEVDDwcC828zkShzn+5a2VAbNDJBPOwAlA0RAUFcxxFbWZEIo6zPcUdZlrK+oz7nf5rV7rw2McGoI6IQmYLfA6QsZDJO2bllFyxH0qK67wiaYBmSA+8BzlxREcLvTE/0oeIN4OLnQMb+oDZlbgO53FbUuYNdY5bWbTjyJfdJYkXUT0A2iTTxi7SrQpRUlRLpISA6MMKNUuQPQBKgHPALgFsPsAla7DHpw+QCX3sAe3D1ClMOzBuzq0N+zB7wP8UUBwBQiGtxT2AaqKhz0A7yOaoh/2AWawmyYx4saIt24qI36MkOsmNOLHuYFxRjBG4HWTG9mbd31tI+kF/lVCwkj4wYi/brsjGCMFdIseKUYjCXRLH/YjjCzQI2DEj1n17cgY9GNmQTN2RjBmFvg9P529WZ1udp6XygYOGkpK5ER0vt2o2Vtk82Y+UVKndcN/s58pWSfL+qfM8P35zZ7T87AVt4etwMYlMPQC24vwjGk5J2/qUZuvZfypBL+KNK/xmKdJp2fk45fyg54w3A3CZk4FXYrzLAxOYwibO3i+Hg82182f26Tl/0/TF0bhNOcaKVBhFE5zHyPFJvwbmJu9uRtO445arnGzjd3GZGfbRFnRDai5hR4CObctW6f86S+vPsusyzfb3dTCb9XZPy5curfeCgAA</t>
  </si>
  <si>
    <t>CCC3E7686E4AB4E6599C9902CDAD7B4A</t>
  </si>
  <si>
    <t>JChemExcelZBAAAB+LCAAAAAAABAC1V0tv2zgQvvdXEDpvKHKolwPbRdAeukATL+I97G3ByIojwJICSYmTf78zlBxLtGIGbRayMdRwPj6/eWj+9aXYseesbvKqXHiSC49lZVpt8nK78PZ5uan2zYWEUHpfl/MUbdG+bBbeQ9s+Xvr+fr/n6UNW6Jeq5GlVeF3/5UuTj2z2ilf11gchpP/P9c+1wVzkZdPqMs0Q1eSXjVH+rFLdmsW8M4Vf6Po5L/3O3C/q5260f0HQT/CXZuMdt/QN+64Qyu7zXcbuq7rQLXsGwfEn/mDbrMxq3WYbdveKaskDPILll/n19yp9KrKyXc6vaYg81bt1Wz+lqCiqXZY+4WjY+PP7wiukt5zrtiqu6lq/MmqRWkumgWnFdMB0yHTEdMx0wvSMaSnwj/0SDSRaSDSRaCPRSKKVRDOJdoB2QOOgHaAdoB2gHUR4T7uMFvj362OG22TH5wafQ/uWjXtW+L/FBy081mzr6unxNrtfeIJNP81WTmoV/oHaeHew8IDLCNereCxQBDyIj299n+RqhuJCcBkkkuRMkgQehCQVByAZ8DgiGfJQkYy5iIf63q6fI+JCGoE2b2/9VP38fV/CFRz7+rcZF/jmsVfcA80QQsw6mbALHC2JAlpBAEIe5UH/Xn+CeJUcpQv/nr3dL5GxSRwOGgdLxQM5E0MLJDJIQF76b8Rczu+qcjNosnyz8O6kZxiLLGigJ63HqnqT1XitNACZDgEwBhDF3wByCqDGAHKI84BgDCD3OQ8IxwBytvN7iE42HZ2fIR4DYicgOQEk55c0GwMoTpyfQYoxwoSV83NI+7JNGHJMY913F7Yc81hX3oU5xzzBBMZBFGldfBdGHWuLTo/NQS9p3X4XpR0YiwBdVHdgLA50WeA8BsSJdw0g0w4sT/xLOtgMcOJhIBwQmwMRpTLHymwOxJT6HBibAwmlSsfaTv0fHFQDiwMmIzt4AxYHDpn7FOMPQvNbeUFjYP71WI2ahbd+eqRSpSrWJm17rM1b0t+s8IR22X17owt8XcGN91aZwHRlAnSudE4zq4ygAmHldWXS7tuDrreoxAQjmaFZq9MHMv6rysuWOkwB0JURV+/0UnmAaUnFmMkkh1mkKAfHFKpM1sVUBcEsMskriAeNjyQvsDym25gjHYkJzKTLDG/F2l6vtY7EjGuGHCyB0ShdUDQ7GiFQMz2yf6DBCSHARYj1Sv0YMuLHSq2PlFDTlFCYChT6gaJ8rixarIkWRIxpCrhIcKBBwMMQ/SbE2usoFNZs5OOGDAotwoiKQqDyDEuxJJkB6/UfYYSygpvZkyNUKSu6mbNwhB1lVzWiO7dPZNFo2QcWQfQ5LFK/x6LgHRZhLlEY5RQGexX/PyzCgBHhJwGTgGFkKDHKRHHSMynmCqljimgknSmiASLW6z/EJCsZmX05soSykpE5D0ctqqIJTPy5TAqmmBT+IpOGzZOPY//45fxl7qfFbvkfq1upomQQAAA=</t>
  </si>
  <si>
    <t>E94D0A21E324821D13A7B8346D009778</t>
  </si>
  <si>
    <t>JChemExcelFxIAAB+LCAAAAAAABAC1WFtvm0gUfu+vGPG8GebGLbJdRe1DV2rsKt6HfasmmDhIBiLAcfLv9xzANgzYE7Vd2dbAme+bC/OdC559fst25DUpq7TI5w6nzCFJHhebNN/OnUOab4pDdcOFx53Pi1kMWMDn1dx5ruuXW9c9HA40fk4y/VbkNC4yp+2/favSAeYgaVFuXcEYd/+9/75uODdpXtU6jxNgVelt1Ri/F7Gum8VcmMLNdPma5m4Ld7PytR3tp2D4ZfSt2jjnLX2Bvjugkqd0l5Cnosx0TV4Fo/Blf5FtkielrpMNeXwHM6cKHsHi0+z+axHvsySvF7N7HCKN9W5dl/sYDFmxS+I9jAYXf3+dOxl3FjNdF9ldWep3gldo1pxoQbQkWhHtEe0THRAdEh0RzRn8oJ8DgAOCA4QDhgOIA4oDjANOAE7gOIATgBOAE4ATgBOAE4ATgJOAkxzObpfgov95f0lg6+T8WcLneP1Ahj0r+D3AZ9m3O6TalsX+5SF5mjuMTH+qLZ+0SviJoRXOWMwdQbkP+5I0YNAoqoLzXdfHqYyguWGUq5BjG3FsBVUetpIKga2igY+tRz2JbUBZ0Ld3uG4OnzLeNIA53XVTdfN3fSGV4tzX3UWUje84o77EFlTDzvcOeYed4jo8OKK2DckNzBn6CtepBOPn9mi/1B8CX4bn1sa/hDf7YbUsDLzexREpqeIR6yNggwKkCoEAyAoOh4ObhKHfvzh1tWBwCffkE4vZY5Fvepck3cydRxAsQkBilej8xSFFuUlKUAoOgNA+QQwJ6F0nAp8iyCEBffE6QQ0J6LnXCd6QgH5+fQ/+aNP+9RmCISGwEsIRIby+pGhIwBB1fQbOhowmol2fg5uH3URAyzTGebcR0zKPceRthLXMoyY4FqFw4+DbCG5Zmz9+bBZ5ceP02wRh4RgCaBOKhWNooE1A1zmCjbyrR5l2YD7yL25RsxAjDxPMQjE1gNmSW1ZmagCzqy0cmRrAbGzRmhj7v7BITRgaaIoBi26EoYG2aLBwDA20Bcb1RyANDbQFiSUoGyJoCxjLPIYKjgXP1XkMGbRFk4Wjxhw5KR23l9JOFSGOAUWRQ0qwzJ31/gWryyJbN7WUQ+q0RvtyBdvZJU/1UmdwuxJL51RMiuliUmKyAw/DBQ6qPKzfVk5b2e6+POtyC0bI4pw0R1Pr+BnBP4o0r7GjqcXa2u7uQi9WapD7ZQDlAqci8iWWQwGG+Ka0gRQvVOQ3FYIKehcfSfrScJp2Y5ZT8Sc4ynYqxvY6q/FImnGbIXtLIDhKm0yaHQ0YYJke2T3KYCQIYRPEeiW/9RXxbSXXZ0nIC5IAn5aoT/BTGRqyWKMsUBjTErCJ4CgDRT0P4o0Hhe+5kVA+Y2xsxCAB4flYnwusjaHeDcNIkM7+IUUY8a3ZkyW+SSO+Nc8isMSQaIIzGd9+XUXehIqE/2dUJH9PReqCiiD6KoimCjKREv+PiiBg+PB2RuAlQQb9FqKMH4SdkgIqQTrNmwqIrnlTERB/O/tHlKSMbIT7kpZspIxs1DwPS7GgzGwUtc/uTyopmlKS94tK6l+O/s9wz392fJq5cbZb/Ad34YMXFxIAAA==</t>
  </si>
  <si>
    <t>A4D594E1C63A1AB536650E4D87EDEC76</t>
  </si>
  <si>
    <t>JChemExcelUQ4AAB+LCAAAAAAABACdV0tv4zgMvs+vEHTeyhIlv4okg6JzmAWmyWKyh70tVMdNDcR2YTtN+u+XspPYVtxoduAElCV+pB6fSHr29ZjvyHta1VlZzKlgnJK0SMpNVmzn9JAVm/JQ3wnwBf26mCWoi/pFPaevTfN273mHw4Elr2muj2XBkjKn3fj9sc5GOgfJymrrAefC++fpx7rF3GVF3egiSRFVZ/d12/mjTHTTTuYTF16uq/es8Dp1L6/eO2v/Ajc/zo71hvZLesSxB4SSl2yXkpeyynVD3oEz/PE/yDYt0ko36YY8f2C3YAq3YPFl9vStTPZ5WjSL2ZMxkSV6t26qfYIdeblLkz1aw8af3+Y0F3Qx002ZP1SV/iCmZbq1IBqIlkQron2iA6JDoiOiY6IFxz+OC1QQqCFQRaCOQCWBWgLVBOoB6oGxg3qAeoB6gHoQ4DntUjPBvz/eUlwm6Z8lPo8Tz+rS+onPipJ6W5X7t5/py5xy8n+eegv4FwTZcoQ5BSYCnK1kIUehmAr7t9OYYDJGcceZUJEwMhZGAlO+kZIBGKlYGBjpM18O38/jIeNhJyMVwekdTvpwsXdy1zqPuqlE54kFjIvzNKOTJiUfuA7jzYeQdDIid6gaBcp4UcBFL8/9n41HiJdRL1249t3v/Y5k2NsRyNko9AeN88jZokAGA7IKN0yJGKk88y7MXMyey2IzaJJsM6fPgraURRrUcGItJWW1SSsMCMaAUR0CYAwwHL8AYAogxwBzI257UGOAuTy3Af7VGhyAYAwIh4DJNYRXgOi2h2gMMPf+NiAeA9oocRthxkfLbqPK7XUI+7jbKOTwY514F7UcGOvQuyjnwKjrLVCO5dgn3wZRhxvr8Lug6/BjnX8XpB1+oolt8x1+4olti25jwKaBSSYOsoFFgy7ROPzYF79NTA4/Fg26RObwY9FAjSDTbvyriAGOywPBlRfH2UB4FcfAwWiIJpbvOzA2Bbp0fz0zbxDOLzWJMYGpmZIKe+Z0vX8z9U2Zr9tcT0mTNaZ/ucKD26UvzVLn+LqCJb2UMzBdzmAi0piUtJnfqPZYYmWB1URbW+0eX3W1xU7Mam19oJtGJ69G+a8yKxozwE1/V3s8fDJqqgpMZaEfBwRznQIfSwjJeCzlKVULnwnBMTcKxaQaNH4l5UnrxnRLu30s0r4xYbcVt8/FWuCp19qU1m5rcjAFYqx0FGpXNEJgz7Rl70yEK0qAixLrlfw+5MT3lVz3pJDTpJAYNyQyVJoqQFrEWBtiGGpMk8BFgzMRYiZiTFMxi4NehCzwTS5ryRAw8Dk39VIsAmnqKj+SITn1/xIjrNjWrskRQaRd15i9AEcppCYwk/Hwt1k0mvaFReFvsmjYvPoS8vrPpC8zDz8PF/8BnZCLIVEOAAA=</t>
  </si>
  <si>
    <t>544EE5D502D9AC900F4E83C6F92E1C9E</t>
  </si>
  <si>
    <t>JChemExcelKgoAAB+LCAAAAAAABACNVllvozAQfu+vGPl5Y3xwJFWSqmofulKPVbMP+7ZyCUmRAo6AXP9+x0AacChsIDKM55ux5/jM9O6YbGAfZXms0xnhlBGI0lAv43Q9I4c4XepDPuLC4+RuPg1RF/XTfEY+i2J76ziHw4GGn1GijjqloU5INX97zOOWzkFSna0dwRh3/rw8L0rMKE7zQqVhhKg8vs1L4bMOVVEu5hsXTqKyfZw6lbqTZPvK2l/BzM3oMV+Sy5YecO4eobCKNxGsdJaoAvaCUbzZD1hHaZSpIlrCxwnFnLoYgvnN9OVRh7skSov59MWYiEO1WRTZLkRBojdRuENr+PDzcUYSTuZTVejkPsvUCcyTESsOSoCSoFxQHigfVABqDGoCijP84zxHBY4aHFU46nBU4qjFUY2jnjD52ERmIb9P2wi3Aw/witdDz/UObwTydaZ32/doNSMMhq98zQF9HYUpAillAIL6fuCeh1pYDxg6/J2HTgDGkeEuPZxzA/BROHbPQy2sVTo9VEICJ1zQiNEgaLrzXGZgkuMg6djDwaU+Fhc64H45TOTlrZ6zzJxfR7WhkaRs3PM+pm6pXlnDjDtfKZ9PP3S6bDxCvJyRD07KWsAc5KIuBwI6W0YZBtkYMKpNgGgDZBMgugDyCuD2e3DbAFOY/QCvDTBl3L8kvw0wRd/vIWgDTIv0exi3Aaah+j1M2oCy/fpdmHlr2w1IpxNuZds0Nh+AWPmuCGFgZVbKKwIZ8GNlvSKcAT9W4iuCGvBj5b4itAE/QUcM/AE/VgVUpDmAsYqgItmBdmRXDcwHalPwq+LkA9Up7CoIKtq/duM0WObrDDI2kLwJZCiZkcVua84znSxK/idQxEUpf5NPBDbRqnhVCb4/vckF+TrARPcBJgxlYYEJw0SudRIt4M1cZvGFCj/NxC8dpwVuszpTzmfQ/bfz5rRxqQhccyQw9zIIGki3Zn/kXe4HMKGBxyQESMqyJGMU/g8JC6thyv0MNKawGqaMgxzIvNeB6WyyZhqt2NRSK6Kl3dJkY9lgrFQVV0ahhUBJt2XnXDftx6tPHOfy/XMzdfC7b/4PrBQ0JCoKAAA=</t>
  </si>
  <si>
    <t>CD672B3B549FD0EF171F91983FB9C293</t>
  </si>
  <si>
    <t>JChemExcel/AsAAB+LCAAAAAAABACNVktv2zAMvu9XCDovskTZsVMkKYr1sAF9DMsOuw2q46YGYruwnab996OkOLaVNBqcQA/yIyXxk8j59XuxJW9Z3eRVuaCCcUqyMq3WeblZ0H1erqt9MxEQCXq9nKeoi/pls6Avbft6FQT7/Z6lL1mh3quSpVVBrfzqvclHOnvJqnoTAOci+HN/tzKYSV42rSrTDFFNftWYybsqVa1ZzCcugkLVb3kZWPWgqN+stb/A9Y+z92ZN+y19Q9kNQslzvs3Ic1UXqiVvwBn++FeyycqsVm22Jk8fOC1YiEew/DK/v63SXZGV7XJ+r03kqdqu2nqX4kRRbbN0h9aw8+N2QQtBl3PVVsVNXasPont6WgmigChJVEhURNSUqJiohKgZUYLjH+UCFQRqCFQRqCNQSaCWQDWBeoB6oO2gHqAeoB5EGKNtphf3++M1wy2S/nvAbzh+PPZ+9X1Kmk1d7V5/Zc8Lysn/fM1G9COMFyzoRDKARJBJyOKpbiMWyeG4kwMLI91yNhO2FSG2gskZ7hGYmGIjWcyxCVkY96OD7KB5NGQM84Mj3juOGY8HDg0ssUYSazKxDhJKPvQO0EAEMbFtQiZTxpNpqA2FwEXfdvOfyRPEy6RvP8N1/jo9gRxM4mjQ6SQdQrJQzPhQEykKSJtBx4qQg8GRhMv5U1WuB12Srxf0SVDDTox7AweCUlLV66zGu68NaNUhAMYATecjAM4B5BigyX/ZQzgG6HtyGRCd7MEDmI4B8RBwdg/xCSC57CEZA/QVvwyYjQHmQbiM0PLRts0D4sG44TYPjgfjRNw+UJfPSzhBtw+ax094egShx40befNmetw4wbfvqwfjxN++x561ORSw77fHj8OCcAQ56wb4yW0RHjKDOPHiOTOAkzsMHnaCywCdtTzrcghgM5zHjcMAmxE9fhwGdBn0oh+XAToLg8ePywAx8jPABIOn+VhKaBuYYympcWZBV7tXXZZUxcokakravDXzj/I7JdvsuX1QBY6/P8oVPdYhcL4OASQ9Zh2FGU7BzCkeVlgW4KcX36r0RQt+VnnZ4tF0yd4WCzefyk0xgFkIoliavMRh1MGcJmJ5SLlTVOMmd8/EVOpUGSUyJof5/0li4NwbszVPDpDOxTFH4rnTUpzBnL2gw4g6x3SYdQ7X2DUmB8sm2oq9f+YURgicOW856Cg07p4UrUFf0X6ZB1jJL/8BaAe6dvwLAAA=</t>
  </si>
  <si>
    <t>C25BD5CE9A6370304F4788CFE721AF74</t>
  </si>
  <si>
    <t>JChemExcel2AwAAB+LCAAAAAAABAC1V99vozgQft+/YuTni/HY/KxCVtXuw5603a6ae7i3lUtoihSgAtK0//2NITTg0FDt6gTRmPF8HuP5ZoYsP7/kO3hOqzori5ghFwzSIik3WbGN2SErNuWhXqD0kH1eLROyJfuijtlj0zxdOc7hcODJY5rrl7LgSZmzbv7qpc5GNgfFy2rrSCHQ+ffm+7rFLLKibnSRpISqs6u6VX4vE920m3nHhZPr6jkrnM7cyavnbrVfUphb8Jd6w06v9IXmrgkKD9kuhYeyynUDz1JwusVfsE2LtNJNuoH7V1Ijd+kIVp+WN1/LZJ+nRbNa3pglskTv1k21T0iRl7s02dNqNPj7a8xyZKulbsr8uqr0K5iRUWsELUEr0C5oD7QPOgAdgo5Ao6AfzSMZIFkgmSDZIBkhWSGZIdlJspNIMdmlZjP/vD6l9ErQXT/oMvIWvkxcd3DHoN5W5f7pLn2ImYCPXPUW6ScpIjJmC8nd0EVYIA/QSMExICm4F3kRSI6qFZEg4XLXJeFxiacnnwceiYB78r2nMeD41HvqPR99dEgGr93mAlTCmKggUifZ63tJEXX94CRtnG3ncRUK0vvGNelD0gfBSfb63s5ev5+PaB5doobzxo3V8r4sNoMhZJuY3VOAjQmFqZZH3jAoq01axUyaBYzpECDHAMOyNwBOAdQYYDh52YM7BnhDwKQH7wzgXwb4Y4DJjstbCsYAk0uXPYRjgMm8yx6iMwCKyy7M/Ch0bV5f9oJ2uNs6MOPHinhXN2b8WEHv6syMHyvuXV2a8WOFvqtjM36s6Hd1b8bPOQEGkGk34cSxzWEsFpgTmCGatFnQVu+ZFD5P+gFk2o1NAt80iBmMTQK3ayjnGGdQmt46nFmDWgKDijQxW++fTLcs83XbVxg0WdPqb9U3Brv0ofmhc3r+dqvW7K09yun2KCkYkjgpzZY8q8etqavRZTbf6OTRTPwss6KhLXedqu9t1+/Omw5GfSOgGu1yJagkI/eV70OnPHaRiPshHeQCBXe90SDk1Hn8j9RvaWVN+1YzGS2trGlPY6YoS38CM5mdw2BaJ3TUWufartsuOdg2mFU64rWnMEKQZnplp2fPGY/kn/FIvcMjkwZUDCRlnYz+Hx4F1MsDASEPpAjoy0V4SkGnPPIIJfdc2sYCFVc4HtBntZDBh5hk1bj2vWZqqbSKXHse4QyTognMZMX6fSb5U0xSv8mk4fDsg9w5fa1/Wjr0L2X1H2VVZLPYDAAA</t>
  </si>
  <si>
    <t>BEF81441FBAE93F8D6F216BE4FEBE4ED</t>
  </si>
  <si>
    <t>JChemExcelzxAAAB+LCAAAAAAABAC1V1tvozoQft9fYfn5xPgCGKokq2r3YY+03a6afdi3I5fQFClABaRp//0ZG0jAobjai0g0MJ7PY+xvLiw/vuR79JxWdVYWK8wIxSgtknKbFbsVPmbFtjzWC8YDhj+ulwnYgn1Rr/Bj0zxded7xeCTJY5qrl7IgSZnjdvzqpc5GNkdBymrncUqZ9/Pm68ZgFllRN6pIUkDV2VVtlF/LRDVmMW+48HJVPWeF15p7efXczvYfp/pHyUu9xedX+gRj1wBFD9k+RQ9llasGPXNK4Ef/Qbu0SCvVpFt0/wpqRnzYgvWH5c3nMjnkadGslzd6iixR+01THRJQ5OU+TQ4wG9z8+3mFc4bXS9WU+XVVqVek77RaMaQ4UgIpH6kAqRApiVSEVIwUo/CHcQYGDCwYmDCwYWDEwIqBGQM7DnZczwN2HOw42HGw4yGc0z7VC/zx+pTCa6L2+gaXlrfo08R1Z67uCaN6V5WHp7v0YYUpes9V7xj8OfxFr4Oz4yu84MSPfIYWjEimJSVMgqQkiIMYccKEETEF4RPfBxEQzs5PIZEBCEkC/tbTGNA99Z56zx2kEws4Tq5HR+vjHYp368PotX0HyQTVNkLG4ix7fS9hTj+UZ2njbLuAiIiCPtS+QR+BXsqz7PW9nT1/DHogyMX8QGA/CBEjPIpYLzotMNI7UXK9vC+L7eAWZdsVvmfYcBXOv+YdXTEqq21aQSbQE2jTIYCPAZrc8wAxBuhQmAf4Y0DgBAQXgHAeEI4BOihPAD4FkGOADuF5D9EYoAN+3kN8AWB03oUeHx2dSSfzXph93Cb9OPxYJ96mK4cf69Db9ObwY517mw4dfqyjb9Onw491+m26dfi5JMAAMu0mmtg2F8Zigd6BaH5l3GaBKRqOEL4MeuagJ7dJoGuQg6DcJoGpYw6MTQJd9hwQiwNtiXRgLA60JdWxBRYH+hI86ye6yJbcETo8vsiXAy8DiDfI56duRE8BBRqjCjQrvDk86c6mzDemymPUZI3R34ovGO3Th+abyuH5y63Y4FMrw6dbGQ6s50AvDj2JoFbvsYFuAy699kYlj3rge5kVDWxM3yO0ncb1m+O6h5BQ5iRFEZGcSqj5NBACtcquQDNOAh+WsmCCCDa+gdaVwjG9o+wJK2zMezmiU1hhY/bDETfCLpey3bv547T2qNNaO2vmNVMOlo30LG28ml0YIUAzPbPX8+eCSfz3mCSmmSQgrIXuHIDcwv87TGKUSN05ASkCNpAxNP2h7MkEbaTvm06Q0ch0VTIyHaLWv4tIdnujX8uR5ISV5Mx2ONKCCCYw/h8l0mjZJyKJP0Mk8XtE8t8gEuRgAfVb6LCK/g6RgByxhBZ7oT8XhxISEYMmu/9uCEPdp0N/Lrq+n1LTp2v9u5hk1STzXoGDSVZNMvvh6GVENIGZ7DJ+nUnBFJP8X2TS8PbiO9w7f6R/WHpJvl//Dz87p3HPEAAA</t>
  </si>
  <si>
    <t>6E7921BCC6F3C5B0DAE4A8288FFB7B69</t>
  </si>
  <si>
    <t>JChemExcelrw8AAB+LCAAAAAAABAC1V01v2zgQvfdXEDpvKHIofiiwXQTtoQs0zaLew94WjKwkAiwpkJQ4+fc7Q+XDkhUr2KaQDcrkvCFn+Mg3Xnx+KLfsPm/aoq6WkeQiYnmV1Zuiul5Gu6La1Lv2RIKW0efVIkNbtK/aZXTTdbencbzb7Xh2k5f+oa54VpdRP3760BYDm53idXMdgxAy/uf8+zpgToqq7XyV5Yhqi9M2dH6vM9+FxbwxRVz65r6o4t48Lpv73tu/IOgj+EO7iV5D+oJjZwhlV8U2Z1d1U/qO3YPg+BF/sOu8yhvf5Rt2+YjdkieYgtWnxfnXOrsr86pbLc7JRZH57bpr7jLsKOttnt2hN3z58+syKmW0WviuLs+axj8yeqNuL5kH5hXzCfOaecO8Zd4xnzIvBX5xXKKBRAuJJhJtJBpJtJJoJtEO0A7ID9qBwr3Z5rSovx9vcwyN9c8PfL688fwMzwW7iFh73dR3tz/zq2Uk2PzTXkv8An4V/cY9gmV0AlyAE+xEclBJygRXAhvkjcblA9cpRqO4UjZljguhLEu5TpRmEjOeCok/k9SkzPJUW8BGmkQwzQ0kiiXcWWvplxUOx0AKg1OAdkmY0WGa0EZh5qTkDtKUnSiujXXYnUJC/kBbGbFHWqviiVFoknDrnlocJEgiRWiVU4pRTMooGjcAhlqNi6NxSJyjmVN4ajX1C26UNqE1oANepEnwB6kOrSA/2E8RYyuloVwZbcMwgAwrT1IMk6a1BuGaY2I0Uil+4dJqcVlXm71XVmyW0SUGSCa4lS088SxidbPJGzzC5IBM9wEwBBArXwAwBVBDAHH4+AzJEKBnAfoAYI4DzBBAR+l4DHYIoIN3fAY3BIRjenyKdLQR4VQfn4RcDjDhFpjBjDc83BrHlyZHe97fMjPzjLa9v5VmMKOd72+xGYw+2MtZiJlIm5lJwYgBFI2dgYw40N/FM0sbs2AAmZwGxiSgzZlhJ8gDeoKYgYw5QGIyAxlRwAxYMx3MBAMAZjCHDAA1tbJ47wJ80V1ygfIUsQZ7ltH67pY0vC7XQeEi1hVd6L9Q3yK2za+6H77E398u1Dp6EW2YFm1AlgBFgJGDHSnumpSUtNR3nc9uaOCvuqg6XHKvms8qe/bmOKmoJYETKJAp6YNB2VASpcvg/d9Ll+FaGYNdKChBCJ0CkrjUuPfoA4wOS4hn5uzD6LCEPMwcMHATmMkTtr+No9w89Y4yGvwGl3vLZuSlPz4hCwME9kx7jp95c8Ag+DUGqTcYhEoDeDoVqoGSv4dBWP4A4CQSawxpQjlExQNWV8ap5/oH6xghQ2HhAG8YLDikTpJQ3yCh3kWk0dVGYcHMdahGdxulQ83oqJITGPmxRHJTRJIfQyT1a0RKpomkqE5DZVB4rJT+PUTCIlZLR8UpWKyfsQGswKl01c6+1tFP9bMT1GI9q6wIpbcU9j08UiMhClHNFD1qXINSNmakSCUTGP2hPBos+4VH8D95tP968D8zfv0T+mkR45/v1X9JfN3xrw8AAA==</t>
  </si>
  <si>
    <t>8072626EF7BD4CDA777147E766F13D8A</t>
  </si>
  <si>
    <t>JChemExcel+Q8AAB+LCAAAAAAABAC1V99vozgQft+/wuL5YuwxNrhKsqp2H/ak7XbV3MO9nVxCU6QAFdCm/e9vxmTTQGio9oecyGDPNx6PP88M84/PxZY9ZXWTV+UikFwELCvTap2Xm0Wwy8t1tWtmErQMPi7nKcqifNksgvu2fbgIw91ux9P7rHDPVcnTqgi6+YvnJu/J7BSv6k0IQsjw36uvK4+Z5WXTujLNENXkF40f/FqlrvXGvLFEWLj6KS/DTjws6qdO238g6Cf4c7MOXrf0CecuEcru8m3G7qq6cC17AsHxJ/5im6zMatdma3b7gsOSR+iC5Yf51ecqfSyysl3Or0hFnrrtqq0fUxwoqm2WPqI2fPj78yIoZLCcu7YqLuvavTB6omEnmQPmFHMRc5o5w1zMXMKcZU4K/OO8RAGJEhJFJMpIFJIoJVFMohygHJAelAOUgwjPZ5uRYf+8PGS4Pda1b9g+vdFusF37dhOwZlNXjw832d0iEGy6NRuJfzi8KTwrWAQz4AISwWaSg4osE1wJ7JA/GrcBXFvcleJKxZYlXAgVM8t1pDST6HkrJL5G1lgWc6tjwE6aSDDNDUSKRTyJ45jeYpHgHEhhcAnQSeRXTNBdKKPQg1LyBKzFVwsR6QEdS7IDDSFZm0gTsBcyWfHIKMtmEY+TfU+yNC6F71WiFKOtKaNo3gAY6jXaSPMQJYlXCvte07jgRmnjewPa44WNvD6w2veC9OA4bRx7KQ25zOjYTwNIb46JDcI0R79oUhdHCtjMcKlEggwLDxRbzm+rcn30yPL1IriVgecenm0De/oFrKrXWY03mxSQ6DEA+gAi6wEAYwDVBxC1z68Q9QF6EqBPAOY8wPQBdMPO7yHuA+g+nl8h6QP87T2/hB0chL/s5xchlT2MDw4TmOGB+2By3jQ5OPMu+EysMzj2LlhNYAYn3wW3CYw+OctJiBlxm5lwwYABtJt4AjLgQBeiJ0wbsqAHGV0GhiSgw5lgJ8gTeoKYgAw4YHoUGLdsSAFNeWkCE50cJ0wFJH3qZ1ATGHMSxWCU0OFR0DykcFKBOS5gNY4sgtXjA5UDVbHyaTJgbd768Wv1JWDb7K795gp8/3KtVsEh/8N4/gdyEjoXaBfJIHGvupRMtrcuvaeJ71Vetmhyl2x/pOrLN+cpEceUIwXmWEu5xWDKURKzoMEc0qU9w7UyBocwGflcmmBSwWxpzbtyCgwui9/PxN2HwW3xfpi4YWBHMKPX5fgYB77Zjw486vV6lUdmM9LSXTnvhR4CR8Y1hz94c8Ig+DUGqTcYhLdZYfbAM3UK/gyDsIICwIUk1ifS+IrKFyCWG6yw9rUT1kBC+uIkAYxKWLRIHUW+NkJCvYdIahDbaFswEdvUILZ5d0xEHTUsamznut9JJDtGJPl7iKR+jUjROJGwrnUKEx0W4E6ZP0QkLi1V5Eif1w7LWBUl+1hEtaztaJMYrOxnMdFHsv34u2g0LEFpUxMZQg0SkXeGnqCRHsGMFhY/TaOe2QcamZ+k0fHjyRdr+Po5+2Ee4mf88n/MYQGD+Q8AAA==</t>
  </si>
  <si>
    <t>5D3BFB20B465D6F8097D04DB23EA157D</t>
  </si>
  <si>
    <t>JChemExcelGg0AAB+LCAAAAAAABAC1V1Fv2zgMft+vEPR8lSXKkq0iyVBsDztgXYflHu5tUB03NRDbhe007b8/Uu662HHjYcPBKWRT/CiJ/ESyi/dP5Y495k1b1NWSKyE5y6us3hTVdskPRbWpD+2FAqP4+9UiQ13Ur9olv++6h8soOhwOIrvPS/9UVyKrS97PXz61xUDnoEXdbCOQUkX/Xn9eB8xFUbWdr7IcUW1x2Qbh5zrzXdjMG0tEpW8eiyrq1aOyeeytfQdJPyme2g3/eaQPOHeFUHZX7HJ2Vzel79gjSIE/+Rfb5lXe+C7fsNtnFCsRowtW7xbXH+tsX+ZVt1pck4ki87t11+wzFJT1Ls/2aA1f/v645KXiq4Xv6vKqafwzozcSe8U8MK+Zj5k3zFvmE+ZT5h3zSuIfzitUUKihUEWhjkIlhVoK1RTqAeoB2QGMyy6nDf3z/JDjsVj/fMHnwxvPN3xu2A1n7bap9w/f8rsll2z+abcK/4DeMTKw5BcgJKSSXSgBOnZMCi1xQLYY3DQI4/AMWmidOJYKKXXCnDCxNkyhn51U+Bk761ginEkAB2VjyYywEGsWizRJEvpKZIpzoKTFJcCkcVgxReegjkZ/KSVScA4/HcRkB0yiOHumPWoRW+3YRSyS9GXESUZyJcOoU60ZnUVbTfMWwNJocFM0D3Ga0ooOXkZDcimsNjaMFkzASxcHe+BMGCXZQTmdFEelLPnImiRMA6iwHZtYhBmBjjBImOiVMavFbV1tjl5ZsVnyWzwYqWDYWnhhE2d1s8kbvKhkgFSPATAEEPdeATAF0EMAMfX8CvEQYGYB5gRgzwPsEEAX5vwZkiGArtf5FdIhIFzG80u4USDC3T2/CJkcYMJdn8GMAx5yw/mtqVHM+1wys84o7H3umcGMIt/nqhmMOYnlLMROuM3OuGDEADpNMgMZcaDPuDNbG7NgAJlcBsYkoODMsBPUCT1BzkBGHLADCkzvbEwBQ2VmBhOfhBMmGR0dZbPXUkkmsK5w1qBkydf7Byq7dbkOpYmzruiC/EZ/4myX33VffInfn270mr/WWZius4B+BQw70CnsqFCuqQRSEfRd57N7mvhaF1WHW+7L3Y/yePXmPJXAhKqTxOrmKMlbzP1aYf2xmMz7+mOF0daiCKtCqGKpBqpTzqa/kuxhdFnCefRM4Ee3JfjBzEQxmcBM3rDjMI588yIdeTTYDSaPts3ISn8XghcGCJRMW45+8OaEQfBnDNJvMIjIjKUD8Lpp+f8wCHsXAFxAYaOgbOhlqBPA1shib/PSxGAzIlXoElLAdIHdgzJxHJoUJNQvEWmU28KxkhkijXJbcIeb6R3kKUZPFtLfJ1IyRST1m0Q6fj1p6aOf/f67RYT/56z+A9MPKS0aDQAA</t>
  </si>
  <si>
    <t>0CF23C9733944D31043E815DF249AA0E</t>
  </si>
  <si>
    <t>JChemExcelmg8AAB+LCAAAAAAABAC1V9tu2zgQfe9XDPi8psSbLoHtImgfumiTLOp96FvByIojwJICSY6Tv+9QUmyLUsSii7UsUBqeM8PLITlafnzJ9/CcVnVWFivCqE8gLZJymxW7FTlmxbY81gvGFSMf18sEsYgv6hV5bJqnK887Ho80eUxz/VIWNClz0tVfvdTZAHMUtKx2Hvd95v24+bZpOYusqBtdJCmy6uyqbo3fykQ3bWPeCeHlunrOCq+De3n13Hn7yX3z9+lLvSXnLn3CumukwkO2T+GhrHLdwDP3Kf79v2CXFmmlm3QL969oZlTiEKw/LG8+l8khT4tmvbwxLrJE7zdNdUjQkJf7NDmgN3z4+/OK5Iysl7op8+uq0q9gnoxZM9ActAAtQSvQAegQdAQ6Bs18vLGeIYAhgiGEIYYhiCGKIYwhjiOOGz+I44jjiOOI44jjiOOI44gTZt72qWnwv69PKXYbxtd3vD7B7fDew1csbi+BBOpdVR6evqcPK+LD+Kp3DG8+UTO6cGr5igQ0CCIJEfV97E1MhVARMB+tsQTG0SzYueztPawn9S4UGmUITGAZnCpPrhiNYhxXLIPYb13iawxM9jRJlVAdnQm0KxqrSBlcyPz4zTtqwMcZ4ug0RKdoFCEsUC/4O5WtOehBBF6xm4JGCmskDVDoMPnGMXBLVvK9t57QF320c/BYhAoWnMpAClgIKn0UC75HuEphwSiPVNtYISNuyiAOECdpzKNwNi6+iTju+8dMGYbn/qLEvZPG18v7sthePEK2XZF7Rlrxo25q3uufQFlt02pFuHFgoJcEPiSY1XIisCmCGBLM2pqPIIcEsxLnI6ghwazb+QjBkGBW+XyEcEgwe8J8hGjU6Wg+QjwkmC1nnsD8IaPdoRyU8WQ7KXxMYQ6KGE0H4w6KHPdFzA8wU6MpYdIRxZr2bgN3cKyZ7zZ7R9Osye8OB0cca/67w8SxEi0FdIfPfBxuS6A9wBwcWwNqEGe6bWKibQ7hcDkeN+5QDrdkYA5p7pAOt3TQHdKOOJYOukPdwbF00CUAjrZZOugSBscGa+mgSzDm4whLB28JyWwce+tvkxoHR4w5YlI73sXxdMrWjA/MXAhUaFmRzeHJZH5lvmmTHQJN1rT2O/GFwD59aG51ju9f7sSGnFI9Pp3qYdqihTm+cPqFtHKxDdyZyzS+0cmjqfinzIoGu/mWJHUJ1/W79SaJiqiIVIBpEVPnIqCRVEGXfkgackwUA+orFWPCISJMbTrj75zewloybX8cy0xYS6YdB8eSEcEEZ/IYv5xGa2x6qzWird/W5UWzwXjpjp92FAYMtEx79t50M1IQ/28KEu8oyIgZFzVmmlpE/4+CWECFjwphIfXDyxJFEpjdsVMR6sakwlgToIpQTBw642+pyNrc2j45NjdhZzhmLBybm4gnOJOJ1J+rSE2pSPyhii4fR5+U3vl788PSw+/s9S9haFuLmg8AAA==</t>
  </si>
  <si>
    <t>AF796C16533778CEE8D674EE09DC8200</t>
  </si>
  <si>
    <t>JChemExcelmw8AAB+LCAAAAAAABAC1V11vmzwUvt+vsHy9GPwJVEmmarvYK63ttOxid69cQlOkABWQpv3377GhSTAUT3u1kMj4+HnO8cdj+2T56aXYo+esbvKqXGFKQoyyMq22eblb4WNebqtjs6BMUvxpvUwBC/iyWeHHtn26CoLj8UjSx6zQL1VJ0qrAXfvVS5MPMEdOqnoXsDCkwa+bbxvLWeRl0+oyzYDV5FeNNX6rUt3azrwTIih0/ZyXQQcPivq58/YvC803JC/NFp+H9BnaroGKHvJ9hh6qutAtemYhgW/4Ee2yMqt1m23R/SuYKREwBesPy5svVXoosrJdL2+MizzV+01bH1IwFNU+Sw/gDV7++bLCBcXrpW6r4rqu9Ssyb8asKdIMaY60QFoirZCOkI6RTpCmIfygnQKAAoIChAKGAogCigKMAo4Bjhk/gGOAY4BjgGOAY4BjgGOA42bd9pnp8M/XpwyGjcbPD3g+o9vhb2++t7Z2ejBqdnV1ePqRPaxwiMZPs6PwYxMtowfWlq2wIkrFAsUkDGE4CeFcxoiGYE0EogzMnJ7L3t7DelLvQoJRRIhyKNWp8eSKkjiBiYVSJaF1CdUEUdHTBJFcdnTKwS5JImNpcBENkzfvIIIQloiB0wicgpFHaAGCgc+ptGbVgzB6hWFyEktoEUSB0tFkjUFgS5bivVpP6Is+2jl4wiOJFowIJThacCJCUAvUY9imaEEJi6XtLBcxM6VKFOAESVgczcaFGk+SfnzUlFF0Hi9oPDiJfL28r8rtxSvKtyt8T7FVP+imYf0GwKiqt1m9wsw4MNBLAhsSzHY5EegUgQ8JZnPNRxBDgtmK8xHkkGA27nwENSSYbT4fIRoSzKEwHyEeDTqej5AMCebMmSfQcMiwR5SHMl5sL4WNKdRD4aPloMxDEeOx8PkJpnK0JFR4ojjL3p3gHo6z8t1p7+mas/jd7eCJ46x/d5t4dqKjgO72mY/DXAnYG8zDcTUgB3Gm+8Yn+uYRDhPjeWMe5TBHBuaWZh7pMEcH3S3tiePooLvVPRxHB10G4Ombo4MuY/AcsI4OugxjPg53dPCWkczGcY9+m9V4OHzM4ZPaCS6up1O6ZnxA5oJRDZYV3hyeTOpXFRub7GDU5q213/GvGO2zh/ZWF1D/esc3+JTrselcD9IWzc31BcvPhZOMbdCdeUznW50+mobvVV62MMy3JKlLuK7fbTdJVEx4LBWkRVSeC0ViIVWXfggSMcgUFQmlTCDh4DGkNp3xd25v7mwZOx7PNuPOlrHz4NkyXE1wJq/xy2V05qa3OjNq/VqXF91Gxkt3/dhZGDDAMu05eNPNSEHs/ymIv6MgI2bY1JBpah7/HQVRRXgICqERCaPLEkSizOnYqQh0Y1JhaFGgIhATQ53xt1TkHG52TJ7DjbsZjpkLz+HGkwnOZCL15yqSUyrif6iiy9fRf8rg/IfzwzKAP9rr/wCbYpLhmw8AAA==</t>
  </si>
  <si>
    <t>2762500733574D2035221174021CF1FB</t>
  </si>
  <si>
    <t>JChemExcelmQ8AAB+LCAAAAAAABAC1V11vozgUfZ9fYfl5CtjmK1WSUbXzMCtN29VkH/Zt5RKaIgWogDTtv99jmybBUDya0YYgw/U59/rj2L4sv7yWe/KSN21RVyvKvICSvMrqbVHtVvRYVNv62F4xHjH6Zb3MgAW+alf0qeuer33/eDx62VNeyte68rK6pKb++rUtBpij8Opm5/MgYP4/t983mnNVVG0nqywHqy2uW238Xmey0435IIRfyualqHwD98vmxXj7lwfqH3iv7Zaeu/QH6m5AJY/FPiePdVPKjrzwwMM/+Ex2eZU3ssu35OENZuaFGIL1p+Xt1zo7lHnVrZe3ykWRyf2maw4ZDGW9z7MDvOHhz68rWjK6XsquLm+aRr4R9aTMkhHJiRREhkRGRMZEJkSmRC6IZAFu1DMAGBAMEAYMA4gBxQBjwHHguPIDHAeOA8eB48Bx4DhwHDih5m2fqwb//faco9tkfP3AdU/u8HRx79X/Tr+dLkraXVMfnn/kjysakPHV7hhuPlEzujC3fEVjL47TkKReEKA7C0+IKCUsgHUREsZhFuxc9vYe1pN6FxGMYUKYQBmfKoeugrOrHsZCL06C6FxqO9zEwIXvuMW7d4ggwBRxOE3gFEaRkCsIBr9Tqc1xD6LkDd0UXhqhBkGgdDL5xj3BNDkKP3rrCX3RRzsHTxJV9tgr4QXJYqHfA1WiPkZ5yeLkqvc1FxVvwjgAhZ0DGU9QuH+S+Hr5UFfbi0dSbFf0gVGtfaim5b38Kambbd6sKFcOFPSSwIcEtVhOBDZFEEOCWlrzEcIhQS3E+QjRkKCW7XyEeEhQi3w+QjIkqC1hPkI66nQ6H2ExJKgdZ57AgiFDb1AOyniynRQ+pjAHRYymg3EHJRz3RcwPMItGU8JCRxRr2s3+7eBYM2/2ekfTrMk3Z4MjjjX/5ixxrERLAebsmY/DbQno88vBsTUQDeJMt01MtM0hHB6Ox407lMMtGagzmjukwy0dmDPaEcfSgTnTHRxLB+b8d7TN0oHJFxwbrKUDk1/MxxGWDt7zkdk49tavcxoHR4w5YlI7/sXxdErWlA/kLZQ0sKzo5vCsEr+63OhUh5Ku6LT9XnyjZJ8/dneyxPu3e7Ghp0yPT2d6yDSkUMcXpl+EViq2QdKFSzW+k9mTqvirLqoO3XxPkUy6dfNhvUqhUk+kUYykiEXnIvbSMIpN8hF6CUeeiIwmihZIN0SaRsQYf+b0FtaS0f1xLDNhLRk9Do4lI+IJzuQxfjmN1tj0VmtEtV/t8qLZRHkxx48ehQEDlmnP/rtuRgriv6cg8YGClJixqJFnSpH+PwpCsisCKIQlyBkvS4gkVrujURF0oxJh1MRQEcTEiTH+lIqszU33ybG5CTvDUWPh2NzEYoIzmUj9uoqiKRWJX1TR5ePoi9I/f25+Wvr4zF7/B1p76p6ZDwAA</t>
  </si>
  <si>
    <t>4A89734C602397D6868EBACF99B9B959</t>
  </si>
  <si>
    <t>JChemExcelVhUAAB+LCAAAAAAABAC1WMtu2zgU3fcrCK3HkvjQK7BdBO2iAzRJUc9idgNGVhIBlhTISpz8/RxS8kOULAZNEsemdXkPH5eHvIeef30pNuQ5q7d5VS4c6voOycq0Wufl/cLZ5eW62m1nlAXU+bqcp/CFf7ldOA9N83jhebvdzk0fskK+VKWbVoXT1l+8bPOez467VX3vMd+n3r9XP1caM8vLbSPLNANqm19stfFnlcpGD+ZMF14h6+e89Fp3r6if29b+Y776992X7do5Tukb6i4BJXf5JiN3VV3Ihjwz38W//xe5z8qslk22JrevMFNXIATLL/Or71X6VGRls5xfqSbyVG5WTf2UwlBUmyx9Qmv48vf3hVNQZzmXTVVc1rV8JeqbMktKJCOSEymIDIgMiYyIjIlMiKQ+3qincKDwoHCh8KFwovCicKPwY/Bjqh34Mfgx+DH4Mfgx+DH4Mfhx+HH4cdUh/LjAOm4yNYF/Xh8zhIEMX7/xuiHX+nVqvza8vm3ajxuHbO/r6unxd3a3cHwyfG3vKd5spGboyfWnUE9Yf7ZwQjcMY0Fi1/cx5cTlPIgJ9WFNBKEMZszwUHb2zq0DdU0EMIqIUI4yPFTuH7taLLSPZWCARGgfRh6RGUiBv0OpzeHBqWuBCjeM/OBYhvAWjNAI9VFyLLWdHutj+GOJddeUzLpOu7k45BVR4G4coGO0jM1CRp+Yy6keWyDOPXWArjjORvtMAfHEk6RDUFVGEcxGWPbmWYeacdePT5/39f2OD27HapS0ax2byDvsouX8tirXJ19Jvl44t9TR2wsE3LJuhzmkqtdZvXCYakC5ngJYH6C2xwFAxwC8D1C7dxog+gC116eHFPQB6mSY7iHsA9Q5Mg2I+gB16kwD4sGk4+k5JH2AOtSme6B+H6HPQAtkuNhWCBtCqAXCB8tBmQUihnPh0/GixqLr89/CE2qse5sfLEMzlr7NJxaMsfpt7rGMzSBAm6um+2EGBdrcZtm+BgfaXGjpxySBzqcWDB9imO1oMWigcnhogZg0UOncciAxgwatDLBgDBq0ksEyNoMGrcSw9GPQoJUk0/1wkwZawlgOZZMGWgZZMObRL3r9jI/NoEErrSz9iGEMuOXQ4QYPlLzjFlpzkwdK8tmS2TATcDEWAu8k2x7krWoCis4hNSwLZ/X0qKRyVay0CHRIkzfafsN/OGST3TXXssDzjxu+cg7amI1rYw5GQlhJroYUG2J1BVl6o+SmbBqZPqiKX1VeNphlKx/3QvTybL0SlLHL4yCERKTBsQjdWARhq7WEGzGEHuosCBKoKx7HAWmNbxEj3Eybaj42Vho7Rschmmal8Ecwo7vsdBmN2HRWI6K6Xd3kybCJaqXNpjoKPQQs4y17e94MGMTexyB+hkHYmwJ7APpaCvY5DIJw5z7Twt6PTkuQJFT5oWUReJPgWoGaECwCmRhpjW9hkTDONjUnbjkPhXG26VhYUqkwlW3Sxu0jWZSMsYh/DIv4+1gkxlkklMBHZhDYUyL8JBYlLqNgCMokPi0jXAdBEs0i6oYUd0LmJkLEuBGxSN9KlfFNLDKvIWpOluwgjCykY2ERpSIcwYwqiz9mUW/YexbxD2KReB+LgjMsQhbDqkmBPRX4n8OiEMwAQSI3oscicIWvbjiKQbhNgzsC3OFxwtRdnEWxvsIr85tIZMgFPSWLBBRGEtShsMgskQwxgf+xJIrGSBT8IYlOvw5+DvSOvxV+mXtpsVn+D5wLrc1WFQAA</t>
  </si>
  <si>
    <t>E31019DAAC3C12C9C391ACE919A506F0</t>
  </si>
  <si>
    <t>JChemExcelYwoAAB+LCAAAAAAABACFVktvnDAQvudXWD4XYxuWR8RuFDWXSkkPTQ+9VQ44CdICEZB9/PuObdiAl+KFle3h+2bG9njG2d2p2qODbLuyqbeYEYqRrPOmKOu3LT6WddEcO4/xDcN3uywHLODrbovf+/7j1vePxyPJ32UlTk1N8qbC5vvtqStnmGNAmvbN55Qy/8/T47PmeGXd9aLOJbC68rbTwscmF7125j8m/Eq0h7L2Ddyv2oPR9pdT9VJy6gr8NaXv8O0eqOi13Ev02rSV6NGBUwIv/YbeZC1b0csCvZxBzEgIS7C7yZ4emvyzknW/y56UijIX++e+/cxBUDV7mX+CNuj8eNjiiuFdJvqmum9bcUaqp8SCIcGRCJAIkdggESERI5EgkSLBKPzhOwMAAwQDCAMMAxADFAMYAxwHHFd6AMcBxwHHAccBxwHHAcdT2LO9VM7+Pn9ImDKaPj/hmY5G2YIU9oFvMSdRFIdoaGA9KHg7NIOQkSAI4rGBhYQf8oahN4C8geNtQB6CPAJ5El6PR9zIG/QsOjBwh2bQsOjjzFWMzjAzLyA0UZ6GJOLUeJaqNiJpoNqYxHQ6Hr/beNd4tMNJwKatLU8JD/XKwRJqAWNks9EdgGiVLCBJpDtgJJh3IsLiOebCMnogLv1LYO6yl6YuJl1UFlv8wrCO2F/yteND0GLUtIVsIR8oBQo6JfA5QYX4hcCXCMGcoA7EuoVwTlDHZ93CZk5Qh23dQjQnqKO5biG+mnS8biGZExInIb0ipOsuMTpn6LSyboPZm63TkMOMtd8mbTnsWFtu0pyDEy5wQodv1sabNOqwEy1wHOHCrO03adrhW7Kw1o4YYFYQmFLgOI5WGKiy4VgCboeBrjTr0+H2sdeVyWHHCgNTyRx2rDAwlc9hxwoDUykdnGiB40gz3M4CuhI77CQLHEcYcCsMTKV3JFm6sNaO0AmsOBhvE9ccf1I6/PH+A92ru5H/dXG6yXy4MO7+AZBeXZ9jCgAA</t>
  </si>
  <si>
    <t>3841EA84CC0DC2455BF57A9BE6A905F2</t>
  </si>
  <si>
    <t>JChemExcelCBMAAB+LCAAAAAAABAC1WE1v2zgQvfdXEDqvJfFDX4HtImgPXaBJingPe1swsuIIsKRAUuLk3+8jKTsSrZpFFxslIDXzhkMNH4fDLD+/VXvyWrRd2dQrj/qhR4o6b7ZlvVt5h7LeNoduQVlEvc/rZQ4s8HW38p76/vkqCA6Hg58/FZV8a2o/byrP6K/eunKCOXC/aXcBC0Ma/H3zfaNtFmXd9bLOC1h15VWnhd+bXPZ6Mj9xEVSyfS3rwMCDqn01o/3DQvUb+m/d1vv4pC/QXcOUPJb7gjw2bSV78spCH7/hH2RX1EUr+2JLHt4hpr5ACNafljdfm/ylKup+vbxRQ5S53G/69iWHoGr2Rf6C0dD58+vKq6i3Xsq+qa7bVr4T1VNiSYlkRHIiBZERkTGRCZEpkRmRNMQf9BQACgQFhAJDAaJAUcAocAw4psYBjgHHgGPAMeAYcAw4BhwHjgPHlUPgOHAcOA4cB44Dx4ETan33hfqwv96fi5V3S77MPPfklsxr1HPUnSPuPdLt2ubl+b54XHkhmXu6HZuVu59uR8EUtvIWNPTjOBMEzPTDEB8+6nCf8zhFR/hxEkbjTgyMoOPOSXWyOnVOmKOvDJoImhQKrMkihjyFPIJcJB/tUX7EgVEh1nvBIE/UnIHDmpzao3zAgZb4OTYDaMAMzYAcHA7+hmYQDpDBYDKKR94Rw8xnAuOnvkjQxH7GdUPjj7dBNyARhyRVLfWjaPQ+qE+m4xFm3xBz5AHC/TRyvDGfUx2DSJy9DfFZYBbJOFxaaUmPr4thiAX3w/TSu5kGdnVw2tbr5UNTb0ddUm5X3gMYqSDge8eGLe+Rpt0WLbKpGkBBxwZsaqD268mAzRnwqYFKJ5c9iKmBSj6XPURTA5WqLnuIpwYqsV32kEwNVBq87CGdGqikedlDNjXQKfayC6WfLJ1OyZe9UHq2eiOTeTfsLFhOE362INTBKirOWEK5w8RadnMMOb7fWnlzbDn8WItvjjmHH2v9zbHo8GNRwByjl/0wmwP62HVsYHvL62Pa4Yedx4A5+Mn4+dyYgznMooEpHRxzs3hgSg2HH4sHpjRx+LF4YEoZhx+LB6b0cfjJZmLgSGg8nJmbg2/czgW6HHPkcjv76/LN4cfigSn3HH7sdKDLQ4efaMbGkXa4xQNTfjrmZvHAlKsOPxYPTHnr8GPxwJTDjqPT4oEpny/7EXQmBg7uCIsHpkR32NiFgC7pHXOz80E2sZn3Y/MgNdeGc5tgVBGd7kRqDF2ot5CsvM3Ls7pfNdVG3ws80pe9lt/xbx7ZF4/9razw/u2Ob7zThYrNX6hQjkuB8ApVBAnrJrMhd+pRk+9l/qQUP5qy7jFlc3843k2uf6pXd4sIpWeSqmqafTQCdWGSmsJZF4dZrIpGNKGq+7MYJB7kv1I0Cmvb6G9ybE9hbRsdC8dWE+mMzWyaHi+lFZ9BakVVj6uHHE2bqFEMhXQUJhaQzI8cHLlzxiL231jEf8IiJAKBjY1bklQR+j9YpO6jcRyqWx7102zaET4uF4lhE26ZcRiTxOcZWC38hMUZMcJfYpKV5PR3OQ7VyEpyOh6OJBfRGZvZw+73mRTNMIny32TSuHv2D5zg4787n5ZBXu3X/wJZmDY/CBMAAA==</t>
  </si>
  <si>
    <t>D79F1F77ACF56EE2B048EEBC60E3A44B</t>
  </si>
  <si>
    <t>JChemExcelSw8AAB+LCAAAAAAABAC1V91vmzAQf99fYfl5Mdjms0pSVe1DJ63r1Oxhb5NLaIoUoALStP/97jBpwKG46rSQyHD+3Z2xf/eR+flLviXPaVVnZbGgnLmUpEVSrrNis6D7rFiX+3rGhc/p+XKeABbwRb2gj03zdOY4+/2eJY9prl7KgiVlTvX82UudDTB7ycpq4wjX5c7vm++rVmeWFXWjiiQFrTo7q1vh9zJRTbuYd1w4uaqes8LRcCevnrW1P8LFr8te6jU9vtIlzF2AKnnItil5KKtcNeRZuAy+7leySYu0Uk26JvevIObMgy1YfpnfXJXJLk+LZjm/QRNZorarptolIMjLbZrswBrcfLta0JzT5Vw1ZX5RVeqV4B2KFSdKECWJ8ojyiQqIComKiIqJ4i78YJ4DgAOCA4QDhgOIA4oDjANOAE6gHcAJwAnACcAJwAnACcCJGM5sm+Jif70+pQt6Sy7h+gHXZe8yn83rjtxRUm+qcvd0lz4sqEs+c9UbAT8OJyrABHPhQziTUoZEsCAIvcPQCbuhQ35AYYicddLZcHZoHI7UhQ334ckLSQDmIu8wdMIOMnQVgRA2X0MoeT2+0cxlYdhfr++5qC05DJJFPgweC4Du4IcH7RDL41M3FzEPrcRMoDoHoxGOYA4NcMncWI9R0H/u5o1FHB5n3TJmAI8+8KwXDwx23ii8nN+Xxbp3S7L1gt7DqSIE2FGLjt6UlNU6rSBzoAGE9hXEUAGD4U1BjCnIoQKGzrQHb6iAgTbtwR8qYFhOewiGChjE0x7CoQKG/LSHaKiACWLaQzxUaNPJtAucHxxdm36mvXB+8uY9lXE34nRlFopw48h1QrSszDh1nUAtfoyD1wnX4sc4e52gLX6M49cJ3eLHYIAuABY/Bgl0wZj2I0wWeAOd8RDmJyEpLGQTZti3NcyyNIMGuuZZ/Bg00DXS4segga6pFj8GDXQNtvgJR/bAt/gxaKDrvEXHoIHuCyxJ1j1Jyz2VUTeSj2ybhaHSpAHXrcqpjtOrNm+9FdpoG4kKJAu62j1hn1bmq7ZDoaTJmlZ+K68p2aYPzQ+Vw/P1rVzRt8ZMjDdmEk5DwnIkViRpdE8rcosXLr5RySNO/CyzooEl6x7n0CVdvDuPvU8ERRoYGTMpjkPIXI60xlYCq7gfQNMQRbGAIi4ENHxa+JFiLM1aie9jiUxpREy7D8LCFn9EZzTK+sdo7E0nNXa0tdua7C2boBVNn3YXBhogGbfsHHhzwiDxbwyS7zAIcoCE+JQQbzL8PwyCPo+7YYT9XhT2xpj5QRhpEmEThyyC/jdE/sw8JpFOnfxDRDLSW/talpQojfTWbkdgIVI0ojOaqj5PJG+MSPyTROrfnvwHdI5/EL/MHfhjvPwLJ6XDQksPAAA=</t>
  </si>
  <si>
    <t>F9A5A853504A1C730B0869108D43384F</t>
  </si>
  <si>
    <t>JChemExcelcRQAAB+LCAAAAAAABAC1WFtP4zoQft9fYeX5NIkvuaG2K8Q+7JF2lxU9D+ftKKQBIjUJSgOFf38+2ylNXFMjWJoiN+MZjy/fzHxm/vWp3pDHsttWbbPwqB96pGyKdl01twtvVzXrdredURZR7+tyXkAX+s124d31/f1ZEOx2O7+4K+v8qW38oq093X/2tK0mOjvut91twMKQBv/+/LFSNrOq2fZ5U5Sw2lZnWyX80RZ5rybziougzrvHqgm0elB3j3q0/1gov6H/tF17hyVdoO8cpuSm2pTkpu3qvCePLPTxDf8it2VTdnlfrsn1M8TUF9iC5Zf5z29t8VCXTb+c/5RDVEW+WfXdQwFB3W7K4gGj4cff3xZeTb3lPO/b+rzr8mcif0lxTknOSM5JLkgekTwmeULylOQZyWmIP/RTKFBoUKhQ6FAoUWhRqFHoMegxOQ70GPQY9Bj0GPQY9Bj0GPQ49DjF2W1KOel/nu/LhXdJLvD8wnMxeq4skgvjuSJXHtnedu3D/VV5s/BCYnu2t8wioxaZwB/HKTMM5Yf4EOpzzhPC/DhOxL4ZhEMzaJ4ywGGFNLQbzAbpbNpr9TGME0EoEhJj8FTsm0E4qExnOpinaBh2//mwvlnoJ8l49pEIpTWnaLifRsprjICAHxqrJuOHt6Fv0Ex9IQfLfCZHoRg7lS1Glb2U+2Gm2zQev+/7I19Y5rR/nQ2zmsEsfcu7boH54AX0y/l126xHP0m1XnjX2BOpAgxt2RAQHmm7ddkh18gBpOrYgE0NZPi8GDCbAZ8ayGA77UFMDWRonvYQTQ1kIJ/2EE8NZNif9pBMDWSSOO0hnRrIlHLaQzY1UAnotAvZPzk6lbBOe6H0aOUjE7sb48B1TnTY8OPVcIeJceo65TpWYxy8TtEOP8bZ65Tu8GMcvy4BDj8GAnTJcPgxQKBLjCMcTRSoknTaDzODPprY2P2YMJBlzQEddhz6zJVdDBjoqupYjgEDXYUdfgwY6Krt8GPAQFd5hx8DBpoVOPxklj1wwI0bMNDMw2FjwEAzFUcyP07/zIFQbqBAkyGHjQmDSJOnY5tgVNVeWJ8cAzTHIx0kC2/1cC8ZZFuvFF/ySF/1Sn7Jv3tkU970v/Ia798v+cp7oYzMThm5rHhAGAdieGTwuRW5lI+cfJ8Xd7Ljd1s1Paasmdaes52/2i8ZGAfDgA8OvnFoKPiG3EtJYaikPFImGVCi+ESWZQkZ5G8p/NyIGrUmR3RyI2rUXjiSNE8sNtZIGx+lsT+D1NhVNa4acjRtIkfRCUvtwsQCEvvIwR47RyhiH0MRfwVFyANgpzlHzPHsc1AEuprFCUn8JD40IJpRnGgUgYymaQYRY8hLDFQ0YkQL34QgI7ep9TjyITdym9oHR1kUocXGmqfej6DYgiD6hxDEP4YgYUeQAN0T4GIC8ST45yAI1xPKo1heU7Jw1GZ+lEWxBhHuHlmCEoVLXMzTiMyEz8MoI4P8LUASRiFSy3JUCGEUIrUdzAEkbrGxkot3A2ky7T2QuPgzQBIfA1L0CpBQyATqq0BYieSzChoPgRHc0JNDQ5GRJB9UKELJw0eiKElweweKhBApGeRvQpF5b5Rrcl01jSKo9sJxGxCxxcZK6d6PImFDEX8nisY/j/5TFhz+jfZlHhT1Zvk/UsMsgnEUAAA=</t>
  </si>
  <si>
    <t>24F1CB8E2A0CE738A653DF986B895565</t>
  </si>
  <si>
    <t>JChemExcelYAYAAB+LCAAAAAAABACFVU1vozAQvfdXjHzeGNt8JRFQVellpaaH7R72tnLASZGCXQH5+vc7JjSBhCUC9Ixn3jzsmTHR87HYwl6VVW50TDhlBJROTZbrTUwOuc7MoZpw4XPynEQp+qK/rmLyWddfc8c5HA40/VSFPBpNU1OQs31+rPKez8Glptw4gjHu/Fm+fTScSa6rWupUIavK51Uz+WZSWTcf8x8Jp5DlPtfO2d0pyv052l/B7M3oscrIdUkLtL0gFdb5VsHalIWsYS8YxZv9gI3SqpS1ymB1wmlOPdyC5Clavpp0VyhdJ9HShshTuf2oy12KE4XZqnSH0XDw8zUmBSdJJGtTvJSlPIEd2WnJQQqQLkgPpA8yABmCnIKcgeQMH7RzdODowdGFow8PcP+3ygr/Pn2pmLzDor3e4Tr+nlngzomYhHTqhh60MKM8xPgtjNk4oz7zwgsOUgK0uSH4aGOsfSNwQtmAMu4H4FEvRHBpyBAE5QECp+4MYcIo9zzP4oxbFNTzLbpUCIseDQOLPvXd7ntr70c7S+BmO5fdTqKV0VlnCHkWkxUnTRp+qXUl2kwQMGWmSixyG8C6dgmiT7B5uxDEEMHtE2yWxxW8PsHWxLiC3yfY8hknBH2CLbbxTwr7BFua4wrTPqEp5HGJ2U0imrofF7Ehe5ymT8Zl+G3Cm756oCPult+hDMvcZN127IO085u8nzv9Accf4AQPVhPcVXCHMiwT3q1mkOF0Wsz5PvxweHcwOtdT8yly8G+R/ANqyZgVYAYAAA==</t>
  </si>
  <si>
    <t>5B42108F7991F331CF0BE0D53A005EEB</t>
  </si>
  <si>
    <t>JChemExcelagkAAB+LCAAAAAAABACNVktv4jAQvvdXjHxeHNt5V4Sqag9dqY9V2cPeVm4INBKJURJe/35nEqAk0GQJyPZ4vhl7Hh8Z3+2yJWySokxNHjHJBYMkj80szRcR26b5zGzLkVSuZHeTcYy6qJ+XEfusqtWtZW23Wx5/JpnemZzHJmPN/u2uTFs6W5ubYmEpIaT15+V5WmNGaV5WOo8TRJXpbVkLn02sq/ow37iwMl1s0txq1K2s2DTW/ipBX8F35Yx9XekB9+4RCvN0mcDcFJmuYKMEx6/4AYskTwpdJTP42KNYcgdDMLkZvzyaeJ0leTUZv5CJNNbLaVWsYxRkZpnEa7SGk5+PEcskm4x1ZbL7otB7oBmJtQStQNugHdAuaA+0DzoAHYKWAn+4L1FBooZEFYk6EpUkaskA87BM6AC/96sErwGv8NB6XjuSdwblojDr1Xsyj5iAoadcSIy7ipjDHSEEuNy3bR98Ljzf6azawgPgKu4wBLiHdzwMbXgLwGCPR/C5pzwfPB64Hu3UK5fb0iNvroODzQXqg+LK/lod9gT3QhxGmFE0DSPJPUmj4nZAo81DRaODeufr476HRm0bk2idsjgZf5h8djaFdBaxDwwZqWCIS3XIMANTzJICm4cMkOo5QLUBVA/9APsC4PQDnDaAau0EUNcAbhtAldnvwWsDqI77PfhtAFV9v4egDaAe6fcQXlw67PcgxcWZSNQL6Sa77tn+c8lOvpseH/DTSXnDCQN+OllvOGTATyfxDecM+OnkvuGoAT+d9DecNuAnuBIDf8BPeOVsVwvNOuvlE3mTjZoDC5REbLpe0R+ByaY1iTKo0qqWv9lPDJbJvHrVGa6f3uwpOzG/+ob5keIVlosiglAdKp/CGz10+ErHn7Txy6R5hUduqPlI5Pff7hNtS8Gl7XqAYyjOxoC7oes1vErMhh9iviAIXBj53HXdEA7y/2E81WkcupYcaDbV7RwKx0DnqG7nhE3oLjHn2eyE6CDtBLa2W5s8OzaQlaaK6ii0ECi5btk6lk97evGKYH29P9yMLXxvmvwDpIP5imoJAAA=</t>
  </si>
  <si>
    <t>9E4F6F146D75F19C9E27F830C725CA64</t>
  </si>
  <si>
    <t>JChemExcelKQoAAB+LCAAAAAAABACNVktvozAQvvdXjHzeGNs8U0Gqqj10pXazavawt5VLSIoUcATk9e93DCQBQqExkfF4vpmx54X/cEw2sI+yPFZpQDhlBKI0VMs4XQfkEKdLdcgnXNicPMz8EHmRP80D8lkU23vDOBwONPyMEnlUKQ1VQqr9+2Met3gOJlXZ2hCMcePv2+uixEziNC9kGkaIyuP7vCS+qlAWpTFfqDASme3j1KjYjSTbV9L+CaYfRo/5klyP9IR7jwiFVbyJYKWyRBawF4ziw37AOkqjTBbREj5OSObUwiuY3flvzyrcJVFazPw3LSIO5WZRZLsQCYnaROEOpeHLz+eAJJzMfFmo5DHL5An0myZLDlKANEFaIG2QDkgXpAdyCpIz/OM+RwaOHBxZOPJwZOLIxZGNI5/Q/thE2pA/p20UkDk84fiF46kx3lsrHATydaZ22/doFRAGfSNf8y4N/SCQnTL8AaemabogqOO41nmqifVUc34DgLfK8Mw2riwXHNzzrPNUE2uWFo7A6WrQhFHXbaqzLab5TY6TST0bJ4s6GGMomTvlNDWvq3rPo5Z7K+28nNTyJiZl3tdrdLhx8fjM/1DpsvEK8TIgH5yUoYAuyEUdDQRUtowyTDQtQLM2AaIN0LFzAYg+gNkGWE1ArwbrBmAPa7DbAB3FwxqcNkDH/LAGtw3QGTKswWsDdD4Na5i2AWX2DavQ+y3Xldk6rIXzm5M3IP1qxK1lIyHCOy7XpWPE57zj9KrcjBym4/eqPI3o6bi+Kmcjejrer8rfiJ5OAFTlckTPtOcORuJMdIOgLMkjmG7O1yV8yDZxm/aiNz6NRpW5tCAtAis5gQwpAVnstrqdqWRRln8CRVyU9Ln5QmATrYpfMsH1y9xckEv/Ev39S+iSpc3B2xJWpxEtYK6Htr2Q4afe+K3itECTz82kakGPX+7rZoNFmbme7gHudcJa67heVfw9anreFKbUFcIBlzLbFlARv1OERSdhyvOM5KXoZEx5DyOlWNg9mN4sa7qxczc1tXOjpdxSZMNs0FKqGlLeQguBlH7Jxjlu2q83XzjG9fPnzjfws2/2H247ULMpCgAA</t>
  </si>
  <si>
    <t>ABBBED50514D5A62865E93149400DCBE</t>
  </si>
  <si>
    <t>JChemExcelKQoAAB+LCAAAAAAABACNVktvozAQvvdXjHzeGNs8U0Gqqj10pXazavawt5VLSIoUcATk9e93DCQBQqExkfF4vpmx54X/cEw2sI+yPFZpQDhlBKI0VMs4XQfkEKdLdcgnXNicPMz8EHmRP80D8lkU23vDOBwONPyMEnlUKQ1VQqr9+2Met3gOJlXZ2hCMcePv2+uixEziNC9kGkaIyuP7vCS+qlAWpTFfqDASme3j1KjYjSTbV9L+CaYfRo/5klyP9IR7jwiFVbyJYKWyRBawF4ziw37AOkqjTBbREj5OSObUwiuY3flvzyrcJVFazPw3LSIO5WZRZLsQCYnaROEOpeHLz+eAJJzMfFmo5DHL5An0myZLDlKANEFaIG2QDkgXpAdyCpIz/OM+RwaOHBxZOPJwZOLIxZGNI5/Q/thE2pA/p20UkDk84fiF46kx3lsrHATydaZ22/doFRAGfSNf8y4N/SCQnTL8AaemabogqOO41nmqifVUc34DgLfK8Mw2riwXHNzzrPNUE2uWFo7A6WrQhFHXbaqzLab5TY6TST0bJ4s6GGMomTvlNDWvq3rPo5Z7K+28nNTyJiZl3tdrdLhx8fjM/1DpsvEK8TIgH5yUoYAuyEUdDQRUtoyygAgtQLM2AaIN0LFzAfA+gNkGWE1ArwbrBmAPa7DbAB3FwwCnDdAxP2yS2wboDBnW4LUBOp+GNUzbgDL7hlXo/Zbrymwd1sL5zckbkH414tYyMQLpuFyXjpEg4R2nV+Vm5DAdv1flaURPx/VVORvR0/F+Vf5G9HQCoCqXI3qmPXcwEmeiGwRlSR7BdHO+LuGDWX+b9qI3Po1Glbm0IC0CKzmBDCkBWey2up2pZFGWfwJFXJT0uflCYBOtil8ywfXL3FyQS/8S/f1L6JKlzcHbElanES1groe2vZDhp974reK0QJPPzaRqQY9f7utmg0WZuZ7uAe51wlrruF5V/D1qet4UptQVwgGXMtsWUBG/U4RFJ2HK84zkpehkTHkPI5VV2D2Y3ixrurFzNzW1c6Ol3FJkw2zQUqoaUt5CC4GUfsnGOW7arzdfOMb18+fON/Czb/YfzD2HdykKAAA=</t>
  </si>
  <si>
    <t>3190A3EA940D65F19789549F73E41155</t>
  </si>
  <si>
    <t>JChemExcelyQwAAB+LCAAAAAAABACVV01vozAQvfdXWD5vDLZJSKqQqmoPXandrpo97G3lEpIiBYiANO2/3xmbpmAo3g2JjMfveez5sCfLq7dsT16TskqLPKKc+ZQkeVxs0nwX0VOab4pTNeFiyunVahkDFvB5FdGXuj5cet7pdGLxS5KptyJncZFRM375VqUdzEmyotx5wve59/vhfq05kzSvapXHCbCq9LLSwvsiVrVezBcqvEyVr2nuGbiXla9mtj/Cx6/P3qoN/dzSDYxdA5Vs031CtkWZqZq8Cp/B1/9GdkmelKpONuT5HcScBWCC1cXy4baIj1mS16vlA06Rxmq/rstjDIKs2CfxEWaDl++3Ec04XS1VXWTXZaneCb6hWHGiBFGSqICoKVEzokKi5kQtiOI+/GCcA4ADggOEA4YDiAOKA4wDTgBO4DyAE4ATgBOAE4ATgBNz8Nc+wYX+ej8kEX0kNwR/9vMDnpvBsSeUUlLtyuJ4eEq2EfXJ/z7VjmMLfhQRBQv6sL+mmTIpg5AINpuFAeHQkyEB08OHTJrupBk9t11Y02uaBjM4YRfSXcEMhPPgo2mEDaQ7pxFS8g6bmXDOplO9VtDB8WXBRNBuewM9QchCvd0ZW8ihPixmgW3AZgJbyfw5toJJ3u77LATi2XrD3R6r6cM+BhYDkeudQ3e1fC7yTeuVpJuIPnOqYxpioxJNWFNSlJukhBMDJ0BomyC6BEyCM0EMEWSPEIxrCLoETLBxDdMuAdNxXMOsS8DkHdcQdgmY6uMa5l0CHgzjGhZdgj5GxlXgeMd1+tgZ18J5b+ctyrAay+HmZHNwLJ+bk9DBsdxuTk4Hx/K8OWkdJrCcb05mhx7L/+Ykd+iZD3AcUcOtKDA3xbgeYYeBvlkcOWyFgbmJHHrsxNc3l0OPnfv6pnPoseLA3IwOPVYcmJvUoWcgDlqcYT3hgN1cHDsO0D+OeBN2HKDdHPEm/d6x2aIMqpF2GDRFR5/jte6Oc4WEc0BxQEkJkoiujwestopsrasNSuq01vJHeUfJPtnWP1QG/btHuabn8koMl1cCrCTBuhKiTAqrDlpDpfOIdY2qaxW/4MDPIs1rWLKpWT4qnusvx7GWmbIFlxKLhvlnEzAZSmnqA11xSFM56DsY7lZp6hD5L3ertFIGNyQWDp/YKYOGcKSmtFNmYYzW57T9aBmnkVom1fPqKVvLJjiLCW1thQ4DJMMzex+B033tVeDeZ3l+sfTgb8nqL2lLvsvJDAAA</t>
  </si>
  <si>
    <t>5CE91F6A40FA3DF6B1B2F40AC280C720</t>
  </si>
  <si>
    <t>JChemExcelMA4AAB+LCAAAAAAABAC1V99vozgQft+/wvLzxTA2v1KFrKruw5603Z6ae7i3k0toihSgAtq0//3NGJoGh+Lenk4kMoznmxnsb2bM6utLuWfPedMWdZVyED5neZXV26LapfxQVNv60C5AhsC/rlcZ6qJ+1ab8oeseLzzvcDiI7CEv9UtdiawueT9/8dIWI52DEnWz86Tvg/fX9Y+NwSyKqu10leWIaouL1gh/1JnuTDAfuPBK3TwXldere2Xz3Fv7W/r088VLu+Xvr3SFc5cIZffFPmf3dVPqjj1LX+DP/43t8ipvdJdv2d0rikEEuATrL6vrb3X2VOZVt15dk4ki0/tN1zxlKCjrfZ49oTW8+f1bykvg65Xu6vKyafQrozsSa2BaMq2YDpgOmY6YjplOmF4yDT7+cR5QAVADUAVQB1AJUAtQDVBPop4kO6gnUU+ingxxj/Y5Bffn62Oe8ht2hddPvK4+cd2yW87aXVM/Pd7m9yn32b+52h3gX+KOyZQHIglVzCIBSRywWIQS32sYEpwL4rdhcg58BCYBA0AxviVIlIfJ+/gmH/Q+gk2rDb6G4IZQB9OcvWL4C59UIrYAIZc0Ds+YBUD2RUzmlFAyIQP+EodQRAqHSAT+R0+D5hhn+zg+Y0CKRiUi/zPP/YiE846MW6/u6mp7csuKbcrvgBsq4ia3cmAjZ3WzzZuUSzJAqqcAOQYQd48AmAKoMYCYPu8hGAMoL+Y9hGMAZdE8IBoDKOfmQ4rHAMrQeQ/JGED5PO9hOQaY7J93QfOjrTPVYt4L2NttqovDj7XjfTVy+LE2va9eDj/WvvfVzuEnPNtJcJAFoollc2HiMw6Dg2JgMaCv2Y63sUjQ1/h5P9JmgekJjhS2WWB6iMOPnfem5zj82CyIRphpPxYL+r7mwFgs6PugI7borI5JRyGTFgv6VuvA2DRY9q35HOOdlOfj2YFsYDPlrEFJyjdPj3QOqcuN6cycdUVn5DfqO2f7/L77qUt8/n6jNvx48JDTBw9Ju4EMk8gYubROCxt2QxcF3+nsgSb+qIuqw5D7Hv92Orj8cJ56fyyWy4j6exy9D9gIwygeuqsScRwn1MGCIAC2CAUAnnEG+Wc6mLSyxryTIzuVlTVmLZJ5xiiYwExm2ulWWuszSK1VNXaNyZOwGVnpaWdWYYRAybRl7407ZyyS/41FappFCuuAwhxVdBBQ/w+LIBRxgMSBSIRwOgZ4Pj9hUkTsQiYphVEhk3zfV2yQf4ZJyqpx5r0cdVHZxxtaD8cRSgUTmMl69ctMGoV9ZFLyi0w6vT370PHev4K+rDz8+lv/A5knPYEwDgAA</t>
  </si>
  <si>
    <t>75E99FE99A57D38C4DF3C39619260C7B</t>
  </si>
  <si>
    <t>JChemExceloA0AAB+LCAAAAAAABAC1V99v2zgMft9fIej5IkuUfxZJhqJ96AHrOiz3cG+D6ripgdgubKdJ//sj7SS1ZTcedluUgDbFT5TJT6Qz/3zItuw1Kau0yBdcCclZksfFOs03C75P83Wxr2YKPMU/L+cx2qJ9Xi34c12/XDnOfr8X8XOSmUORi7jIeDt/dajSns1ei6LcOCClcv69/7JqMLM0r2qTxwmiqvSqapRfitjUzWY+cOFkpnxNc6c1d7LytV3tB0j6SnGo1vz9kW5w7hqh7CndJuypKDNTs1eQAr/yL7ZJ8qQ0dbJmj2+oVsLFECw/ze9vi3iXJXm9nN/TEmlstqu63MWoyIptEu9wNbz4+3bBM8WXc1MX2XVZmjdGV6Q2ihlgRjPjMuMx4zMTMBMyEzGjJP5wXqGBQguFJgptFBoptFJoptAO0A5oHbQDjbnZJrSpf95eEnw0dhpfcZB8YDfW+I6jueLts29vnk25QbBk9pipgeo8OKs2ZbF7+Z48jUGHo9oo/MEJfQAil9Y6YEeB0cfPSfTnQPh+4J5EH9A3wWxJjKWHSjdgPipD9ySOyqNJiAIjeVylD2/vOHvDXc6UEp4nKRxoq+giEuCSDERA2JkvIk0SHUQkXeEDSS1kSBKEVt17KYLg/VE/uB2gTvf9QA020W4OCeicGbicPxb5unPJ0vWCPyreUBNTWMGRnZwV5TopMTe0AJl2AdAHEJfPABgD6D6AmH/Zg9sH0Dm57MHrA/wuYNSDPwAElwFBH0An9vKWwj6AzvdlD1Ef0FSDyy5o3oaoy06Une2m2Ey4sRLeFqcJP1bO22I24cdKe1v8JvxYmW+L5YQfK/ltcZ3wY+W/LcYTfoYU6EDG3UQjYZvAgBwJwQTXYIQGICcwFg08akETEIsFbcuawLgjmIkCA96gJMEoQZ1OBTy3a1oC+xJnJWoWfLV7odZfZKumtXFWp3Wjf9B3nG2Tp/qryfD+7kGv+LnXw3ivB+QwUKSQYxBYjXqFjRkH7b028TNNfCvSvMYt99vr9YfzTQNVQkWYQZSR35GR8D067037kkLpMGJk6obYxIQb4J6O6p9pE2CdmuapJuo4WKemicbE6YRwBBOMYbrJtCJ01FpxbdZtluxsm9Eq7TFqotBDoGZ8ZefEngGP4P/xSH/AIywegPVd44ufVn+GR/iGAa7LtAiid4FECV33TCIJQUjvWtKLiETax2pzVP8Uiaz6Ro8EE/VNW/WNQqEnOqNWIxj1e0kUjpFI/SKJupeDPxbO+7+OT3MH/20t/wMgxAIloA0AAA==</t>
  </si>
  <si>
    <t>08DE74012F30BDB80C5A6D7E58C7E39D</t>
  </si>
  <si>
    <t>JChemExceltRAAAB+LCAAAAAAABAC1V1tvozgUfp9fYfl5x+ALGKqQUdV5mJWm01GzD/u2cglNkQJUQJr23++xzaTgUFzNRSQ6cHw+H2N/58Lq03O1R09F25VNnWFKQoyKOm+2Zb3L8LGst82x+0hZRPGn9SoHW7Cvuww/9P3jRRAcj0eSPxSVem5qkjcVtuMXz105sTly0rS7gIUhDf69/roxmI9l3fWqzgtAdeVFZ5Rfm1z1ZjFvuAgq1T6VdWDNg6p9srP9x0L9C8lzt8Wvr3QFY5cARfflvkD3TVupHj2xkMAv/AvtirpoVV9s0d0LqCkRsAXrD6vrz01+qIq6X6+u9RRlrvabvj3koKiafZEfYDa4+ftzhiuK1yvVN9Vl26oXpO+0WlGkGFIcKYFUhFSMlEQqQSpFiobwh3EKBhQsKJhQsKFgRMGKghkFOwZ2TM8DdgzsGNgxsGMxnNO+0Av85+WxyPANuoLrG1xXM9ftjOYWo27XNofH2+I+wyFaurodn9Ex+FM4O5bhiHAuJIpJHCcCJSQMYdWDGJSDGCxnASkoowTRELSpOMlBPZ3OtWUwyumrXMJSDtr4BMboBV5BkBjoiThJIhDDU0xobETKQSRESBApYQIEoGWiJSVRtPA8mDtgTsL0zN3wxAin2oZEwvNk1wf0C078W6/umno7ukXlNsN3cFDaBA67YwM3MWrabdFmmOkJtOkYwKYAzeQTgM4B+BSgeb/sQUwBOkqWPURTgI6pZUA8BegIXF6SnAJ0vC57SKYAHd3LHtIpwOSCZRd6fHJ0Jncse6HucZtc4/HjnLjNTR4/zqHbXObx45y7zX0eP9HZSVIPWWg8s20+jDw/HQ/FaHJGeyo9EIcDNuF7otElgSkQy36YSwJTUDx+3LA3BcjjxyGBLVgePy4J5AQz78chgS2KHozDAltEPWuTZ6mPeTjNkplt85CNuTRIbF0/xwSjjH5qPvQcpv62oMnw5vCoG5mm2piijlFf9kZ/w79gtC/u+2+qgucvN3yDT50Lm+9cmD4NvRxgDA+dVmODbvSlF9+r/EEPfG/Kuocl29bgR2Nx+ea4bhmgAqaUc0Sh9iVjCRVOcm6Lsq5vsUSSQFnkUCXBwBa9WL6n6HEnasw7eaKTO1Fj9sKT1LkbNdLu2zlmfJTO/gxaZ1fNvGbK0bKRnsVSyOzCBAGa+ZmDH9w5YxH7NRbxeRZBG6a47hsg5rj4QyyKiRBQ3agkjI6lIGmoq6BmEdX00a0T0EeiUNOHI6t8F4vczka/kycncie/mb3wFFMezWBmc9VPs2iy7BOLkt/DIv5rLBJvsAjaPA71nuuYSv4Mi1IiBaQZ6NgjOpIJfCRCorEcgoZ9SFOCStPlS5FKNOjfxSOnFpm38hQJ7tQisxueJpa7LUlkd+538iia4RGVP8mj8e3Z13bw+in+YRXk1X79P4pyETG1EAAA</t>
  </si>
  <si>
    <t>Chem structure</t>
  </si>
  <si>
    <t>reaction const, min-1, pH 6</t>
  </si>
  <si>
    <t>log react const pH 6</t>
  </si>
  <si>
    <t>51A04E17BE7E7D5495923BFDC086B4C6</t>
  </si>
  <si>
    <t>JChemExcelSw8AAB+LCAAAAAAABAC1V0tvozoU3s+vsLy+MdjmWYVUVWcxV5pOR80sZjdyCU2RAlRAmvbf33MwacChuOroxomMj88L+zuPLC9fih15zuomr8qEcuZSkpVptcnLbUIPebmpDs2CC5/Ty9UyBV7gL5uEPrbt04XjHA4Hlj5mhXqpSpZWBdX7Fy9NPuI5SFbVW0e4Lnd+33xfdzKLvGxaVaYZSDX5RdMRv1epajtn3jHhFKp+zktHsztF/ay1/REufl320mzo6ZWuYe8KRMlDvsvIQ1UXqiXPwmXwdf8h26zMatVmG3L/CmTOPDiC1Zflzdcq3RdZ2a6WN6giT9Vu3db7FAhFtcvSPWiDh3+/JrTgdLVUbVVc1bV6JfiEZMWJEkRJojyifKICokKiIqJiorgLP9jnwMCBgwMLBx4OTBy4OLBx4BPAJ1AP8AngE8AngE8AnwA+AXwihjvbZejsr9enLKG35BrGDxjXg2GuzXFH7ihptnW1f7rLHhLqks+MZivgx+FGBahgLnwIZ1LKkAgWBKF3nHpiP/WcHxAYcy566mK8O1YOV+rCgfuw8kISgLrIO049sWcZm4qACIevWSh5Pb3RwmVhOPTX91yUlhwmySIfJo8FAHeww4NuiuVp1e9FzEMtMRMozkFphDOoQwVcMjfWcxQM1/2+4cRxuejdWAB79IG1dh4Q7LxBeLW8r8rN4JHkm4Tew60iC6CjET28KanqTVYnVKACZB0KiLEABsObAJ8SkGMBDJ15C95YAANt3oI/FsCwnBcIxgIYxPMuhWMBDPl5C9FYABPEvIV4LNClk3kTuD+6ui79zFvh/OzNByLTZsS5Z8IiYly5TogWz4xb1wnUYse4eJ1wLXaMu9cJ2mLHuH6d0C12DAToAmCxY4BAFwxLOJoo8EYyk3YEPwtJYQGbMMO+q2EW1wwY6JpnsWPAQNdIix0DBrqmWuwYMNA12GInnDgDS2oSBgx0nbfIGDDQfcG8b9I9S8sDkem8zCeOzYJQacKA61blXMYZVJu33gp1dI1EDZSErvdP2KdVxbrrUChp87aj38pvlOyyh/aHKmD97Vau6VtjJqYbMwm3IcEdiRVJGt3TmtziQOdblT7ixs8qL1twWfc4xy7p6t197H0iKNKAyJhJcZpC5nKENbYSWMX9AJqGKIoFFHEhoOHTxI8UY2nWSnwfS2RKI2K6c7DUcOlPyExG2fAajbPpqcaJdno7lQO3CWrR8OlOYSQBlGnNzhE3ZwgSf4cg+Q6CIAdIiE8J8SbD/wdB0OdxN4yw34vCwRwzPwgjDSJs4hBF0P+GiJ+FxyTCqad/CEhGeutey5ISpZHeuuMILECKJmQmU9XngeRNAYl/EkjDx7P/gM7pD+KXpQN/jFf/AVnHv9pLDwAA</t>
  </si>
  <si>
    <t>B4714D1D8056B1E72777926BC8E539B4</t>
  </si>
  <si>
    <t>JChemExcelFxIAAB+LCAAAAAAABAC1WFtvozoQft9fYfF8avDY3Kokq2r3YY+0bVbNeThvK5fQFClARWjT/vszAyQBQ+Jqd48Ishl/47HxNxcy+/yWb9lrWu2yspg7gnsOS4ukXGfFZu7ss2Jd7ndXAnzhfF7MEsQivtjNnae6fr523f1+z5OnNNdvZcGTMnfa8eu3XTbA7CUvq40Lnifcf2+/rxqdq6zY1bpIUtTaZde7Rvi9THTdLOaMCTfX1WtWuC3czavXdraf4NHP42+7tXPa0hccu0FV9phtU/ZYVrmu2St4HH/eX2yTFmml63TNHt5RLLjCV7D4NLv9WiYveVrUi9ktTZEleruqq5cEBXm5TZMXnA07f3+dO7lwFjNdl/lNVel3Rj0Sa8E0MC2ZVkz7TAdMh0xHTMdMCw9vHBcIEIgQCBGIEQgSiBIIE4gDxAHNgzhAHCAOEAeIA8QB4gBxEnFS4NltU1r0P+/PKW6dna47vA79ezYcWeJ9j9ddX+6w3aYqX57v08e547Hpa7cRk1KJNwyleMYwd4CLAPcleehho7gKT0/dmOAyxubK40JFgtpYUAtc+dRKDkCt4mFArc99SW3IvbAv73CdjYB7omkQc3zqTHX2u7GISziNdU8x98ZPwuOBpBZZ452eHfaOO6V1+HhEbRuxK7QZBYrWqcATp/YgPzceob6MTq1N/xzeHMfVelHo9zoHpORKxF4fgRsEpCoGAlRWeDgC3SSKgn7nONSC0SXco08sZg9lse51WbaeOw9IWIIgxXbQ+YvDymqdVsgUmoCgfQUYKpB3HRXElIIcKpAvXlZQQwXy3MsK/lCB/PzyHoLRpoPLFsKhQmhViEYK0eUlxUMFClGXLQhvqNFEtMs2hHnYTQS0mDHOu42YFjvGkbcR1mJHTehYiCKMg28juGVtwfi1WegljNNvE4TFjEGANqFY7BgcaBPQZR3wRt7VU5l2YDHyL2FhM8DIw8CzqJgcoGxp4RqYHKDsChYdkwOUjS1cg7H/g4VqYHCgKQYsVAODA23RYLFjcKAtMC7bkQYH2oLEEpQNErQFjMWOwYJDwXPRjkGDtmiy6KixTs9Ob21uL6UdK0KaA4sih1UomTurl2eqLst81dRSDquzmuR3S9zONn2s73SOj0u4c47FJEwXk5KSHXoYLXBQ5VH9tnTaynb75UlXGxRiFhesOZpaJ08E/lFmRU0DTS3W1nY3Z0apUsPcL0MsFwSHOJBUDoUU4pvSBlM8qDhoKgQV9jofSfrScJp2Y5ZTCSZ0lO1UjO11UuOVNPM2U/aWwGiWNpk0OxpooGR6ZvdAgxEhwEaI1VJ+6zPi21KuTpSQZyiBPi2Jn+inMjJosSJaEDGmKWAjwYEGivs+xhsfC99TI7F8ptjYkEEiwg+oPgeqjbHejaIYWCf/ECOM+NbsyZIXpRHfmndhyYsyntCZjG+/ziJ/gkUQ/BkWyd9jkTrDIoy+CqOpwkyk4P9hEQaMAL/OGH4kyLDfYpQJwqhjUsglUqf5UkHSNV8qgPG3k3+EScrIRrQvaclGyshGzfuYjPg9HTMbxe27+5NMiqeY5P8ik/rd0f8Z7unPjk8zN8m3i/8AMLzDTBcSAAA=</t>
  </si>
  <si>
    <t>0BDA28C233C57C75E80CFA642D386C8F</t>
  </si>
  <si>
    <t>JChemExcelcRQAAB+LCAAAAAAABAC1WFtvozoQft9fYfF8AvjCrUqyqroPe6Td7ao5D+ftiBLaIgWogDbtvz+fMWnAcXHVbkMqh/GMx5dvZj53+fWp3JHHvGmLulo51PUdkldZvS2q25WzL6ptvW8XlAXU+bpeZtCFftWunLuuuz/zvP1+72Z3eZk+1ZWb1aWj+s+e2mKis+du3dx6zPep9+/PH5veZlFUbZdWWQ6rtjhre+GPOku7fjKvuPDKtHksKk+pe2XzqEb7j/ny67tP7dY5LukCfecwJTfFLic3dVOmHXlkvouv/xe5zau8Sbt8S66fIaauwBasvyx/fquzhzKvuvXypxyiyNLdpmseMgjKepdnDxgNP/7+tnJK6qyXaVeX502TPhP5S4pTSlJGUk5SQdKApCFJI5LGJE1ISn38oZ9CgUKDQoVCh0KJQotCjUKPQY/JcaDHoMegx6DHoMegx6DHoMehxynObpfLSf/zfJ+vnEtygecXnovRc2WQXGjPFblySHvb1A/3V/nNyvGJ6WlvmUFGDTKBP45TZhjK9fEh1OWcR4S5YRiJQzMIh2bQnDPAYfnUNxssBuli2mv0MYwTQCgiEmLwWByaQTioTGc6mMdoGHb/+bi+he9G0Xj2gfClNadouBsHvdcQAQE/NOybhB/fhr5BM3aFHCxxmRyFYuxYthhV9lLu+olq43D8fugPXGGY0+F1McxqAbP4Le+qBea9F9Cvl9d1tR39JMV25VxjT6QKMNSyISAcUjfbvFk5TA4gVccGbGogw+fFgJoM+NRABtu8BzE1kKE57yGYGshAnjcIpwYy7OenFE0NZJKY9xBPDWRKmfeQTA36BDTvQvZPjq5PWPNeKD1Z+cjE7EY7cJUTLTb8dDUWlFDt1FXKtaxGO3iVoi1+tLNXKd3iRzt+VQIsfjQEqJJh8aOBQJWYeT9MR0FfkiwhrAd9MLEx+9FhIMuaBTrsNPSZBTlMg4GqqpblaDBQVdjiR4OBqtoWPxoMVJW3+NFgoFiBxU9i2AML3LgGA8U8LDYaDBRTmZ8bP03/zIJQrqFAkSGLjQ6DQJGnUxtvVNVeWJ8cAzTHIQ0kK2fzcC8ZZF1uer7kkK7oevkl/+6QXX7T/UpLvH+/5BvnhTIyM2XksuIBYRyI4YHG5zbkUj5y8l2a3cmO33VRdZiyYloHznb+ar9kYBwMAz44+MaxoeAbci8lhaGS8kiZZEBRzyeSJInIIH9L4eda1PRrskQn16Km3wtLkuaRwcYYaeOj1PZnkGq72o/bDzmaNpGjqITV78LEAhLzyN4BOycoYh9DEX8FRcgDYKcpR8zx5HNQBLqahBGJ3Cg8NiCaQRgpFIGMxnECEWPISwxUNGBECd+EIC239eux5EOu5bZ+HyxlUfgGG2Oeej+CQgOC6B9CEP8YgoQZQQJ0T4CLCcST4J+DIFxPKA9CeU1J/FGbuEEShApEuHskEUoULnEhjwOyEC73g4QM8rcASWiFqF+WpUIIrRD122G5ughusDGSi3cDaTLtA5C4+DNAEh8DUvAKkFDIBOqrQFiJ6LMKGveBEdzQo2NDkZEkH+xRhJKHj0RRFOH2DhQJIWIyyN+EIv3eKNdkoYFCK4L9XlhuAyI02Bgp3ftRJEwo4u9E0fjnyX/KvOO/0b4svazcrf8HiLxIHXEUAAA=</t>
  </si>
  <si>
    <t>3DC7E3272D0A85C09E907B0F947B6C9A</t>
  </si>
  <si>
    <t>JChemExcelUQ4AAB+LCAAAAAAABACdV0tv4zgMvs+vEHTeyhIlv4okg6JzmAWmyWKyh70tVMdNDcR2YTtN+u+Xsp342Wh24ASUJX6kHp9IevH1nB7Ie1yUSZ4tqWCckjiL8l2S7Zf0lGS7/FTeCXAF/bpaRKiL+lm5pK9V9XbvOKfTiUWvcarPecaiPKXN+P25TAY6J8nyYu8A58L55+nHtsbcJVlZ6SyKEVUm92Xd+SOPdFVP5hMXTqqL9yRzGnUnLd4ba/8CNz/OzuWOdkt6xLEHhJKX5BCTl7xIdUXegTP88T/IPs7iQlfxjjx/YLdgCrdg9WXx9C2PjmmcVavFkzGRRPqwrYpjhB1pfoijI1rDxp/fljQVdLXQVZ4+FIX+IKZlurUgGoiWRCuiXaI9on2iA6JDogXHP44LVBCoIVBFoI5AJYFaAtUE6gHqgbGDeoB6gHqAeuDhOR1iM8G/P95iXCbpnjU+jzPP5tr6ic+GknJf5Me3n/HLknLyf55yD/gXBNlyhiUFJjycrWQ+R6GY8ru3dkwwGaK440yoQBgZCiOBKddIyQCMVMz3jHSZK/vvl3Gfcb+RgQqgfYdWH672Wne186CZSnCZmMe4uEwzaDUp+cB1GG8u+KSRAblD1cBTxosCLjp56f9sPEC8DDppw9Xvbud3IP3OjkDOBr7ba1xGLhYFMhiQVbhhSoRI5YVzZeZq8Zxnu16TJLslfRa0pizSoISWtZTkxS4uMCAYA0a1D4AhwHD8CoA5gBwCzI247UENAeby3Aa4kzV4t6fkDQG+1YM/AQS3PQRDgLn3tz2EQ0AdJW4jzPhg2XVUuT0tMT7uOgpZ/IxOvIlaFszo0JsoZ8Go6RYoy3LGJ18HUYub0eE3QdfiZ3T+TZC2+Almts21+Alnts3CNBjTwCQTC9lgRIMm0Vj8jC9+nZgsfkY0aBKZxc+IBmoAmXfjTiIGWC4PeBMvlrMBfxLHwMJoCGaW71owYwo06X4KcXrh/FqTGBOYmikpsGdJt8c3U9/k6bbO9ZRUSWX61xs8uEP8Uq11iq8bWNNrOQPz5QwmIo1JSZv5DWqPNVYWWE3UtdXh8VUXe+zErFbXB7qqdPRqlP/Kk6wyA9z0N7XHwyejpqrAVOa7oUcw1ylwsYSQjIdStqlauEwIjrlRKCZVr/ErKU+ObkyztNvHIsc3xm+2YsqY/rmMFtj2jjaltlub7E2BGCsNheoVDRDYM2/ZuRBhQgmwUWK7kd/7nPi+kduOFHKeFBLjhkSGSlMFyBExtoYYhhrzJLDR4EKEkIkQ01TIQq8TPvNck8tqMngMXM5NvRQKT5q6yg2kT9r+X2LEKLbVa7JEEDmua8xegKUUUjOY2Xj42ywaTPvKIv83WdRvTr6EnO4z6cvCwc/D1X/rwGs9UQ4AAA==</t>
  </si>
  <si>
    <t>B4B06880DDBE349EBE2B09F00C9263AA</t>
  </si>
  <si>
    <t>JChemExcel/AsAAB+LCAAAAAAABACNVktv2zAMvu9XCDovskT5lSLJUGyHDVjXYdlht0F13NRAbBe207T/fpQUx7aSRoMT6EF+pB6fSC4+vZY78pI3bVFXSyoYpySvsnpTVNslPRTVpj60MwGRoJ9Wiwx1Ub9ql/Sp655vguBwOLDsKS/Va12xrC6pld+8tsVE5yBZ3WwD4FwEf+6+rw1mVlRtp6osR1Rb3LRm8nudqc4s5h0XQamal6IKrHpQNi/W2l/g+sfZa7uhw5Y+o+wWoeSx2OXksW5K1ZEX4Ax//CPZ5lXeqC7fkIc3nBYsxCNYfVjcfamzfZlX3Wpxp00Umdqtu2af4URZ7/Jsj9aw8+3LkpaCrhaqq8vbplFvRPf0tBJEAVGSqJCoiKiYqISolKg5UYLjH+UCFQRqCFQRqCNQSaCWQDWBeoB6oO2gHqAeoB5EeEe7XC/u99tzjlskw/cDv/H4/tT7NfQpabdNvX/+lT8uKSf/87VbMYzwvmBJZ5IBpILMQpbEuo1YJMfjXg4sjHTL2VzYVoTYCibnuEdgIsZGsoRjE7IwGUZH2VHzZMgY5kdHfHCcMJ6MHBpYao2k1mRqHaSUvOkdoIEIEmLblMxixtM41IZC4GJo+/n35CniZTq07+F6f72eQA6mSTTq9JIeIVko5nysiRQFpM2oY0XIweBEwtXioa42oy4pNkv6IKhhJ957C0eCUlI3m7zBt68NaNUxAKYATecTAC4B5BSgyX/dQzgF6HdyHRCd7SG+vqR4Cki8HpIzQHrdQzoF6Cd+3cN8CjAB4TpCyyfbNgHEg3Gv2wQcD8a5cRugrm9fOJduA5rHT3h+BKHHjXvzJmZ63DiXb+OrB+Pcv43HnrU5FLDx2+PHYUE4gVx0A/zstQgP+0GcefGcGcDZGwYPO8FlgM5aHohDAJvhPBiHATYjevbvMKDPoFf9uAzQWRg8flwGiImfESYYheZTKaFtYI6lpMGZJV3vn3VZUpdrk6gp6YrOzN/Lr5Ts8sfuhypx/PVerumpDoHLdQgg6THrKMxwCuZO8bDGsgA/vfhOZU9a8LMuqg6Ppk/2tli4fVduigHMQhAl0uQlDpMO5jSRyGPKjVGNm9w9F7HUqTJKZUKO8/+TxMB5N2ZrnpAunYdjjsTzpqW4gLn4QMc36hzTcdY5XGPXmBwtm2gr9v2ZU5ggcOay5aCn0LR7VrQGQ0X7YRFgJb/6B8HtzHn8CwAA</t>
  </si>
  <si>
    <t>E5F4A7677E1AA0EDF0800F549FBF2280</t>
  </si>
  <si>
    <t>JChemExcelKgoAAB+LCAAAAAAABACNVk1vozAQvfdXjHzeGNt8JRVJVbWHrtQ2q2YPe1u5hKRIAUdAvv79jg1JgFDYQGQYz5tne57HBA/HZAP7KMtjlU4Jp4xAlIZqGafrKTnE6VId8hEXLicPsyBEX/RP8yn5KortvWUdDgcafkWJPKqUhiohZf/9MY8bPgebqmxtCca49eftdWEwozjNC5mGEaLy+D43xlcVysIM5hsKK5HZPk6t0t1Ksn0Z7a9g+mb0mC/JdUpP2PeIUFjFmwhWKktkAXvBKN7sB6yjNMpkES3h84RmTh1cgtld8Paswl0SpcUseNMh4lBuFkW2C9GQqE0U7jAaPvx8npKEk1kgC5U8Zpk8gX7SZslBCpA2SAekC9ID6YMcg5yA5Az/2M/RgaMHRxeOPhydOHpxdOPoJ3Q+NpEeyO/TNsLpwBO84/XUc33AnEC+ztRu+xGtpoTB8JWvOSDXUWgR2Lbtg6Ce5zvnpjJWDS4d/s5NJwDXkeEsXexzfPDQOHbOTWWsXDoZSiOBEw5oxKjv1+lch2mYzbGx6djFxqEeigsJuGeaiX19q/paYc6voyrQyKZs3PM+po5xL6Nhxq1LymfBp0qXtUeIl1PyyYnRAuYgF5UcCKhsGWW4yDqAdq0DRBOglXMBiC6A3QRonfUzOE2AVmU/g9sEaA33M3hNgFZ8P4PfBOj90c8wbgLMbuqnmNzMuobo5ND9dYjepryfhLfTbbb3AE0r42U5GOBpJb0sHwM8rbyX5WaAp5X6sjwN8HgdazCEaQmgLIEDY2tpoCyZAzyTm+3IB6Qp2I02+YA4RVsFflnEezG3+75TN1atylzOIB0BizeBDC1Tstht9XmmkoWp/wSKuDD2uf1CYBOtineZ4PvL3F6QywEmug8woUsWSlLoETmtk2gBc33poRcy/NIdv1ScFjjk8kw5n0GP3/br08ahwnf0kcCcayOobztV9ce6yz0fJtR3mQ0+FmXbFGM0/k8RFq3tYubDBxLS2i5mHQa2pXA7MJ3lu57G1tpU1taKmrgmZG3YoKOUGjWr0ECgpTuyddZN8/HmE8e6fv/cBRZ+983+AVcYHj0qCgAA</t>
  </si>
  <si>
    <t>F4EECC7F089A961A6719C1D0736FCD48</t>
  </si>
  <si>
    <t>JChemExcelyQwAAB+LCAAAAAAABACVV0tvozAQvvdXWD5vDLZJSKqQqmoPXandrpo97G3lEpIiBYiAPPrvd8amaTAU74ZExuNvZux5eTK/OWVbckjKKi3yiHLmU5LkcbFK801Ej2m+Ko7ViIsxpzeLeQxYwOdVRN/qenftecfjkcVvSaZORc7iIqNm/fpUpS3MUbKi3HjC97n3++lxqXlGaV7VKo8T4KrS60oTH4tY1XozX6jwMlUe0twzcC8rD0baH+Hj12enakU/j3QHa7fAStbpNiHrosxUTQ7CZ/D1v5FNkielqpMVeX0HMmcBmGBxNX+6L+J9luT1Yv6EItJYbZd1uY+BkBXbJN6DNHj5fh/RjNPFXNVFdluW6p3gG5IVJ0oQJYkKiBoTNSEqJGpK1Iwo7sMP1jkAOCA4QDhgOIA4oDjAOOAE4ATKAZwAnACcAJwAnACcmIK/tglu9Nf7LonoM7kj+LOfH/Dc9a69IJWSalMW+91Lso6oT/73qTYcR/CjiChY0IfzNcOYSRmERLDJJAwIh5kMCZgePmTUTEfN6nlsw5pZMzSYXoFtSHsHEyBOg4+hITaQtkxDpOQdDjPinI3Heq+gg+PLjIngcuwsdAghC/VxJ2wm++awmRmOAZsIHCXzpzgKJvnl3GchMJ6t1z/tcDVzOEfPZiByvXPoLuavRb66eCXpKqKvnOqYhtioRBPWlBTlKimhYqAAhF4yiDYDJsGZQfQxyA5DMKwhaDNggg1rGLcZMB2HNUzaDJi8wxrCNgOm+rCGaZsBC8OwhlmbQZeRYRW43nKdLjvDWjjvnPyCpV+N5XBT2Rw8ls9NJXTwWG43ldNxHMvzptI69FjON5XZocfyv6nkDj3THh5H1HArCsxNMbw3YYeBvlkcOWyFgbmJHHrsxNc3l0OPnfv6pnPoseLA3IwOPVYcmJvUoacnDoQjdkTYYzcXjx0H6B9HfRJ2HKDdHCVK+p2yKRwhKu0waJqOLo93cXecOySUAc0BJSVQIrrc77DbKrKl7jYoqdNa05/lAyXbZF3/UBnMH57lkp7bK9HfXgmwkgTrSogyKaw+aAmdzjP2NaquVfyGCz+LNK9hy6Zn+eh4br9cx15mzGZcSmwapp9DwGQopekPdMchTeeg72C4W6XpQ+S/3K3SShk8kJg5fGKnDBrCkZrSTpmZMVqX59KPlnEaqmVSLVeLvNg2QSkmtLUVWhxA6ZfsfQRO+7XTgXuf7fnV3IO/JYu/rmwFhckMAAA=</t>
  </si>
  <si>
    <t>09D85916890B1B205AA95579AA5F6B9D</t>
  </si>
  <si>
    <t>JChemExcelVhUAAB+LCAAAAAAABAC1WNtuozoUfZ+vsHieAL5wq5KMqpmHOdK0HU3Ow3kbuYS2SAEqQpv278+yIQkYGle9lCaG7b28sb3svZz5t6diQx6zeptX5cKhru+QrEyrdV7eLpxdXq6r3XZGWUCdb8t5Cl/4l9uFc9c092eet9vt3PQuK+RTVbppVTht/dnTNh/47Lhb1bce833q/Xfxa6Uxs7zcNrJMM6C2+dlWG39VqWz0y7wQwitk/ZiXXuvuFfVj29pf5qt/333arp1jl76j7hxQcpNvMnJT1YVsyCPzXfz7X8ltVma1bLI1uX6GmboCQ7D8Mr/4UaUPRVY2y/mFaiJP5WbV1A8pDEW1ydIHtIabf34snII6y7lsquK8ruUzUXfKLCmRjEhOpCAyIDIkMiIyJjIhkvr4oJ7CgcKDwoXCh8KJwovCjcKPwY+pduDH4Mfgx+DH4Mfgx+DH4Mfhx+HHVUD4cYF53GSqA/8+32cYBjK+/uC6Ipf66tsvDa/vm/bryiHb27p6uP+T3Swcn4yv7S3Fh03UjD25/hbqCfPPFk7ohmEsSOz6PrqcuJwHMaE+rIkglMGMHh7Kzt65daCuiQBGERHKUYaHyv1jV4uJ9jENDJAI7cPIIzIDKfB3KLU5PDh1LVDhhpEfHMsQ3oIRGqE+So6lttNjfQx/TLEOTcmsC9r1xSHPGAXuxgECo2UsFjL5xFxO9bsF4qWnDtAVx95on1NAPPEk6RBUlVEEszEse/OsQ82468f95339MPDB7ViNknatYxF5h1W0nF9X5bp3S/L1wrmmjl5eIOCWdSvMIVW9zuqFw1QDyrUPYEOAWh4HAJ0C8CFArd7TADEEqLV++pWCIUDtDKcjhEOA2kdOR4iGALXrnI4Qjzodn46QDAFqUzsdgfpDhN4DT8eg48nuQaajsDGEWiB8NB2UWSBi3BcLq6gx6Xr/DywYY97b/GAZM2Pq23xiiWPMfpt7LHEMArS56nQcZlCgzW2W5WtwoM2FljgmCXQ+tWD4GMNsW4tBA5XDLSuZmTRQ6Zxbwhg0aGWAJY5Bg1YyWOIYNGglhiWOQYNWkpyOw00aaAlj2ZRNGmgZZMGYW78YxJl+N4MGrbSyxBHjMeCWTYcbPFDyjltozU0eKMlnS2bjTMAnqeP1su1B3qomoOgcUsOycFYP90oqV8VKi0CHNHmj7Vf8p0M22U1zKQs8/7ziK+egjdm0NuZgJISV5OqVYkOsriBLr5TclE0j0ztV8bvKywav3MrHvRA9f7FeCcrY5XEQQiLS4FiEbiyCsNVawo0Yhh7qLAgSqCsexwFpja8RI9xMm6o/NlYaK0aPgyWdC38CM7nK+tNojE1nNUZUt6ub7L02Ua202VSPwgABy3TL3p43Iwax9zGIv8AgrE2BNQB9LQX7HAZBuHOfaWHvR/0SJAlVfmhZBN4kOFagJgSLQCZGWuNrWCSMvU31iVv2Q2HsbXosLKlUmMo2acftI1mUTLGIfwyL+PtYJKZZJJTAR2YQWFMi/CQWJS6jYAjKJO6XEY6DIIlmEXVDijMhcxMhYpyIWKRPpcr4KhaZxxDVJ0t2EEYW0mNhObyIcAIzqSzezKLBa+9ZxD+IReJ9LApeYBGyGGZNCqypwP8cFoVgBggSuRE9FoErfHXCUQzCaRrcEeAOjxOmzuIsivURXplfRSJDLuguWSSgMJKgHgqLzBLJGBNMngbfTqJoikTBG0nUvx39HOgdfyv8MvfSYrP8H2bWGG1WFQAA</t>
  </si>
  <si>
    <t>08F3CAA0D89BD9015F2B3C63A5949E8E</t>
  </si>
  <si>
    <t>JChemExcelmQ8AAB+LCAAAAAAABAC1V11vozgUfZ9fYfl5AtjmK1WSUbXzMCtN29VkH/Zt5RKaIgWogDTtv99jTBIwFI9mtCHIcH3Ovf44ti+rL2/5gbymVZ2VxZoyx6MkLZJylxX7NT1lxa481QvGA0a/bFYJsMAX9Zo+N83LjeueTicneU5z+VYWTlLmVNffvNXZAHMSTlntXe55zP3n7vu25Syyom5kkaRg1dlN3Rq/l4ls2sZ8EMLNZfWaFa6Gu3n1qr39yz3195y3ekevXfoDdbegkqfskJKnssplQ1655+DvfSb7tEgr2aQ78vgOM3N8DMHm0+rua5kc87RoNqs75SJL5GHbVMcEhrw8pMkR3vDw59c1zRndrGRT5rdVJd+JelJmyYjkRAoifSIDIkMiIyJjIpdEMg836hkADAgGCAOGAcSAYoAx4DhwXPkBjgPHgePAceA4cBw4DpxQ83ZIVYP/fn9J0W0yvn7geiD3eOrdB/W/b98uFyX1viqPLz/SpzX1yPiq9ww3n6gZXZhbvqahE4axT2LH89CdpSNEEBPmwbr0CeMwC3YtO3sH60idiwBGPyJMoAwvlUNX3tVVB2O+E0ZecC1bO9yEwPln3PLsHSLwMEUcTiM4hVFEZAHB4HcpW3PYgSh5RzeFEweoQRAonUy+cUewlhz4H711hK7ool2DR5EqO+xCOF60XLbvnipRH6LsszhZdL7mouJNaAegsGsg7QkKdy8S36wey2LXeyTZbk0fGW21D9XUvJM/JWW1S6s15cqBgvYJfEhQi+VCYFMEMSSopTUfwR8S1EKcjxAMCWrZzkcIhwS1yOcjREOC2hLmI8SjTsfzEZZDgtpx5gnMGzLaDWq+UWw82T3KdBQ+pjALRYymg3ELxR/3xaIqFoymhPkWijHtev+2cIyZ13u9ZZiNyddngyWOMf/6LLGsREMB+uyZj8NNCbTnl4VjaiAYxJlum5hom0U43B+PG7cohxsyUGc0t0iHGzrQZ7SFY+hAn+kWjqEDff5bxs3Qgc4XLBusoQOdX8zHEYYOzvnIbBxz629zGgtHjDliUjtu73i6JGvKB/IWSipY1nR7fFGJX5lv21SHkiZrWvuD+EbJIX1q7mWO928PYksvmR6fzvSQaUihji9Mv/CNVGyLpAuXanwjk2dV8VeZFQ26eU6RdLp1+2G9SqFiR8RBiKSIBdcidGI/CHXy4TsRR56IjCYIlkg3RBwHRBt/5vQWxpJp+2NZZsJYMu04CItcwgnO5DHen0ZjbDqrMaKt39Zlr9lEedHHTzsKAwYs057ds25GCuK/pyDxgYKUmLGokWdKEf8/CkKyKzwohEXIGfslRBKq3VGrCLpRiTBqQqgIYuJEG39KRcbm1vbJsrkJM8NRY2HZ3MRygjOZSP26ioIpFYlfVFH/cfRF6V4/Nz+tXHxmb/4DNWxfNpkPAAA=</t>
  </si>
  <si>
    <t>6F666700AE1B20E254B421D11B728D02</t>
  </si>
  <si>
    <t>JChemExcelGg0AAB+LCAAAAAAABAC1V01v2zgQvfdXEDyvKXIoUmJguwjaQxdomqLew94KRlYcAZYUSHKc/PudodzUkh2raLGQA0rkvCE58+Yj8/fP5ZY95U1b1NWCKyE5y6usXhfVZsH3RbWu9+1MgVH8/XKeoSzKV+2CP3Td41UU7fd7kT3kpX+uK5HVJe/Xr57bYiCz16JuNhFIqaJ/bz6vAmZWVG3nqyxHVFtctWHyc535LhzmjS2i0jdPRRX14lHZPPXavoOknxTP7Zr/vNIHXLtGKLsvtjm7r5vSd+wJpMCf/Itt8ipvfJev2d0LTisRowmW7+Y3H+tsV+ZVt5zfkIoi89tV1+wynCjrbZ7tUBu+/P1xwUvFl3Pf1eV10/gXRm807RXzwLxmPmbeMG+ZT5hPmXfMK4l/uK5QQKGEQhGFMgqFFEopFFMoBygHpAfQL9ucDvTPy2OO12L98wWfD2883/C5ZbectZum3j1+y+8XXLLpp90o/AN6R8/Ags9ASEglmykBOnZMCi1xQLYYPDQI4/AOWmidOJYKKXXCnDCxNkyhnZ1U+Bk761ginEkAB2VjyYywEGsWizRJEvpKZIproKTFLcCkcdgxReOgjEZ7KSVScA4/HcSkB0yiOHuhM2oRW+3YLBZJehhxkdG8kmHUqdaM7qKtpnULYGk0eChahzhNaUcHh9HQvBRWGxtGCybgpYuDPnAmjJL04DzdFEelLNnImiQsA6hwHJtYhBmBhjBImOiVMcv5XV2tj15ZsV7wO7wYiaDbWjiwibO6WecNBiopINFjAAwBxL1XAJwD6CGAmHp5h3gIMJMAcwKwl49khwAKmMuAZAig8Lp8pHQICMF4eQs3ckSI3cubkMoBJsT6BGbs8JAbLh9NjXze55KJfUZu73PPxD4jz/e5amIfc+LLSYg9Y7YJxqgRA+g2yQRkxIE+404cbcyCAeTsNjAmATlngp2gTugJcgIy4oCdpgCMKWCozExg4hN3wllGR0fZ7LVUkgqsK5w1OLPgq90jld26XIXSxFlXdGH+Vn/ibJvfd198id+fbvWKv9ZZOF9nAe0K6HagW9hRoVxRCaQi6LvOZw+08LUuqg6P3Je7H+Xx+s11KoEJVSeJ1c1RkreY+7XC+mMxmff1xwqjrcUprAqhiqUaqE45m/5KsodRsIT76AmPjKIl2GEikCE5gzkbYcduHNnmMDuyaNAbVB4dm5GWPhaCFQYInDmvOfrBmxMGwZ8xSL/BICIzlg7AcNPy/2EQ9i4AuIHCRkHZ0MtQJ4CtkcXe5tDEYDMiVegSUsB0gd2DMnEcmhQk1C8RaZTbwrWSCSKNclswh5voHeQpRp8tpL9PpOQckdRvEun49aSlj372++/mEf6fs/wP6NQq1hoNAAA=</t>
  </si>
  <si>
    <t>121842BE049AF67D853B1B2CAFECD1BC</t>
  </si>
  <si>
    <t>JChemExcel+Q8AAB+LCAAAAAAABAC1V01v4zgMvc+vEHzeyBJlyVaRZFDMHGaB6XTQ7GFvC9VxUwOxXdhu0/77JeVMGjtuXMwHnECxxEdR5BPJzD8+F1v2lNVNXpWLQHIRsKxMq3VebhbBLi/X1a6ZSdAy+LicpyiL8mWzCO7b9uEiDHe7HU/vs8I9VyVPqyLo1i+em7wns1O8qjchCCHDf6++rjxmlpdN68o0Q1STXzR+8muVutYb88YWYeHqp7wMO/GwqJ86bf+BoI/gz806eD3SJ1y7RCi7y7cZu6vqwrXsCQTHj/iLbbIyq12brdntC05LHqELlh/mV5+r9LHIynY5vyIVeeq2q7Z+THGiqLZZ+oja8MffnxdBIYPl3LVVcVnX7oXRL5p2kjlgTjEXMaeZM8zFzCXMWeakwC+uSxSQKCFRRKKMRCGJUhLFJMoBygHpQTlAOYgwPtuMDPvn5SHD47Hu+YbPpzeeG3yu/XMTsGZTV48PN9ndIhBs+mk2Er9weFMYK1gEM+ACEsFmkoOKLBNcCRyQPxqPAVxbPJXiSsWWJVwIFTPLdaQ0k+h5KyS+RtZYFnOrY8BBmkgwzQ1EikU8ieOY3mKR4BpIYXAL0Enkd0zQXSij0INS8gSsxVcLEekBHUuyAw0hWZtIE7AXMlnxyCjLZhGPk/1IsjQvhR9VohSjoymjaN0AGBo12kjrECWJVwr7UdO84EZp40cD2uOFjbw+sNqPgvTgPB0cRykNuczo2C8DSG+OiQ3CNEe/aFIXRwrYzHCpRIIMCw8UW85vq3J99JPl60VwKwPPPYxtA3v6Bayq11mNN5sUkOgxAPoAIusBAGMA1QcQtc/vEPUBehKgTwDmvEmmD6Abdh4Q9wF0H8+blPQB/vae38IOAuEv+/lNSGUP45PDBGYYcJ9MzpsmBzHvks/EPoOwd8lqYp9B5LvkNrGPPonlJMSMuG2CMXLAADpNPAEZcKBL0ROmDVnQg4xuA0MSUHAm2AnyhJ4gJiADDphpCsCQAprq0gQmOgknTCUkfepnUBMYc5LFYPQ04VHSPJRwUoE1LmA1ziyC1eMDtQNVsfJlMmBt3vr5a/UlYNvsrv3mCnz/cq1WwaH+w3j9B3ISOhfoFMmgcK+6kky2ty69p4XvVV62aHJXbH+U6ss316kQx1QjBdZYS7XFYMlREqugwRrSlT3DtTIGp7AY+VqaYFHBamnNu2oKDC6LP4+eiMjgtng/TNwwsCOY0etyHMaBb/azA496vV7lkdmMtHRXznuhh8CZcc3hD96cMAh+jUHqDQbhbVZYPTCmTsGfYRB2UAC4kcT+RBrfUfkGxHKDHda+d8IeSEjfnCSAWQmbFqmjyPdGSKj3EEkNchsdCyZymxrkNu8OOdGiDJsa27nudxLJjhFJ/h4iqV8jUjROJOxrncJChw24U+YPEYlLSx050ud1wDZWRck+F1EvazvaJAY7+1lM9JFsP/8uGg1bUDrURIVQg0LknTHRvyg9ghltLH6aRj2zDzQyP0mj458n/1jD17+zH+Yh/o1f/g/a9+qZ+Q8AAA==</t>
  </si>
  <si>
    <t>FC1F3093D04657A964EBBFCB8985E4A7</t>
  </si>
  <si>
    <t>JChemExcelzxAAAB+LCAAAAAAABAC1V1tvozoQft9fYfn5xHhswKRKsqp2H/ZI2+1qcx7O25FLaIoUoALatP/+jA0kwaFxtReRaGA8n8fY31xYfHwpduQ5q5u8KpcUGKckK9Nqk5fbJd3n5abaNzMQEdCPq0WKtmhfNkv60LaPV0Gw3+9Z+pAV+qUqWVoVtBu/emnykc1esqreBoJzCP69+bq2mFleNq0u0wxRTX7VWOXXKtWtXcwbLoJC1895GXTmQVE/d7P9J7j5cfbSbOjxlT7h2DVCyX2+y8h9VRe6Jc+CM/zxv8g2K7Nat9mG3L2iGliIW7D6sLj5XKVPRVa2q8WNmSJP9W7d1k8pKopql6VPOBve/P15SQugq4Vuq+K6rvUrMXdGrYFoQbQkOiQ6IjomWhGdED0nGjj+cRzQANAC0ATQBtAI0ArQDNBOoJ0w86CdQDuBdgLtRIzntMvMAv95fczwNUl3fcPLyFvyaeL6Ya/+iZJmW1dPjz+y+yXl5D1XswX8C/zLQYdnJ5Z0JliYhEBmwBQYyRkolJxF82hOBANpxZyjCFkYooiYgONTzFSEQrFIvPU0BvRPg6fBcw/pxQyPU5jR0fpEjxL9+ih57d5BgeTGRqq5PMpBP0icM4zVUbo41y5iMuGoj41v1CeoV+ooB/1g584/Rz0S5Gx+JHAYxQSYSBIYRK9FRgYHSq4Wd1W5Obkl+WZJ74BaruL5N6KnKyVVvclqzARmAmN6ChBjgCH3ZYAcA0woXAaEY0DkBURngPgAEFOAeAwwQXnZgxoDTAhf9pCMASbgL3uYnwGAX0aY8dHR2XRyeVngHrdNPx4/zol36crjxzn0Lr15/Djn3qVDjx/n6Lv06fHjnH6Xbj1+zgkAHspAMrFtPozDArMDHqIJlwW2aHhC+DzoTyDTblwSmBrkIahwSWDrmAfjksCUPQ/E4UBXIj0YhwNdSfVsgcOBoQRf9JOcZUvhCR0xP8uXYjKdBSf5/NCNmCmwQFNSo2ZJ10+PprOpirWt8pS0eWv1t/ILJbvsvv2mC3z+civX9NDKiOlWRiDrBdJLYE8iudN7rLHbwMusvdXpgxn4XuVlixsz9Ahdp3H95rjpIRSWOcVJwpTgCms+j6QknbIv0CBYFOJSZiCZhPENtq4cj+kdZU86YWPfyxOd0gkbux+euJFuuVTd3l0+TmePeq2zs3ZeO+XJsomZpYtXuwsjBGqmZw4G/pwxSfwak+Q0kySGtTSdA5Jbhn+GScCZMp0TkiKCEznHpj9WA5mwjQxD2wkCT2xXpRLbIRr9u4jktjfmtTxJTjpJzm6HJy3IaAIT/lYijZZ9IJL8PUSSv0ak8A0iYQ6WWL+lCavkzxAJyTFX2GLPzOfiqcREBNhkD98NcWz6dOzPZd/3c277dKN/F5OcmmTfK/IwyalJdj88vYxMJjCTXcbPMymaYlL4k0w6vT37Dg+OH+kfFkFa7Fb/A82aijrPEAAA</t>
  </si>
  <si>
    <t>8A205D805A2B8A80BCBDF9DD5B6A951A</t>
  </si>
  <si>
    <t>JChemExcelMA4AAB+LCAAAAAAABAC1V99vozgQft+/YuTni2FsfqUKWVXdh11puz0197BvK5fQFClABaRp//sdG5qCQ6G3pxOJDOP5Zgb7mxmz+vyc7+EpreqsLGKG3GWQFkm5zYpdzI5ZsS2P9QKFj+zzepWQLukXdcwemubxwnGOxyNPHtJcPZcFT8qctfMXz3U20DlKXlY7R7guOj+vv28MZpEVdaOKJCVUnV3URvi9TFRjgnnHhZOr6ikrnFbdyaun1tov4eqfy5/rLXt7pSuauyQo3Gf7FO7LKlcNPAmX08/9C3ZpkVaqSbdw90Ji5B4twfrT6vpLmRzytGjWq2ttIkvUftNUh4QEeblPkwNZo5tvX2KWI1uvVFPml1WlXkDfabFCUAKUBOWB8kEFoEJQEaglKHTpT/NICkgaSCpIOkhKSFpIakh6gvSEtkN6gvQE6Qmf9mif6uD+eXlMY3YDV3T9oOvqA9ct3DKod1V5eLxN72Pmwr+56h3SX9COiZh5PPJlCAHHKPQg5L6g9+qGiOa88HUYnUOXgJEHiCSmt0RBcj96G1/lnd57sHG1zlcXXBdqZ5rBC4W/cLVKAAvkYqnH7pmyALV9HmpzkksRaQPukgafB5KGgHvue0+d5hBn+zg9U0BSj5IH7kee25EI55wYt17dlcW2dwvZNmZ3yAwVaZNr0bGRQVlt04oSXRvQqn2AGAI0d08AMQaQQ4Bm+rQHbwjQeTHtwR8CdBZNewiGAJ1z0x7CIUBn6LSHaAjQ+TztYTkEmOyfdqHnB1tnqsW0F7S321SXGT/WjrfVaMaPtelt9ZrxY+17W+1m/PhnO9mDjLsJRpZtDhOecRhnKIYWA9qaPfM2FgnaGj+TjjYLTE+Y9iNsFpgeMuPHznvTc2b82CwIBphxPxYL2r42g7FY0PbBmdiCszrWg4y7sVjQttoZjE2DZduazzFOrzyfzg7aBjVTBhVJYrY5POpzSJlvTGdm0GSNkd/Irwz26X3zQ+X0/PVGbtjp4CHGDx5C7wYxTBBjxNI6LWzgRl86+EYlD3ri7zIrGgq57fGvp4PLd+d17w/5chno/h4GbwM1Qj8Iu+4qeRiGke5gnuchLHyOSGecTv6RDiasrDHvNJOd0soasxbRTB/DEcxopvW30lqfTmqtqrFrTPbCBm2lpZ1ZhQGCJOOWnVfunLFI/DcWyXEWSaoDknJU6oOA/H9YhD4PPSIOBtzH/ujR+bzHpECzi5gkJUVFTHJdV0In/wiTpFXjzHvN1EVpH2/0eogZJnkjmNF69cdMGoR9YlL0h0zq35596DhvX0GfVg59/a1/A2WmhjQwDgAA</t>
  </si>
  <si>
    <t>C15DB1FE95A9635EDDB84EE4A014626C</t>
  </si>
  <si>
    <t>JChemExcelYg0AAB+LCAAAAAAABAC1V11v2zoMfd+vEPR8I0uUP4skQ7E9bMC6Dsse9jaojpsaiO3Cdpr234+0k9RW3GjYvTdKQJviEWXyiHTm75+LLXvK6iavygVXQnKWlWm1zsvNgu/zcl3tm5mCQPH3y3mKtmhfNgv+0LaPV5633+9F+pAV5rkqRVoVvJ+/em7ykc1ei6reeCCl8n7efFl1mFleNq0p0wxRTX7VdMovVWrabjNvuPAKUz/lpdebe0X91K/2CyR9pXhu1vz1kT7g3DVC2X2+zdh9VRemZU8gBX7lP2yTlVlt2mzN7l5QrYSPIVi+m998rNJdkZXtcn5DS+Sp2a7aepeioqi2WbrD1fDi88cFLxRfzk1bFdd1bV4YXZHaKGaAGc2Mz0zATMhMxEzMTMKMkvjDeYUGCi0Umii0UWik0EqhmUI7QDugddAONOZmm9Gmfrw8Zvho7Di+4iB5yz5Y4zuO7oqzZlNXu8fv2f2CS+YezUbhD/o7zBAQPbTWETsIjB9+jmI8ByIMI/8oxoCxCcZbYjQCVPoRC1EZ+0dxUB5MYhQYi8MqY3h/x9kL7nKmlAgCNJkptFV0kQjwSUYiIuwsFIkmiQ4Skr4IgaQWMiYJQqvhvRRR9Pqob9yeoY7340CdbaLfHFLIO3FoOb+ryvXgkuXrBb9TvCMXprCBA784q+p1VmNuaAEyHQJgDCA2ngAwBdBjAHH3sgd/DCCmX/YQjAHhEDDpITwDRJc9RGMAnbnLHuIxgE7oZQ/JGNCd58suaN6GKAfEznZXLi5vTFkJ78uLw4+V874cOfxYae/Ll8OPlfm+3Dn8WMnvy6PDj5X/vpw6/JxTQDlIo5KJsDkwICdCkDgwEzQAB9vAokFATcQBsVjQNx0Hxp/AOAoMBGclCSYJ6g0q4Knh0hLYlzirUbPgq90jNe+qWHWtjbM2bzv9rf7E2Ta7b7+aAu8/3eoVP3VrmO7WgBwGihRyDCKr1a6wteKgvbcmfaCJb1VetrjlY4Ps2+v1m/NdA1VCJZhBlEk4kIkIAzrvXfuSQuk4YWTqx9jEhB/hng7qP2kTYJ2a7qkcdRysU9NFw3E6IZ7ATBbnYTKtCB20Vly7dbslB9tmtEp/jLoojBComV7ZO7LnjEfw73ik3+ARFg/A+q7x1U2r/4dH+IYBvs+0iJJXgUSJff9EIglRTO9aMkiIRDrEanNQ/xGJrPpGjwSO+qat+kah0NLxxqEmMOq/JVE8RSL1lyQaXp79NfBe/ze8m3v4f2n5G2nkq2piDQAA</t>
  </si>
  <si>
    <t>0F2EEF0D74F7B9CBD32F3B09305B65C1</t>
  </si>
  <si>
    <t>JChemExcelYg0AAB+LCAAAAAAABAC1V11v2zoMfd+vEPR8I0uUP4skQ7E9bMC6Dsse9jaojpsaiO3Cdpr234+0k9RW3GjYvTdKQJviEWXyiHTm75+LLXvK6iavygVXQnKWlWm1zsvNgu/zcl3tm5mCQPH3y3mKtmhfNgv+0LaPV5633+9F+pAV5rkqRVoVvJ+/em7ykc1ei6reeCCl8n7efFl1mFleNq0p0wxRTX7VdMovVWrabjNvuPAKUz/lpdebe0X91K/2CyR9pXhu1vz1kT7g3DVC2X2+zdh9VRemZU8gBX7lP2yTlVlt2mzN7l5QrYSPIVi+m998rNJdkZXtcn5DS+Sp2a7aepeioqi2WbrD1fDi88cFLxRfzk1bFdd1bV4YXZHaKGaAGc2Mz0zATMhMxEzMTMKMkvjDeYUGCi0Umii0UWik0EqhmUI7QDugddAONOZmm9Gmfrw8Zvho7Di+4iB5yz5Y4zuO7oqzZlNXu8fv2f2CS+YezUbhD/o7zBAQPbTWETsIjB9+jmI8ByIMI/8oxoCxCcZbYjQCVPoRC1EZ+0dxUB5MYhQYi8MqY3h/x9kL7nKmlAgCNJkptFV0kQjwSUYiIuwsFIkmiQ4Skr4IgaQWMiYJQqvhvRRR9Pqob9yeoY7340CdbaLfHFLIO3FoOb+ryvXgkuXrBb9TvCMXprCBA784q+p1VmNuaAEyHQJgDCA2ngAwBdBjAHH3sgd/DCCmX/YQjAHhEDDpITwDRJcB0RhAZ+7yluIxgE7oZQ/JGNCd58suaN6GqMtOlJ3trlw43FgJ78uLw4+V874cOfxYae/Ll8OPlfm+3Dn8WMnvy6PDj5X/vpw6/JxTYACZdpNMhM2BATkRAgfXYIIGIB0YiwYBNREHxGJB33QcGH8C4ygwEJyVJJgkqDeogKeGS0tgX+KsRs2Cr3aP1LyrYtW1Ns7avO30t/oTZ9vsvv1qCrz/dKtX/NStYbpbA3IYKFLIMYisVrvC1oqD9t6a9IEmvlV52eKWjw2yb6/Xb853DVQJlWAGUSbhQCYiDOi8d+1LCqXjhJGpH2MTE36Eezqo/6RNgHVquqdy1HGwTk0XDcfphHgCE01hhsm0InTQWnHt1u2WHGyb0Sr9MeqiMEKgZnpl78ieMx7Bv+ORfoNHWDwA67vGVzet/h8e4RsG+D7TIkpeBRIl9v0TiSREMb1rySAhEukQq81B/UcksuobPRI46pu26huFQjs6o1YTGPXfkiieIpH6SxINL8/+Gniv/xvezT38v7T8DTxTGx1iDQAA</t>
  </si>
  <si>
    <t>7192C0AFEC5A4BA0DB55F15CBDF93C64</t>
  </si>
  <si>
    <t>JChemExcel2AwAAB+LCAAAAAAABAC1V99vmzAQft9fcfLzYnw2P6uQqdoeNmldp2YPe5tcQlOkABWQpv3vd4bQBIeGqtME0ZnzfT7j++6OzD895Rt4TKs6K4uYIRcM0iIpV1mxjtkuK1blrp6h9JB9WswTsiX7oo7ZfdM8XDjObrfjyX2a66ey4EmZs27+4qnOBjY7xctq7Ugh0Pl99X3ZYmZZUTe6SFJC1dlF3Sq/l4lu2s284sLJdfWYFU5n7uTVY7faHynMLfhTvWKHV/pMc5cEhbtsk8JdWeW6gUcpON3iI6zTIq10k67g9pnUyF06gsWH+dWXMtnmadEs5ldmiSzRm2VTbRNS5OUmTba0Gg2+fYlZjmwx102ZX1aVfgYzMmqNoCVoBdoF7YH2QQegQ9ARaBT0o3kkAyQLJBMkGyQjJCskMyQ7SXYSKSab1Gzm1/NDSq8E3fWDLiOv4fPIdQM3DOp1VW4fbtK7mAl4y1WvkX6SIiJjNpPcDV2EGfIAjRQcA5KCe5EXgeSoWhEJEi53XRIel3h48nngkQi4J197GgL2T72n3vPeR4dk8NxtLkAljIkKInWQvb6XFFHXDw6S9H7oG3tXudGpncdVKGgd37gmfUj6IDjIXt/b2ev38xHNo0vUcF64sZjflsXqaAjZKma3FGBjQmGq5Z43DMpqlVYxk2YBY3oMkEOAYdkLAMcAaggwnDzvwR0CvGPAqAfvBOCf9+APASY7znsIhgCTS+c9hEOAybzzHqITAIrzCDM/CF2b1+e3hXa42zow4ceKeFc3JvxYQe/qzIQfK+5dXZrwY4W+q2MTfqzod3Vvws8pAXCCMhiOHNsUxmKBOYHwPETaLGir90QKnyY9TtBT2iTwTYOYwNgkcLuGcopxjkrTS4cza1BLYFCRJmbL7YPplmW+bPsKgyZrWv21+spgk941P3ROz1+v1ZK9tEc53h4lBUMSJ6XZkmf1uCV1NbrM5hud3JuJn2VWNLTlrlP1ve3y1XnTwahvBFSjXa4ElWTkvvJ96JT7LhJxP0TTDQR3vcEg5NR5/LfUb2llTftWExktraxpT2OiKEt/BDOancfBtE5or7XOtV23XfJo22BW6YjXnsIAQZrxlZ2ePSc8kv/GI/UKj0waUDGQlHUy+j88CqiXBwJCHkgR0JeL8JSCTrnnEUruubSNGSqucDigz2ohgzcxyapx7XtN1FJpFbn2PCZao4xGMKMV6/1M8seYpN7JpOPhyQe5c/ha/zB36F/K4i9HOuiI2AwAAA==</t>
  </si>
  <si>
    <t>1E85AF927E0A4D44597A15FAE529E371</t>
  </si>
  <si>
    <t>JChemExceltRAAAB+LCAAAAAAABAC1V1tvozgUfp9fYfl5x+ALGKoko6rzMCtNp6NmH/Zt5RKaIgWogDTtv99jm0nBUFzNRSQyHJ/Px/h858Lq03N5QE950xZ1tcaUhBjlVVbvimq/xqei2tWn9iNlEcWfNqsMdEG/atf4oeseL4LgdDqR7CEv1XNdkawusZ2/eG6Lkc6Jk7rZBywMafDv9detwXwsqrZTVZYDqi0uWiP8WmeqM5t5w0RQquapqAKrHpTNk13tPxbqX0ie2x1+faUrmLsEKLovDjm6r5tSdeiJhQR+4V9on1d5o7p8h+5eQEyJgCPYfFhdf66zY5lX3WZ1rZcoMnXYds0xA0FZH/LsCKvBzd+f17ikeLNSXV1eNo16QfpOixVFiiHFkRJIRUjFSEmkEqRSpGgIf5inoEBBg4IKBR0KShS0KKhR0GOgx/Q6oMdAj4EeAz0Wg58Oud7gPy+P+RrfoCu4vsF1NXPdzkhuMWr3TX18vM3v1zhES1e75zMyBn8KvmNrHBHOhUQxieNEoISEIey6H3phP/Sas4AUhFGCaAjSVJzHXjxeztVlMMvp67iEpRyk8RmM0Qu8giAx0BNxkkQw9E8xobEZUg5DQoSEISVMwABomeiRkihaeO7VHTAnYTox1z8xwqnWIZHwPNn9Af2CM/82q7u62g1uUbFb4ztwlFYBZ7es5yZGdbPLGwh7vYBWHQLYGKCZfAawOQAfAzTvly2IMUBHybKFaAzQMbVsIR4DdAQuW5BjgI7XZQvJGKCje9lCOgaYXLBsQs+PXGdyx7IV6rrb5BqPHcfjNjd57DhOt7nMY8fxu819HjvRxJMDyLyZeObYfBg59Y6HYjSZ0J5KD8ThgE34ywfAXBKYAuGJYJcEpqB47LhhbwqQx45DAluwPHZcEsgRZt6OQwJbFD0YhwW2iHr2Jiepj3k4zZKZY/OQjbk0SGxdn2KCQUY/Nx96DVN/G5Cs8fb4qBuZutyaoo5RV3RGfsO/YHTI77tvqoTnLzd8i8+dC5vvXJj2ht4OMIaHTquxRTf60pvvVPagJ77XRdXBlm1r8KOxuHxzXrcMUAFTyjmiUPuS4QgVTnJui7Kub7FEkkBZ5FAlQcEWvVi+p+hxJ2rMO3mikztRY87Ck9S5GzXSntsUM3Slcz691DlVs65ZcrBtpFexFDKnMEKAZH7l4Ad3Jixiv8YiPs8iaMMU130DxBwXf4hFMRECqhuVhNHhKEga6iqoWUQ1fXTrBPSRKNT04cgK38Uit7PR7+TJidzJb+YsfA1UNIOZzVU/zaLRts8sSn4Pi/ivsUi8wSJo8zjUe65jKvkzLEqJFJBmoGOP6GBM4CMREo3lEDTsfZoSVJouX4pUol7+Lh45tci8ladIcKcWmdPwNLHcbUkie3K/k0fRDI+o/EkeDW8nX9vB66f4h1WQlYfN/34Nr0a1EAAA</t>
  </si>
  <si>
    <t>Name</t>
  </si>
  <si>
    <t>p1.N__</t>
  </si>
  <si>
    <t>p8.CB1CB2ND2ND2CB2CB1CB1CB2.4121444</t>
  </si>
  <si>
    <t>p9.CB2CB1CB2CB1CB2CB2CB2CB2CB2.44444444</t>
  </si>
  <si>
    <t>pa.CB1CB1CB2CB2CB2CB2CB1CB2SD4OA1.444444411</t>
  </si>
  <si>
    <t>pa.C__C__C__C__C__N__N__C__C__C__.144412144</t>
  </si>
  <si>
    <t>pc.CB2CB1CB2CB1CB2CB2CB2ND2ND2CB2CB2CB2.44444412144</t>
  </si>
  <si>
    <t>c6.CB1CB1CB1CB1CB2CB2.444444</t>
  </si>
  <si>
    <t>_str1</t>
  </si>
  <si>
    <t>_str2</t>
  </si>
  <si>
    <t>_str3</t>
  </si>
  <si>
    <t>_str4</t>
  </si>
  <si>
    <t>_str5</t>
  </si>
  <si>
    <t>_str6</t>
  </si>
  <si>
    <t>_str7</t>
  </si>
  <si>
    <t>_str8</t>
  </si>
  <si>
    <t>_str9</t>
  </si>
  <si>
    <t>_str10</t>
  </si>
  <si>
    <t>_str11</t>
  </si>
  <si>
    <t>_str12</t>
  </si>
  <si>
    <t>_str13</t>
  </si>
  <si>
    <t>_str14</t>
  </si>
  <si>
    <t>_str15</t>
  </si>
  <si>
    <t>_str16</t>
  </si>
  <si>
    <t>_str17</t>
  </si>
  <si>
    <t>_str18</t>
  </si>
  <si>
    <t>_str19</t>
  </si>
  <si>
    <t>_str20</t>
  </si>
  <si>
    <t>_str21</t>
  </si>
  <si>
    <t>_str22</t>
  </si>
  <si>
    <t>Num.Points(all) = 22</t>
  </si>
  <si>
    <t>Num.Points(training) = 22</t>
  </si>
  <si>
    <t>R = 0.987361</t>
  </si>
  <si>
    <t>R2 = 0.974883</t>
  </si>
  <si>
    <t>RMSE(training) = 0.075717</t>
  </si>
  <si>
    <t>MAE(training) = 0.064717</t>
  </si>
  <si>
    <t>===== Regression Coefficients =====</t>
  </si>
  <si>
    <t>Intersept</t>
  </si>
  <si>
    <t>---------------------------------------------------</t>
  </si>
  <si>
    <t>BEST</t>
  </si>
  <si>
    <t>ITERATION</t>
  </si>
  <si>
    <t>Compound</t>
  </si>
  <si>
    <t>|</t>
  </si>
  <si>
    <t>log</t>
  </si>
  <si>
    <t>react</t>
  </si>
  <si>
    <t>const</t>
  </si>
  <si>
    <t>pH</t>
  </si>
  <si>
    <t>Experiment</t>
  </si>
  <si>
    <t>Predicted</t>
  </si>
  <si>
    <t>Difference</t>
  </si>
  <si>
    <t>T</t>
  </si>
  <si>
    <t>D3854281656D2AF5C06557F4AC97603F</t>
  </si>
  <si>
    <t>JChemExcelww8AAB+LCAAAAAAABAC1V1tvozgUfp9fYfl5Y7DNtUoy6nQeZqXpdNXsw76tXEJTpIArIE377/ccTBpwKCRdTUhkbH/nYvs7xyfzr6/5lrykZZXpYkE5cylJi0Svs2KzoPusWOt9NePC5/Trcp4AFvBFtaBPdf185Tj7/Z4lT2muXnXBEp1TM3/1WmU9zF4yXW4c4brc+ef256qRmWVFVasiSUGqyq6qZvCnTlTdOPOBCSdX5UtWOAbu5OWL0favcPHrstdqTY9LuoG5axAlj9k2JY+6zFVNXoTL4Ov+QTZpkZaqTtfk4Q2GOfNgC5Zf5rffdbLL06Jezm9RRZao7aoudwkM5HqbJjvQBi9/fl/QnNPlXNU6vy5L9UbwDYcVJ0oQJYnyiPKJCogKiYqIioniLvxgngOAA4IDhAOGA4gDigOMA04ATqAewAnACcAJwAnACcAJwIkYzmyborN/vz2nC3pHbuD5Bc9N57H79nNP7impNqXePd+njwvqks881UbAj8OJClDBXPgQzqSUIREsCELv0LSDbdMizxDoI2ft6Kw/21cOR+rChvvQ80ISgLrIOzTtYAvpm4pgEDbfQCh5O65o5rIw7Prrey5KSw6NZJEPjccCoDvY4UHTxPLYa+ci5qGWmAkU56A0whbUoQIumRubNgq6/XbecuLQnbVuzAAendE3zgODnXcKL+cPulh3Xkm2XtAHOFWEADsq0dKbEl2u0xIyBypAaFdA9AUwGN4FYA5C95veAhDiKh2Sl315jKRxg15fAOOuY3BAwO8LYJSOWwj6AhjT4xbCvgBmgHELUV8A88W4hbgv0GSXcRM43zvJJhuNW+H8ZOUdkWEz4tSzCcZw68hNfpzwzDp1k08n7FgHb/LvhB3r7E2+nrBjHb/J7xN2LAaY+2DCjkUCc3+M2xE2C7yezHBE85OQFF2yTce0sJNCc8NNeGqxwtyIE55arDA36IQdixXmxr1seRZJzIV9UdYT4cAO+Zd5YVHIlAwTG2ZRyJQYl+Vr9yThdzSc47jkAycQXabCJhg3JdLp2p3OLfde06GOpoApYWRBV7tnrA91vmoqI0rqrG7G7+QPSrbpY/1L5dD/cSdX9L0gFMMFoYSTlOCOxJtQWlXbitzhg87XKnnCib90VtTgsqmtDtXZ9YfzWHNFUBwA12MmxbEJmcsxYLCEwerBD6BYiaJYQPEgBBSaZvCcIkDalzKuZ+K+kVYsNvsgxmNR+gMyg/HbPUZrb9pRa0cbvY3KLrFQi6FPsws9CRgZ1uwceHPCIPH/GCQ/YBCkEwnBLCE4Zfh7GAT1JXfDCOvMKOy0MfODMDIkwuIRWQR1d4j8mXlMIp3a8bOIZGXKZlkT17a0UmOzHcEEkaIBmcEr+PNE8oaIxD9JpO7ryX9P5/jH9MvcgT/ky/8ALCwrRsMPAAA=</t>
  </si>
  <si>
    <t>EFCB7A377C1EB2A4C42D265F1332D4AE</t>
  </si>
  <si>
    <t>JChemExceltA4AAB+LCAAAAAAABACdV11zmzoQfe+v0Oi5FkjiM2O7k5s+tDNN04nvw33rKJg4zBjIAI6Tf98jhGOQqYlvcEZodXZXH2dXy/zLa74lL2lVZ2WxoJy5lKRFUq6zYrOg+6xYl/t6xoXP6ZflPAEW+KJe0Kemeb5ynP1+z5KnNFevZcGSMqdm/Oq1zgaYvWRltXGE63Lnv9sfq1ZnlhV1o4okhVadXdWt8EeZqKadzF9cOLmqXrLCMXAnr16Mtd/C1T+XvdZrelzSDcauoUoes21KHssqVw15ES7Dz/1MNmmRVqpJ1+ThDWLOPGzB8tP89muZ7PK0aJbzW20iS9R21VS7BIK83KbJDtbw8v3rguacLueqKfPrqlJvRL9pseJECaIkUR5RPlEBUSFREVExUdzFP8Y5ABwIDggHhgPEgeKAceAEcELbAU4AJ4ATwAngBHACOAGcBE4CJ7VDiTPcpnry/749pwt6R27w/MRz03vsvv2syD25a59vlNSbqtw936ePC+qS//fUG354x3kLGGIu/ghnUsqQCBYEoXdoOmHXdMgPKAyRs046G44OjePAXRyHj54XkgDmIu/QdMIOMnQVQYij6SARC0P0QiYkmhhCPyLchUbsU/J2XO7MBbK/GN9ztWnJ0UgW+Wg8FiBSMAketE0sj71uLGKethIzodXhKIx0C3PaAJfMjU0bBf1+N25N4tCdddOYAR59oN9NHtsbeoEkM495XG93t4wOhuBw3qNjOX8oi3XvlWTrBX3gtA0bEKwWXeRQUlbrtEJS0gY0tK8ghgqa9u8KGENW+KfcAoiQTcf05VBfB+l5h95QQYd0z+GIgj9U0AngvIdgqKDTxXkP4VBBJ5fzHqKhgk5F5z3EQ4U2cZ13occHJ9kmuvNeOD9ZeU9l3I04ndkEY7h15Cb1TszMOnWTqif8WAdvUvuEH+vszVUw4cc6fnN1TPixGGCumgk/FgnM1XTej7BZ4A10xiOan4Sk6JNtOqaFnRTay3NiphYrzGU7MVOLFeZynvBjscJc5pctzyKJqQUuynoiHNkh/7JZWBQy1cjEhlkUMtXLZfnaPUn4PQsfmbjkIycQXWbCJpgmywStpU2wSFdr58kibYJpnQkiS5tgWkdctjyLYIdi8nR5Tu8Sf6+GtQ0UeZRUkCzoavesK+syX7W1IyVN1rTyO4mCcps+Nj9Vjv63O7mi76W0GC+lJbguwTQJ5sjQqm9Xpk7Vk29U8qQHfpVZ0WDKh3rT1K/Xfx3X9WiE2gihjNpNHJuQuVznA13B6eLJD1CrRVEsUDsJgRLdCD9S40gr+Nr1TFwm0oq2dh+CCSbEIzqjF0P/GK296aTWjrZ2W5N9YmkrJjraXRhoQDJu2TnwZvh68rHlHL/EPs0dfIEu/wCEWNqVtA4AAA==</t>
  </si>
  <si>
    <t>742DB29DC94B4F627B62DF8A1C7750C5</t>
  </si>
  <si>
    <t>JChemExcelyRUAAB+LCAAAAAAABAC1WMtyozgU3fdXqFiPAT14pWx3ZboXPVWdZKo9i9lNKZgkVBlIYfL6+zkS2AZBLKeTxEkEV/fo6nGke+T51+diQx6zeptX5cKhru+QrEyrdV7eLpynvFxXT9sZZQF1vi7nKXzhX24Xzl3T3J953tPTk5veZYV8rko3rQqnrT973uYDnyfuVvWtx3yfev9e/FxpzCwvt40s0wyobX621cafVSob3ZlXQniFrB/z0mvdvaJ+bFv7j/nq13eft2vnMKRvqDsHlNzkm4zcVHUhG/LIfBe//h/kNiuzWjbZmly/wExdgSlYfplffK/ShyIrm+X8QjWRp3KzauqHFIai2mTpA1rDw1/fF05BneVcNlVxXtfyhagnZZaUSEYkJ1IQGRAZEhkRGROZEEl9/KGewoHCg8KFwofCicKLwo3Cj8GPqXbgx+DH4Mfgx+DH4Mfgx+DH4cfhx1VA+HGBddxkagD/vNxnmAYy/vzC54pc6k/ffml4fdu0/64csr2tq4f7X9nNwvHJ+LO9pfhjEzVjT67/C/WG9WcLJ3TDMBYkdn0fQ05czoOYUB/WRBDKYMYI92Vn79w6UNdEAKOICOUow33l7rWrxUL7WAYGSIT2YeQRASfwsyu0Mdy7dHgq3DDyg0MZwlswQiPUR8mh1HZ6qI/hjwXWgSmZdSG7kTjkBXPA3ThAYLSMrUIm35jLqe5bIF576wBdsR+MdjmGwxtPEjLTCKrKKDo00BU766wDzbjrx/33IaqLsPfaoXVJOy/sH2+/gZbz66pc9x5Jvl4419TROwvc27JuczmkqtdZvXDwhHPgz2oDR2zSTLWnkH08G+LVRtnj6Ql4PsSrbf0mvBji1Znwpv4HQ7w6UHrxJwDhEKCOn17ACUA0BKjD6k0jjEczFB8PmAwB6mh8U0DqDxvQB+ubJpWOWdVr4aQ+sHEL9PjCUD5aSsosEDEeKbdADMLolBNYMAZn2pR0fBGpQZs2hVniGFRp050ljsGWNj0ej8MMgrTp9HgcZlCiTb+WOCYJdAq3YPgYw5ilbwYNlGywnALMpIFSENwSxqBBqzwscQwatCrFEsegQatqLHEMGrQq6HgcbtJAq6bjcbhJA628LBgzx4hBnOm+GTRo1ZwljhjPAbccOtzggVKU3EJrbvJAqUzLscPHWYRPUsfrZfm9olZNQEQ6pIZl4awe7pU6r4qV1p0OafJG26/4D4dsspvmUhZ4/3HFV85ejrNpOc7BSKg5yVWXYkMfr6CEr5TClU0j0ztV8XeVlw263CrWnfY9f7VeadjY5XEQQpXS4FCEbiyCsBV4wo0Yph6SMAgSSDoexwFpjaeIIG7mWDUeGyuNHaPnwSIFhD+Bmdxl/WU05qazGjOq29VN9vOsaqXNpnoWBghYplv2drwZMYi9j0H8FQZhbwrsAYh6KdjnMAi3Be4zfZvwo34JkoQqP7QsAm8S3GRQE4JFIBMjrfEUFgnjbFNj4pbzUBhnm54LSyoVpmZO2nn7SBYlUyziH8Mi/j4WiWkWCXV1QGYQ2FMi/CQWJS6jYAjKJO6XEe6gIIlmEXVDiosocxMhYtzEWKQvwsp4EovMG40akyU7CCML6bkILCwKJzCTyuK3WTTo9o5F/INYJN7HouAVFiGLYdWkwJ4K/M9hUQhmgCCRG9FDEbjCVzccxSDc4sEdAe7wOGHqKwAWxfqLA2U+iUSGXNBDskhAYSRBPRUWmSWSMSbwP5ZE0RSJgt8kUf9x9A2kd/h68svcS4vN8n8SQ4ucyRUAAA==</t>
  </si>
  <si>
    <t>EE1950170E6561C7CB53927B00FF41FB</t>
  </si>
  <si>
    <t>JChemExcelqw4AAB+LCAAAAAAABACdV0tv2zgQvvdXEDxvKHIo6hHYLrLpoQs08aLeQ28FIyuOAEsKJDl2/v0OKdt6xooL2RhqOC+SH2dGs6+HdEve4qJM8mxOBeOUxFmUr5NsM6f7JFvn+/JGgBL062IWoSzKZ+WcvlTV663j7Pd7Fr3EqT7kGYvylNbzt4cy6cjsJcuLjQOcC+fXw4+V1blJsrLSWRSjVpnclpb5I490ZYP5wIWT6uItyZxa3EmLt9rab+Dmx9mhXNNmSfc4d4eq5DnZxuQ5L1JdkTfgDH/8L7KJs7jQVbwmT+/IFszFLVh8mT18y6NdGmfVYvZgTCSR3q6qYhchI823cbRDazj459ucpoIuZrrK07ui0O/EjAxbC6KBaEm0S7Qi2iPaJzogOiRacPzjvEABgRICRQTKCBQSKCVQTKAcoBwYOygHKAcoBygHHp7TNjYB/vf+GuMySfM84nM/8izPo5/4LCkpN0W+e/0ZP88pJ9c85QbwLwii5QBzCkx4GK1kPkfiMtdv3o5zgskQyQ1nwg2EoaEwFJirDJUMwFCX+Z6hiinZfj/N+4z7NQ3cAI7vcJSHs72jO+s8qEMJToF5jItTmMFRkpJ3XIfxpsAnNQ3IDYoGnmu8uMBFQ0/8j+YD1JdBQ6f07Ltq/Hao39gRiNnAV63BaeZkUSCCAVGFG+aKEKE8c87IXMye8mzdGpJkPadPglrIIgxKOKKWkrxYxwUmBGPAiLYVoKtgMH5WgDEF2VUwN+KyB7erYC7PZQU1WIN3OSSvq+BPevAHCsFlD0FXwdz7yx7CroLNEpc1zHxn2TarXA5L9I/bZqEJP70Tr7NWS4dgFv4736Ispsh41EQPA3XSm3DrDnfEnVhdHwg2p14XaQ8adUpuuf2EiR5Y6ox+XRTByJar66IIR7Y8uMoE9AFmytQEjKEHsLqEXT426KcUW/Im/PQQVZfICT89RLkdlXE3apCLYOJagjfwoibi8gcZEiYuBwQjy1cTOn1E1I3EUMVpFYpzt2NMYNGnpEDOnK52r6ZzytOV7SIoqZLK8B+XeHDb+Ll61Cm+LuGRnhslGG+UsMRpLHfaxNfpah6xZ8E+xXZt2/sXXWyQifXSdh66qnT0YoT/zZOsMhPc8Ouu5u6DWdOvYJH0VegRrKIuKGxOJOOhlMcmQCgmBMeqK1wm3dbgM8VU9m5MvbTLxyL7N8avt2KImPa59BZ45PY2xdq1JtvZx1ipIWRX1NFAzrhl5wSEASRgChKrpfzexsT3pVw1oJDjoJCYNyQiVJr+QvaAsTLAMNAYB8EUDE5ACJkIsQCGLPQa4jNPmSppweAxUJybTiwUnjQdmwqkT478TyGil9vsmiYyiOx3TGYvYKLJckd0RvPhH6OoE/YZRf4foqg9HHxjOc0H2JeZgx+ei/8BOkZUz6sOAAA=</t>
  </si>
  <si>
    <t>C0B8B7525F8D8FC3CD3BA25F3D308A45</t>
  </si>
  <si>
    <t>JChemExcelCxEAAB+LCAAAAAAABAC1V02PmzwQvvdXWD43xh+AYZWk2raHvlK3WzU99FZ5CZtFCrACstn99+/YQAIOG6dfItHAeJ6xGT+eGebvnvMtekqrOiuLBWaEYpQWSbnOis0C77NiXe7rGeMBw++W8wRswb6oF/ihaR6vPG+/35PkIc3Vc1mQpMxxO371XGcjm70gZbXxOKXM+3HzeWUws6yoG1UkKaDq7Ko2ys9lohqzmFem8HJVPWWF15p7efXUevvJqf5R8lyv8fGVPsDYNUDRfbZN0X1Z5apBT5wS+NG3aJMWaaWadI3uXkDNiA8hWL6Z33wsk12eFs1yfqNdZInarppql4AiL7dpsgNvcPPfxwXOGV7OVVPm11WlXpC+02rFkOJICaR8pAKkQqQkUhFSMVKMwh/GGRgwsGBgwsCGgREDKwZmDOw42HHtB+w42HGw42DHQ9inbaoX+P3lMYXXRO31BS4tb9GHieububonjOpNVe4ev6X3C0zRJVe9YfDn8Be9DvaOL/CMEz/yGZoxIpmWlDAJkpIgDmLECRNGxBSET3wfREA4Oz6FRAYgJAn4a09jQPfUz9TP3EE6MYPt5Hp0tD7eoXi3Poxe2neQTFBtI2QsjrLX9xJ8+qE8Shtn2wVERBT0oZ4b9BHopTzKXt/b2f5j0ANBTvwDgf0gRIzwKGK96LTASO9AyeX8rizWg1uUrRf4jmHDVdj/mnd0xais1mkFmUA70KZDAB8DNLnPA8QYoI/CeYA/BgROQHACCA8APgUIxwB9KM/PIMcAfYTPzxCNAfrAn58hPgEweh6hx0dbZ9LJYFkI0uL7cgu2kLPSSRf27ptsNJj2AhcWH9pk9mursBjS5sJfW4XFmTaVnt8iZtGmTb2OmFvMaVO1Y55T8jAH3Vg0EVQXxmKQjoCDpNxmkCk4juN/mjAGkOlpbIro+uUgN7c5YWqgA2OTQJdMB8TiQFteHRiLA205doTA4kBfvs/OE51kWi4c08QnuZZPpkJvUAsOnYx2AcUdowo0C7zaPequqMxXpkPAqMkao78VnzDapvfNF5XD86dbscKHNohPt0EcWM+BXhz6GUGtvmUFnQpceu2NSh70wNcyKxoITN9ftF3K9avjuv+QUCIlRRGRnEroF2ggBGqVXXFnnAQ+LGXGBBFsfANtL4VtuqBkCuvYmPdynE5hHRsTD8e5EXaplW3szm+nFaNOa0XW+DUuh2lWe2nPq4nCCAGaac9ez58TJvE/Y5KYZpKAYy101wHkFv6/YRKjROquC0gRsIGM4YMhlD2ZoAX1fdNFMhqZjkxGprvU+ouIZLdG+rUcSU5YSc6Ew5EWRDCB8f8qkUbLPhBJ/B0iiT8jkv8KkSAHC6jfQh+r6N8QCcgRS2jPZ/pTcyghETFo0PtvjjDUPT709qL7ZqDU9PhafxGTrJpk3itwMMmqSSYejl5GRBOYyS7j95kUTDHJ/00mDW9PvuG94wf+m7mX5Nvl/0HBxEILEQAA</t>
  </si>
  <si>
    <t>5AD584A061D3181A2DD93F4F99F8B413</t>
  </si>
  <si>
    <t>JChemExceldBEAAB+LCAAAAAAABAC1WN1vozgQf9+/wvLzxfgDMFRJVr3dhz1puz1t7uHeTi6hKVKACkjT/vc3NpCAoSHshwgaGM/PHuyfZ8ZZfnxN9+glLsokz1aYEYpRnEX5Nsl2K3xMsm1+LBeMewx/XC8jsAX7rFzhp6p6vnGc4/FIoqc4Va95RqI8xXX7zWuZ9GyOguTFzuGUMuffu68bg1kkWVmpLIoBVSY3pVF+zSNVGWfeGcJJVfGSZE5t7qTFS93bf5zqHyWv5RafP+kTtN0CFD0m+xg95kWqKvTCKYEf/QPt4iwuVBVv0cMbqBlxYQrWH5Z3n/PokMZZtV7e6S6SSO03VXGIQJHm+zg6QG/w8NfnFU4ZXi9Vlae3RaHekH7SasWQ4kgJpFykPKR8pCRSAVIhUozCDe0MDBhYMDBhYMPAiIEVAzMGdhzsuO4H7DjYcbDjYMd9WKd9rB385+05hs9E9fUNLi3v0aeR67u5mjeMyl2RH56/x48rTNE1V7ljcHO4RauDteMrvODEDVyGFoxIpiUlTIKkxAu9EHHChBEhBeES1wXhEc7Obz6RHghJPP7eWx/QvLUjtSM3kEYsYDm5bu35xxsUb/zD6K3+BskE1TZChuIsW30roU/Xl2dp42w7j4iAgt7XY4M+AL2UZ9nqWzu7/xD0QJBB/0Bg1/MRIzwIWCsaLTDSOVFyvXzIs23nESXbFX5g2HAV1r/kDV0xyottXEAk0B1o0y6A9wGa3B0Agq34Z74HQ9gn8Rhe9PF6Z8zCu328NxfvDfD+Cc+vwPt9vN7Qs8aXfbyOBrPGD/p4HUouL1g4ADA6y2Nt3uOIiVuznGY2zUzYm+eFRbw6as7zwuJeHXTneWHRr47ZHS/GMBbl6hh/edGYRbM6J0yMM6QWkxPDBCOTOoWxCKVnILjsGbcZZDLbRJwZRqYOZHwYmyI6UdKJYWxOmGQ7gbFJoHPzBMTiQJ3HJzAWB+q8PzEFFgfaOuHiOMEgpHMxMUw4iOLcH4M4naRzKpl0F1BFYFSAZoU3h2ddfuXpxpQiGFVJZfT34gtG+/ix+qZSeP9yLzb4VG/x8XqLA+s50ItD4SSoVSBtoCSCS/teqehJN/ydJ1kFE9MWMnU5dPtuuy50JORiSVFAJKcSChPqCYFqZVNFME48F1xZMEEE6z9AfU1hma7IzcLaNua7JnansLaNmY+JfSPsnC7rubu8nNYcNVprZk2/pstumNW91PvVzEIPAZrxnp2WPwMm8Z9jkhhnkoBtLXR5A+QW7u9hEqNE6vIOSOGxjgzhZOLLlkxQ67quKVcZDUzpJwNTxmr9VUSyiy79WRNBTlhBzkzHRFgQ3gjG/aVE6rl9IpL4NUQSP0ck9x0iQQwWkL+F3lbB7yESkCOUcA5Y6DNtV0IgYnASaA83vq8PE3CIEM3hhFJzmND6q5hk5STzXd4Ek6ycZOZjopYRwQhmtMr4cSZ5Y0xyf5BJ3cfBnwXO+Z+ED0snSvfr/wHiP1O8dBEAAA==</t>
  </si>
  <si>
    <t>E712624F858D060CF4BAA0243FCA7301</t>
  </si>
  <si>
    <t>JChemExceljxMAAB+LCAAAAAAABAC1WE1v4zYQve+vIHSuJfFDX4HtRbp72AKbpIh76K1QZMURYEmBpMTJv+8jKdsSrZjxFo0SkBq+4VDDx+FM5l/fyi15zZu2qKuFQ13fIXmV1eui2iycXVGt6107oyygztflPAMW+KpdOE9d93zlebvdzs2e8jJ9qys3q0tHj1+9tcUIs+Nu3Ww85vvU+/vm50rpzIqq7dIqy6HVFletEv6ss7RTi/nAhFemzWtReRrulc2rnu0f5stf331r187xk75h7Bqq5LHY5uSxbsq0I6/Md/Hr/0Y2eZU3aZevycM7xNQVcMHyy/zme529lHnVLec3cooiS7errnnJICjrbZ69YDZ0/vi+cErqLOdpV5fXTZO+E9mT4pSSlJGUk1SQNCBpSNKIpDFJE5JSH38YpwBQICggFBgKEAWKAkaBY8AxOQ9wDDgGHAOOAceAY8Ax4DhwHDguDQLHgePAceA4cBw4DpyQ+7vN5Yf99f6cL5xb8m3iuSe3ZHpEPvuxU8S9Q9pNU7883+ePC8cnU0+7YZNy+9NuKJjCFs6M+m4YJoKAma7v48MHHe5yHsboCDeM/GDYCYERdNg5DB20Dp0DZm8rwUiAkRgD2JNZCHkMeQC5iI7tXr7HgVE+9nvGII/kmoHDnhzavbzHgZb42Tc9qMf0TY/sDfb2+qYX9pBeYTSLQ97hw8RlAvPHrojQhG7CVUPD41s/1iPhhyiWLXWDYPDeDx9UhzNMvsHniAOEu3FgeWMup8oHgTh56/0zwyqiobvUoCHdv876KWbc9eNz73oZONXe4Vgv5w91tR50SbFeOA9gpISA7y3rj7xD6madN4imcgIJHSqwsYI8rwcFNqXAxwoynJy3IMYKMvictxCMFWSoOm8hHCvIwHbeQjRWkGHwvIV4rCCD5nkLyVhBhdjzJuT4aOtUSD5vhdKT3RuoTJthJ86yqvCTDaEWVlFxwhLKLSrGtutryPL9xs7ra8tix9h8fc1Z7Bj7r69Fix2DAvoaPW+HmRxQ167lAJtHXl3TFjvs1AfMwk/GT9fGhswhSH1+r7fAIi/JJ6cwWKEzicFSPzGFwRKdiFy2CoM0Oo+5bBUGh3QaZPGfwSGdNln2KZlwmCUYcn9ibdFFHuJmWFGZ3UUe4ua9ohLDy1ZhEE7nlZbLyYw7Kg+1OCyY0LHEN25wSOe5lrUZpNF5scWOQRqdR1vsGKTRebfljjZIo/P083YEnfCBJSgKgxa6FrDomBmHqh0uYqMwA08ymuIzbBQmS2JdvZyu3BskZofSTM6h6oUGkoWzenmWZV5drlR54pCu6JT8jv9wyDZ/7G7TEu8/7vjKOdR1bLquQ1WQCjhfyFxMGAXVitzJRy6+S7MnOfBnXVQdlqzLmH2JdP3huCxxAmTAUSyTenZsBNLTKNb5u8pRk1Dmrmh8WX4kISjeyz+TuwrjUKlvshxeYRwq5QvLQRTxhM5kpjHcSsM/vdTwqppXTTkkl5xFU0h5YaQByfTM3p47Jyxi/41F/AMWIUwIHHsUa6n00P/BIlkWh6Evi03qxsm4I1zUOJFmE4rd0A9J5PIErBZuxMKEaOGnmGSEQPVdlvs5MEKg8oclBAZ0Qmcyx/t1JgUTTKL8F5k07J78H8k7/pPpy9zLyu3yX/kjLNyPEwAA</t>
  </si>
  <si>
    <t>A9B214EA936EC4BE0D29252F224B5A34</t>
  </si>
  <si>
    <t>JChemExcelRwsAAB+LCAAAAAAABACVVttuozAQfe9XWH7eGI8hXKokVXf70JV6WTX7sG8rl5AUKeAIyKV/v2NMEnDSsBGJBsZzZox9PIfR3S5bkk1SlKnKxxQYpyTJYzVL88WYbtN8prblAMQQ6N1kFGMsxuflmH5U1erWcbbbLYs/kkzuVM5ilVEzfrsr007M1mWqWDiCc3D+PD9Na8wgzctK5nGCqDK9LWvnk4plVU/mixJOJotNmjsm3MmKjcn2V3D942xXzujxlX7g2D1CyTxdJmSuikxWZCM4wx//RhZJnhSySmbk/RPdwDxcgsnN6PlBxessyavJ6FmnSGO5nFbFOkZHppZJvMZsePPzYUwzoJORrFR2XxTyk+g77ZZApCDSJdIjckikT2RAZEhkRCRw/OM4YABgBGAIYAxgEGAUYBhgnMA4ofMI3Jdloif0+3OV4GuR4/WC1/7+rfG0xikpF4Var96S+Zhycv4qF3DqxX0RYyoY+DgXlwUcjce84PjUjAFzIzQDzsALQdsItBXMG2rrMiG09VjgaztkQ1fbgPGg7W/imho+41AbjIlIyFyByxExHqFpnswYJZ84T51lKAJibEgGiA99T1fxBIej3fu/Gg8R74ZH24e34wGZFQZe6+Z8JmSNc6DNZPSu8lnrlqSzMX0HWvMJ964UDaUoUcUsKXBjdAId2gaILkAT8ACAcwC3C9B0vVzB6wI0uS9XGHYB+ii0KhA8wd/VEgPxeCXn8P7JGviXCwZdQNAF9BcMT/DhVROOunh95K+qD7yboG4YV80AbN7U/ea6SVhMMu3qullY3DLd7vLegXcG4/VgLIaZbnqZxeCfrnEPjyE4YT70MBEsKpn+3oOx6GO0oOfUW4wx2nG5jrA4YrSmp47dXhptuljHZkGtbz0YmwVBp05rbk6rbR6EWedARaOkQM+YTtcrLfIqm9ZCSEmVVrX/1X2kZJnMqxeZ4fPjqzulB1UX51VdYIcUuPUC+5jwLVmekld96clXMv7QA79Umlf4mntJNWJ8/+X4zkgZH4ZRLYhh26JwRuFe71BFwA+MDrncqAx3SeP/H3UR1sGp36vngArr4NTr0XPYRHAG4/dtp7VGjdda2TpvnbLd3XQW04DqVegg0HM+s7PnT/f25PvPOX4c3owc/Cie/ANATkmCRwsAAA==</t>
  </si>
  <si>
    <t>DAAD9BB0E4C143AB8F780E95E7BBC7B2</t>
  </si>
  <si>
    <t>JChemExcel2BIAAB+LCAAAAAAABAC1WFtvozgUfp9fYfG8Nb5xq5KMqpmVZqVJM2r2Yd9WlNAUKUAEtGn//Z6DSQKGxN3ZWRFkc/wdHxt/50Jmn9/yHXlNqzori7nDKXNIWiTlJiu2c+eQFZvyUN9w4XHn82KWABbwRT13nptmf+u6h8OBJs9pHr+VBU3K3NHjt291NsAcJC2rrSsY4+5fy+/rVucmK+omLpIUtOrstm6F38skbtrFXDDh5nH1mhWuhrt59apn+1sw/DH6Vm+c85a+wNgdqJKnbJeSp7LK44a8Ckbhx34j27RIq7hJN+TxHcScKngFi0+z5dcyecnTolnMljhFlsS7dVO9JCDIy12avMBs0Pnj69zJubOYxU2Z31VV/E6wh+KYk1iQWJJYkdgjsU/igMQhiSMScwY3jHMAcEBwgHDAcABxQHGAccAJwAmcB3ACcAJwAnACcAJwAnACcBJwksPZ7VJc9J/v+xS2Ts7XPVzH/gMZjqzgfoDrvi93SL2typf9Q/o0dxiZvuotn5RKuMVQCmcs5o6g3Id9SRowaBRVwfmpG+NURtDcMMpVyLGNOLaCKg9bSYXAVtHAx9ajnsQ2oCzoyztcZ8OnjLcNYE5PnanOfjcWUinOY91TRNn4iTPqS2yBNez87JB32Cmuw4Mj0m1IbsBm6CtcpxKMn9uj/NJ4CPoyPLc2/Ut4cxxWy8LA63WOSEkVj1gfARsUQFUIBKCs4HA4uEkY+v3OaUiDwSXck08sZo9lsel1SbaZO49AWIQAxWrR+YtDymqTVsAUnAChfQUxVEDvOinwKQU5VEBfvK6ghgroudcVvKEC+vn1PfijTfvXLQRDhcCqEI4UwutLioYKGKKuW+BsqNFGtOs2uHnYbQS0mDHOW0dMix3jyHWEtdhREzoWonDj4HUEt6zNH782C724cfo6QVjMGATQCcVix+CATkDXdQQbeVdPZdqB+ci/uIXNQow8TDCLiskBzJYWrgmTA5hdhUXH5ABmYwvXxNj/hYVqwuBAWwxYqCYMDuiiwWLH4IAuMK7bkQYHdEFiCcoGCXQBY7FjsOBY8Fy1Y9BAF00WHTXW6dnprc3tpbRTRYhzQFHkkAokc2f9ssfqsszXbS3lkCZrUH6/gu3s0qfmPs7hcSXunVMxKaaLSYnJDjwMFzio8rB+Wzm6st19eY6rLQghi3PSHk0TJ88I/lFmRYMDbS2ma7u7C6NYqUHulwGUC5yKyJdYDgUY4tvSBlK8UJHfVggq6HU+kvSl4TR6Y5ZT8Sd0lO1UjO11UuOVtPO2U/aWQHAWnUzaHQ00QDI9s3ukwYgQwkaI9Up+6zPi20quz5SQFygBPi2Rn+CnMjRosUZaIDGmKWAjwZEGinoexBsPCt9zI6F8xtjYkkECwvOxPhdYG0O9G4aRIJ38Q4ww4lu7J0telEZ8a9+FJS/KaEJnMr79PIu8CRYJ/9ewSP43FqkLLILoqyCaKshESvw/LIKA4cPXGYGPBBn0W4gyfhB2TAqoBOq0XypAuvZLRUD87eQfYZIyshHuS1qykTKyUfs+JiN+T8fMRpF+d7+SSdEUk7yfZFK/O/o/Y/n7bpfta02zEhe/1Et5w1hPg6A9Iej71I8U0shddpZ7QPhe51jQ/ytgSPllYN/0GOgel43d0781n2Zuku8W/wCcE7ET2BIAAA==</t>
  </si>
  <si>
    <t>94A0F89BA0C3859BFA45AB3240B3648B</t>
  </si>
  <si>
    <t>JChemExcelNRcAAB+LCAAAAAAABADNWF1v2zYUfe+v4LTXhhJJfRZ2iixp0QFNXMR5GFAUg2rLjgBbCiQlcVb0v+9cSbYlSrbSrAUWxyBFnsvLS577IY/ebtYr9hBleZwmY0Nwy2BRMkvncbIcG49xMk8f8xMhHWG8PR3NgAU+ycfGbVHcvTHNx8dHPruN1uEmTfgsXRvV/JtNHrcwj4qn2dKUliXMvy4/TkuZkzjJizCZRZDK4zd5OfgxnYVFuZkDKsx1mD3EiVnBzXX2UK32t7To3+KbfG7sTTrH3BlE2SJeRWyRZuuwYA/S4vi3XrNllERZWERz9vUJw4LbOILTV6PLi3R2v46S4nR0SUvEs3A1LbL7GQbW6Sqa3WM1dP68GBtrYZyOwiJdn2VZ+MSoR8OhYKFkoWKhzUKHhS4LPRb6LAxYKCx8MS8AEEAIQAQwAiABlABMACeBk7QOcBI4CZwETgIngZPASeAUcErg7lYRbfrm6S6C6Wz/ucJn279m7ZkJvtf4XDXHDZYvs/T+7jpajA2L9X/ypegdVfjK9ijuWI4NyYULuxT3LDQ2t739Uz0nuArQnFhc2L6gNhDUSm471CouJbU291xqHe4oaj1uec3xGlfrcLklygaY3VOtqtZfz/lcyf1c/RRwq/skLO4qasEaa/9ssCdYSvtwcEVV67MT6PRdm/ZpS0vs2+34oXkf8srft0Pyh/D6PHZr+Z7T6GyRitsisJoIGChBVQQCCNu4HAE38X232dlNVWC4hLnzidPR1zSZN7osno+NryAsQUCxXNb+YrA0m0cZmEILELQpINsC5F07AdEnoNoC5IvHBey2AHnucQGnLUB+ftwGt2O0e1yD1xbwBgX8joB/fEtBW4BC1HENwmpLlBHtuA6hX3YZAQfUaPddRcwBPdqVVxF2QI/dIzNAFKFdfBXBB/bmdo9tgF5Cu/0qQQyo0QhQJZQBPRoHqgR0XEZaHe9qiPQ7sOj4lxhgs5QdD5PWgIjOAcqWA1yTOgcou8oBGZ0DlI0HuCa7/i8HqCY1DpTFwADVpMaBqmgY0KNxoCowjutRGgeqgmQgKGskqAqYAT0aC7YFz1E9Gg2qomlAxu7KNPQ09mY2UtquIqQ1UBQZLMPI2Jje31F1ma6nZS1lsCIuaPxqAnNW0aK4Ctd4nMgrY1dMyv5iUlGyg4fRBltVHtVvE6OqbFfnt2G2xCCyuGDl1RTh7JbAn9I4KWiirMWq2u7swCxVasj9ykO5ILgMXEXlkEchvixtkOKlHbhlhWB7jc5zkr7SnKYybOBW3B4Ze+hWNPPqUe1IynXLJRtbYLRKlUxKi1oSGOlf2dzSoEMIOUSI6UR9aDLiw0RN95RQBygBn1bET/ip8jVaTIkWRIx+CgyRYEsDmzsO4o2DwnffKJTPFBtLMiggHJfqc0m1Mepd3w8kq8efxQgtvpU2DeRFpcW38iwG8qIKemR649vLWeT0sEi6P4dF6r+xyD7AIkRfG9HURiay5a9hEQKGi7czhpcE5TVbRBnX82smeVyBOuWbCkhXvqlIxN96/DlMsrVsRHapgWxka9moPI/eiN+Q0bNRUJ3dz2RS0Mck54VManY7v2dcvlut4ru8ollKmSlOovN0lUL375al1GIBtZfV9jYU/7kb2GD6E/ou9Yla5mW9mwYQ7/DKD34Q6HNxGNhU3QWaW1MgcxNtij/STWUUXGe2M4j+4DPpXfU709XkenJDCTQppjgVyp4W/Q52G67iJeY/vnuP6Yf66WbyCXd/X6TT+B9AcYQRdvA+jlZzlpReV0Axhn77fH5xdnP2+dtFufR4Gib5NMrixeucJIX1/dtiOa638z1MnlgSF1m6jJKSAl++wJxy2Zb9cBxF2ZLsp23WIbZ7UgjHvuv9ONDzrANAXbeONLdHrh++/X8//Ff9h624cukVtbQXOc9Xqv9kXgZEahUvBB48audXHfUiXOUvPusDXHaqCmHLJ58s7j0NFJeiQdFnAgV36AD6udzS3UU2Dtjc/xT8amTO1qvTfwEracw7NRcAAA==</t>
  </si>
  <si>
    <t>40C5EC2333ABE9D891FEB3DD759C8DF8</t>
  </si>
  <si>
    <t>JChemExcelMxcAAB+LCAAAAAAABADNWG1v2zYQ/t5fwWlfG0p80Vthp8iSFh2QxEWcDwOKYlBl2REgS4GkJM6K/vfdibItUbLZZi2wOAYp8jke7/jw7uTJ2806I49JWaVFPrUYdSyS5HGxSPPV1HpK80XxVJ0w7jLr7ekkBizg82pq3dX1/Rvbfnp6ovFdso42RU7jYm2p+TebKu1hngQtypXNHYfZf11dzhuZkzSv6iiPE5Cq0jdVM3hZxFHdbOaACnsdlY9pbiu4vS4f1Wp/cwf/HbqpFtbepHOYOwNRskyzhCyLch3V5JE7FP6d12SV5EkZ1cmCfHmGYUYluOD01eTqoogf1klen06ucIk0jrJ5XT7EMLAusiR+gNWg8+fF1Foz63QS1cX6rCyjZ4I9HI4YiTiJBIkkiVwSeSTySRSQKCQRc+AL8wwADBAMIAwwDEAMUAxgDHAccBzXARwHHAccBxwHHAccBxwHnACcYHB2WYKbvn2+T8B0sv9cw2fbvyH9mRl8b+Bz3R23SLUqi4f7m2Q5tRwy/qlWbHRUwJf3R+GM+dTilHlgl6C+A42k0t8/tXOMihCaE4cyGTBsQ4Ytp9LFVlDOsZXU97B1qSuw9anjd8dbXKvDow5rGsDsnlpVrf52LqCC7+fap5A6wyfmUE9gC6xx9s8WeQZLcR8uHJFqA3ICOgNP4j4ld9i+3Y4fmg9AXgT71iR/CK/Pw26dwHc7nS1SUMlCp4sAAzlQFQIBCEs4HAbXJAi8bmc3pcBwJezdnTidfCnyRadL0sXU+gKERQhQrOLtfbFIUS6SEpiCCyC0K8D7Ani7dgJsTED0BfAuHheQfQG8uccF3L4A3vPjNngDo73jGvy+gG8UCAYCwfEthX0BDFHHNTCnL9FEtOM6mH7YTQQ0qNHOW0VMgx7tyFWENeiRIzIGojDt4FUEN+zNG7rNQC+mnb5KEAY1GgFUQjHo0TigEtBxGe4MbldHZPwCs8H9YgY2cz64YdwxiOgcwGxp4BrXOYDZlRtkdA5gNjZwjQ/vPzdQjWscaIoBA9W4xgFVNBj0aBxQBcZxPULjgCpIDEFZI4EqYAx6NBZsC56jejQaqKLJICOHMh09nb3ZnZS2qwhxDSiKLFLCyNSaP9xjdVms500tZZE6rXH8egbmZMmyvo7W8Djj19aumOTjxaTAZAc3DDfYq/KwfptZqrLNzu+icgWDkMUZaY6mjuI7BH8s0rzGiaYWU7Xd2YFZrNQg9wsfygVGeegJLId8DPFNaQMpnsvQayoE6Xc635P0hXZplGGGU/FGZKTpVDTz2lHNJc26zZKdLRBcRSWTxqKeBIyMr2xvaTAgBDcRYj4TH7qM+DAT8z0lxAFKwJ0WyE+4pyLQaDFHWiAxxilgIsGWBpK6LsQbFwrffSOgfMbY2JBBAML1sD7nWBtDvRsEISft+HcxQotvjU2GvCi0+Nb4wpAXRTgiMxrfXs4id4RF3Ps5LBL/jUXyAIsg+kqIphIykeS/hkUQMDx4OyPwkiD8bgtRxvODlkk+FUCd5k0FSNe8qXCIv+349zBJatkI7RKGbCS1bNT4YzTid2T0bBQq3/1MJoVjTHJfyKRud/B7xtW7LEvvK0WzAjNTmifnRVaA7t8dR4jlEtReqe1tMP5TL5TA9Gfoe9hHatlX7W46QHiHF0H4g8CAssPAruoh0N6aAjK3yab+o9goo+DqxDuD8A/uTHGvfme6nt3MbjGB5vUcvILZ08Hfwe6iLF3B/OW79zD92D7dzj7C2T/UxTz9B6DgwgR28D5NsgXJm1tXg2IY+u3T+cXZ7dmnrxfN0tN5lFfzpEyXryuUZM63r8vVtN3Otyh/Jnlal8UqyRsKfP4M5jTL9uwXlHmep+wPqRDigKPgJdzFDPkjODRbBoc839U8grS3DtddL//vrn817mpBhYcvqI29kPECIcY98zIgJFb2QuBBV7u/ytXLKKte7OsDTHZVfbDlU4AWj3oDSkvm+T8KZNRFB4xzuad7iOw42N7/EPxqYsfr7PRfmN2k/zMXAAA=</t>
  </si>
  <si>
    <t>C7BAFF1A1EAABD5F145026D53846AA42</t>
  </si>
  <si>
    <t>JChemExcelZxQAAB+LCAAAAAAABAC1WF1v2zYUfe+v4LTXhhJJfQZ2iixp0QFJXMR5GFAUg2rLjgBbCiQlcVb0v+9cSbZlWjbTrotjkCLP5eUlz/2QB+9WywV7SooyzbOhJbhjsSSb5NM0mw+t5zSb5s/liZCesN6dDSbAAp+VQ+u+qh5Obfv5+ZlP7pNlvMozPsmXVjN/uirTHcyz4nkxt6XjCPuv66txLXOSZmUVZ5MEUmV6WtaDV/kkrurNHFBhL+PiKc3sBm4vi6dmtb+lQ/8OX5VTa2vSBebOIcpm6SJhs7xYxhV7kg7Hv/OWzZMsKeIqmbKvLxgW3MURnL0ZXF/mk8dlklVng2taIp3Ei3FVPE4wsMwXyeQRq6Hz5+XQWgrrbBBX+fK8KOIXRj0ajgWLJYsVi10Weyz2WRywOGRxxGLh4It5AYAAQgAigBEACaAEYAI4CZykdYCTwEngJHASOAmcBE4Cp4BTAne3SGjTdy8PCUxn288NPuv+LdudGeF7i89Nd9xi5bzIHx9uk9nQclj/p5yL3lGFr9wdxR3LoSW58GGX4oGDxuVusH1q5wRXEZoThws3FNRGglrJXY9axaWk1uWBT63HPUVtwJ2gO97iWh0+d0TdALN5alW1+tu5kCu5nWufIu7sPwmH+4pasMbZPlvsBZbSPjxcUdOG7AQ6Q9+lfbrSEdt2PX5oPoS8CretSf4QXp/Hbp0w8DqdNVJxV0ROFwEDJaiKQABhF5cj4CZh6Hc7m6kGDJewNz5xNviaZ9NOl6XTofUVhCUIKFbK1l8slhfTpABTaAGCdgXkrgB510ZA9AmoXQHyxeMC7q4Aee5xAW9XgPz8uA3+ntH+cQ3BrkBgFAj3BMLjW4p2BShEHdcgnF2JOqId1yH0y64joEGNdt9NxDTo0a68ibAGPW6PjIEoQrv4JoIb9ubvH5uBXkK7/SZBGNRoBGgSikGPxoEmAR2Xkc6ed3VE+h1Y7PmXMLBZyj0Pk45BROcAZUsD16TOAcqu0iCjc4CysYFrct//pYFqUuNAXQwYqCY1DjRFg0GPxoGmwDiuR2kcaAoSQ1DWSNAUMAY9GgvWBc9RPRoNmqLJIOPuy3T0dPZmd1LapiKkNVAUWazAyNAaPz5QdZkvx3UtZbEqrWj8ZgRzFsmsuomXeBzJG2tTTMr+YlJRsoOH0QZ3qjyq30ZWU9kuLu7jYo5BZHHB6qup4sk9gT/laVbRRF2LNbXd+YFZqtSQ+1WAckFwGfmKyqGAQnxd2iDFSzfy6wrBDTqd1yR9pTlNY5jhVvweGdd0K5p57ah2JPW69ZKdLTBapUkmtUU7EhjpX9le02CPENJEiPFIfewy4uNIjbeUUAcoAZ9WxE/4qQo1WoyJFkSMfgqYSLCmgcs9D/HGQ+G7bRTKZ4qNNRkUEJ5P9bmk2hj1bhhGkrXjr2KEFt9qmwx5UWnxrT4LQ15UUY9Mb3z7eRZ5PSyS/q9hkfpvLHIPsAjR10U0dZGJXPn/sAgBw8fbGcNLggq6LaKMH4QtkwKuQJ36TQWkq99UJOJvO/4aJrlaNiK7lCEbuVo2qs+jN+J3ZPRsFDVn9yuZFPUxyftJJnW7e79nXL9fLNKHsqFZTpkpzZKLfJFD9++Oo9RsBrXXzfZWFP+5H7lg+gv6PvWJWvZ1u5sOEO/wKox+EBhycRjYVb0PtNemQOYuWVV/5KvGKLjOZGMQ/cFn8ofmd6ab0e3ojhJoVo1xKpQ9Hfod7D5epHPMX73/gOmn9ulu9Al3/1jl4/QfQHGECXbwIU0WU5bVXldBMYZ++3xxeX53/vnbZb30cBxn5Tgp0tnbkiSF8/3bbD5st/M9zl5YllZFPk+ymgJfvsCcetkd+xUXvu839kdcKXXgoPAS7lGG/BEcme2Gh06+q7kHaa8PnLqbH8/eDOzJcnH2L0EOxwZnFAAA</t>
  </si>
  <si>
    <t>9909DD7E6DCF596C1183DB0FEB7F78A7</t>
  </si>
  <si>
    <t>JChemExcelaxQAAB+LCAAAAAAABAC1WFlv20YQfs+v2LKv0XIvXoHkwLUTpIBtBZYfCgRBwVCUTICHQdK23CD/vTNcSaRISpukqWVhr2929vjmWE3fbrKUPMVllRT5zOKUWSTOo2KZ5OuZ9Zzky+K5mnDhcOvt2TQCLODzambd1/XDG9t+fn6m0X2chZsip1GRWXr8zaZKDjDPkhbl2haMcfuv66tFIzNJ8qoO8ygGqSp5UzWdV0UU1s1ijqiws7B8SnJbw+2sfNKz/S0Y/jO6qZZWu6ULGDsHUbJK0pisijILa/IkGIV/9pqs4zwuwzpeki8v0M2pgiM4ezW9viyixyzO67PpNU6RRGG6qMvHCDqyIo2jR5gNKn9ezqyMW2fTsC6y87IMXwjWsDvkJBQklCRUJHRI6JLQI6FPwoCEnMEXxjkAOCA4QDhgOIA4oDjAOOAE4ATOAzgBOAE4ATgBOAE4ATgBOAk4yeHu0hgXfffyEMPWSfu5gc+ufksOR+bwvYXPTbffItW6LB4fbuPVzGJk/FOt+WivhK847IU7FjNLUtcJGBGUcyg4laptbccUVQIKhwYuFC71JBQ+FR4UAWUowBl1fCxhAhThgvpBp38H09NPGOUBb8rA5W17q2irfT8qqMPa0V1zImEFfKStqM+xdEB127bIC+wWDIcyWArZVnyoMOp6cOuTgErpOW25HziK8GEK6beleYZjEgOAC23G23IPlFDx3XbAgbarcJeMAf/gNFxXn5Iud/0aB2Zh7+3ibPqlyJedKkmWM+sLkBYhQLNKbG3GIkW5jMuZJXAChHYFxKEAWthegI8JyEMBtMfTAupQAK33tIBzKIC2fnoP7mDT7mkN3qGAZxTwBwL+6SUFhwLopk5rQJJ3JRqvdloH71924wUNanr3rb2mQU/vyrWXNehRIzIGovDexWsvblibOzw2A7147/Z1kDCo6RFABxWDnh4HdBA6LSPYwLo6IuMGzAf2xQ1sFmJgYYIZRPocwIhp4JrocwAjrDDI9DmAEdnANTG0f2GgmuhxoEkIDFQTPQ7oxMGgp8cBnWSc1iN7HNBJicEp90igkxiDnh4LdknPST09GujEySCjhjIdPZ212Z2Qts8KcQ5IjCxSQs/MWjw+YIZZZIsmn7JIndTYfzOH7aTxqr4JM2jOxY21TyjFeEIpMdiBheECDzI9zOHmls5u04v7sFxDJ4RrTpqrqcPoHsEfiySvcaDJx3R+d35kFLM1h3q+dIgHGZInMCNSQbDNbCDdYT7DxEB4bfk9AV/2DEZvynAj7oiMMt1Ib2vb3t5xNPM2U3aWQHAWHUiaHR1IQM/4zPaOAgMyCBMZFnP5ocuGD3O5aOkgj9AB7FkiN8FGpd+jxAIpgaQYv34TAXYU4FS4vkcYVUFbQLrNfG+X40ImzOCdMuGKOtKB5A/Sct/1FdkNfRcrev6t2ZchLsqef2vOwxAXZTAiM+rffp5JzgiTwO/+EibJ/8YkdYRJ4H0VeFMFkUiJ/4dJE/QmboCuwnG6paJCuTu/Ai8P5Bs+UTwGr118okiHke3A91BJ9cIRbkwawpHqhaPmQEZdfkemH44CfXi/kkrBGJWcn6RStzr4UeP6XZomD5XmWYGhKcnjiyItQPfv8EqUqxWovdbL28wseJizJhqgC4CXduA2y7rerqYFOpQ7Sv4gMIAH/TFcV/MQZ+82AiJ38ab+o9joLcHM0X47+AcmUzzon5pu5rfzO4yfeb2AM8HgyfCnsPswTdYwfvXuPQw/bVt3849w8491sUj+AegqTKsYlvA+idMlyRurq0EzdP326eLy/O7809fLZu7ZIsyrRVwmq9cVinL27etqPduu51uYv5A8qctiHecNAz5/hv0003b3r8COkGfbA3U8JscPKqCK/ThQUKmYPw48UD0E2rsTx+r+B7RXUzvK0rN/AQd4xoxrFAAA</t>
  </si>
  <si>
    <t>5C1418FA131FD3FA9BA82099A5E40672</t>
  </si>
  <si>
    <t>JChemExcelSwsAAB+LCAAAAAAABACVVsFu2zgQvfcrCJ7XFDkiRSqwXaTtoQs0zaLew94WjKw4AiwpkJQ4+fudoZzEkl1rDdkgOZw3MyIf+TT//FJu2XPetEVdLbgSkrO8yup1UW0WfFdU63rXzhQYxT8v5xn6on/VLvhD1z1eRdFutxPZQ176l7oSWV3yfv7qpS0GPrtY1M0mAilV9M/Nj1XAzIqq7XyV5Yhqi6s2GH/Ume9CMb9JEZW+eS6qqHePyua5j/YvSPpJ8dKu+ccrfcW5a4Sy+2Kbs/u6KX3HnkEK/Mk/2Cav8sZ3+ZrdvaJZCY1LsPw0v/lWZ09lXnXL+Q2FKDK/XXXNU4aGst7m2RNGw86f3xa8VHw5911dXjeNf2XUI7NXzAPzMfOaecN8wrxl3jGfMq8k/nFeoYNCD4UuCn0UOin0Uuim0A/QDygO4L5scyro79fHHF+LfTw/8Xnr/9pbDuY5azdN/fT4K79fcMlOP+1GHVtxX2DBY6GNsUwLa/tGu5ShUWJxIKTDOkEo6RyTwjpsZlIY44DNlHCW2lgAMojNtDDaQGiVi9nMCBdTGwtlcRXI32Abi9iiuxZJ2jcJOhmROqeZFXFsYmoSXJdESA1Y5iuWidE0oG2WCFDoMrPCGiPZzAkjcU1pLJ2heZU4S9kxTRLGABDGkEoaS3pRHIMDQ9VZDTgGkeo0CW2aqGB3KVWNRNK4edRxsUYPBRha0xS+WWJNsGjATQ8+TkGPcg65No/eqbOc39XV+qDLivWC3ykeOIX718KeVpzVzTpvFhwoALkeAmAIIBK+A9QpQDwEEGXPZ9BDABH8fAYzBNBxOMjA8BR/qbfoiEcsP4VPjtYgOZ/QDgF2CJhO6I7w7qKC0yGejv1F+ZUcBgiXxkUVqDFvwp1zWREjJvVX1mVVjLjV33jn907pExg9gRkxrL9Rz7NYJcdrPMFjZY+YryaYqEZU6u/4CcyIPr0eTJz6EWN6/TifB0Yc6fVmIs/4etnr09k8YxYEjZvAjFlgB3kOaosOrs13caYYqGqcNWhZ8NXTIwl9Xa6CGHLWFV2w38bfOdvm991PX+L4+2284u/KDqeVHfCGBNx6lAcPyUiaV+yWHiq+89kDTfxVF1WHr/kmq70gX/92nmSXVFM7UhORBv3CsTU6qGfikr3o6b24xXuxI0VUQVJJ7P6PusDo4IT3mjigMDo4YT0mDhvYE5hkajtHa7S3jlY2xA0hD283itJfQGEVBgi0nI4cvfFn2D36Bow+PhA/zSP8MF7+Bw47I11LCwAA</t>
  </si>
  <si>
    <t>D6E4F9D7C938344D0FD461E5F1909201</t>
  </si>
  <si>
    <t>JChemExcelyxUAAB+LCAAAAAAABAC1WMtu2zgU3fcrCK0nMi8fIlnYKTrtogO0zaCZxewGiq2kBmwrkJXX38+5VJralGIlbQI/KJL3QV4e8h5q+u52vRLXVbNd1ptZRrnMRLWZ14vl5mKW3Sw3i/pme0TKUvbueDqHLOQ321n2vW0v304mNzc3+fx7tS5v600+r9dZ1//2drvck7nRed1cTJSUNPn3y+fTqHO03GzbcjOvoLVdvt3Gxs/1vGzjYB5xMVmXzfVyM+nEJ+vmurP2n5L8lfntdpH9nNIH9L2HqjhfripxXjfrshXXSub4yj/ERbWpmrKtFuLsDs2UG4Tg+M30y8d6frWuNu3x9AubWM7L1WnbXM3RsK5X1fwK1vDw18dZtqbseFq29fp905R3gp+4uSRRKlFqURpRWlEWonSi9KIMoiSJH/oJAgQJgghBhiBEkCKIEeQU5BTbgZyCnIKcgpyCnIKcgpyCnIachpxmh5DTBuu4qngC/9xdVgiD6H++4XMivsbPbvvXROrDqvs7ycT2oqmvLr9V57NMiv5ne0H4qYGevqSO/4ZrWH81y0LulTXC58pbJ1xuAmZq82AxSZuTDQXXZKG4zxSSJXUgEXLnfBAkc+sQL5QF+UJoFMHHZmXZEBGiRAoloosySIu6gS3jBFkYc7BSwJpD3UHN6FjXWCX0U8BK2dx3A5FFwUY9IeyoUQjwaLwkoaChLWpWFZ5rXWPhi8DudPAkKMCAIUyBgioycYf5HykMxZHg0ukgjgiTvi+99ELmpANGAi8FF5bng8YQC8UjYFEplTjSuStgCr0EyEC2iEPxHD0ISYyQ/ehwXxaFYSWM0cbSBhvbCUA7knkIABvrEdoND4snjVEqUWDVZJyI6QqCSQStKDhYWCcNBRmCwToZjT6Zaymj9bjOigMasIEmDzvoeHpWbxY7j2K5mGVnlMWtBfBt1f3uykTdLKpmluEJB8Gf9QqC2KUV22PNXX21r8875UGfnqCv9/V5Xz9L3+zr86HwrPHbfX0+UXb8DygU+wp8/uw4HFBw+wp8Wj1rhr4XIX/YYdhX4LPxWQ5J7huIJ+uzgkp9VO1YeNIYVN8CHV4Y0r2lJDWiYvoz1SMqCWBizrEjOglmupx0eBEpgU2Xw0b8JFDp8t2InwQtXX487EclAOny6WE/KoFEl39H/KQgiDl8REf3dZQaGVsCA+YNI6eASmHAFEKPuElg0FGPET8JDDqaMuIngUFHa0b8JDDoaNBhPzqFQaRNh/3oFAaReo3opDnG7PkZHlsCg47Ojfgx/RjokUNHJzhgSqlHYK1THDDNHDl2dD+L6EHoTHay/AOlZhNgkZlo0DLLTq8umZ7X69NIPDPRLtvYfqI/ZWJVnbdfyzXqn070afbAx9UwHwcpKzUQpnlIPiHIp6DCJ0xxy7Yt59+54+96uWkx5I6y/iC/7x/tZxLrQCulAwGy4Fogqt5pD+ajjPvJ8rRzkW2Rk5Fdee2KWFdGPoUI6TTP8pzGkJnsmhiLETpg5IDO4E7bXcokPvetSVSj3WhyN9eylS6jxijsaaBl2PLkB3Z6KFK/hyL9CIqwPw32Adh7adTroAg0XnvN2CDPlxW+sxhQZeOt6mBEubPYwaDmNkjcNVRAOgRBl9Y+BUImOdx4QnrkQDTJ4RYDMZJLTUqaQxe0l4RQGIKQfhkI6d+DkBmGkOG7A1KDwYYyxetACNjBFVXyrU37ghhLMijGiPIydCCyOe55DvczL5GtHUBn+XrnTaAngSi90fCURrKDSbJQDIUdAVExoDPILH4ZRHvD/gEi/UIgMr8HIvsIiJDFDHiMwZay8pXOIcoDLvTxJQq//UDdeywz4cCx/uEo8s7zSwbpreaXIOT59QRpEOCnoCjhC3FOIxzQJBkwxmKEZ5nQ17HyZVHkhlBkfxFFu4+9d5CTny8o30wn8/Xq+H/YfNjsyxUAAA==</t>
  </si>
  <si>
    <t>0A327D44B50177CBC8476A16CE7901D7</t>
  </si>
  <si>
    <t>JChemExcelQgwAAB+LCAAAAAAABACVV0tP4zAQvvMrLJ8Xx+M8nKCmiIUDK/FY0T3sbWXSUCI1MUpSCv9+x0nTNm5oqFJkezzfjB+fZ4bJ5Ue+JO9pWWW6iCkwTklaJHqeFYuYrrNirtfVOQgf6OV0kqAu6hdVTF/r+u3CcdbrNUte01x96IIlOqft/MVHlfV01i7T5cIRnIPz9/5u1mDOs6KqVZGkiKqyi6oR3ulE1c1ivnDh5Kp8zwqnVXfy8r219k9w8+Pso5rT3Zauce4KoeQlW6bkRZe5qsm74Ax//AdZpEVaqjqdk+dPFAPz8AimZ5P7G52s8rSop5N7YyJL1HJWl6sEBblepskKrWHn101Mc6DTiap1flWW6pOYnhErIEoQ5RLlEeUTFRAliQqJiogCjn84D6gAqAGoAqgDqASoBagGqCdQTxg7qCdQT6Ce8PGOlqlZ3J/PtxS3SNrvAT/TPpLrge+JzHDGfLeUVItSr96e0peYcvKdr1rAboT3JWJ6LpgXekDOgUkwLWcgseXMj/yICAZu00QcG495HjY+E7AbBUz62Ejmi69GfcBm1HnqPG98bJAhjiSgAeH5Ho5EtJ2j5LNduASXG7grI3fXdvKuRS54gdy1Ri6ijb441POZG3K0E5hloTxEuZS7tpN3erb9bj7CeWQE4iQ3eoBsdSVvOhJ8s3GBkDBE3jlb4k0nz7qY73VJNo/pM9CGkXjXldiQkhJdztMypsIYMKr7ANEHGApvATAEcPsAQ/jjHrw+wN8HDHrwDwDBcQ9BH2Ce3nEPsg8wD3XPA8Eo81MvURFDQDqED/t488qPO4wOAMD3EOMejXrvYpuQctKiweZGE5GOrxsserQR7DS3FmHaAHja5i0KtfHzOCfAYlEbb0d2axGpjc8jfg65BPK03YUDZ3yiCYtf5nzC43sVNqGaHDQSKw6jC4wQX9gECkyaG8HYjDFpEE46EGExps2qI7vzBzDuCCYYwJxGbmERqEv6hyfk7EX8bVVibGC6pqRESUxnqzdT4eh81uR8SuqsbuSPLhYCy/SlflA5jm8f3RndljRiuKQR5rKQ0AK5ISKrDtnUF2bxtUpezcRvnRU1LrmrG9q64+rLeVNXYDaXmPU85nJMhsACNwhIK9zk74gFIdLGpEPP73VChvVA8J20KKw31uxqJBoI61E1pxEe54PLBzCDr2r/Mq0T2kitc23sNib36WWstM+sOYUeAiXDlp2OPf3uQenr7Oris4mD/w9M/wNEXTrdQgwAAA==</t>
  </si>
  <si>
    <t>D638BDE3B0AC836B74D952CB4561D9B7</t>
  </si>
  <si>
    <t>JChemExcelPAwAAB+LCAAAAAAABACVV0tv2zAMvu9XCDovsiS/izhDtx02YF2HZYfdBtVxUwOxVdhO0/77kbLd2opnL1AKWtRH6vWJZNcfnosDecqqOtdlQgXjlGRlqnd5uU/oKS93+lSvhPQF/bBZp4AFfFkn9KFpHq8c53Q6sfQhK9SzLlmqC9qOXz3X+Qhzcpmu9o7kXDi/b75tjc0qL+tGlWkGVnV+VRvlN52qxizmH1M4haqe8tJp4U5RPbXe/kiOP86e6x1929InGLsGU3KfHzJyr6tCNeRJcgY//p7sszKrVJPtyN0LqAXz4Ag279Y3n3V6LLKy2axv0EWeqsO2qY4pKAp9yNIjeIOPr58TWgi6WatGF9dVpV4IfqFaCaIkUS5RHlE+UQFRIVERUTFRgsMfjAsACEAIgAjACAAJQAmACcBJwEn0AzgJOAk46cMdHTJc3K+Xxwy2SNr2HRrKW/Jpov0kWxjB9oWSel/p4+PP7D6hnPxPq/firQf3JRMasNiF9UdMBl7ci07ZCZ/5cej3wihdg/S5BfFA6cZEgpJLIkAZ+L3olB1k7LMbg+sMZAQi9gCy4jAI3RXwOeTQl8zjXkDJi0SOSy+ETTAvBIGQwDUyclG6zA1Rekx4KH0WRCgD5vnDfsjiGGXEwmCub9v1/W7efhn9dL254KDwJPrxIumTVcx89w0AhHNeGbdZ3+lyN/gk+S6hd4IaKsIl17JjIyW62mVVQiU6QOjQQI4NkLuvBmLKwB0bINPnZ/DGBv7QYHIG/8wgmJ8hGBvgm5ufIRwb4AsdzEAgvHzUBwDC28+m7KOxPT7v+QnjMwPBBxbLMyJ8dLEmlly0aGFzw4Si+XULix5t6LpsWoswbeS7bPMWhdrAOc8JYbGoDbQLu7WI1AbmhXnOuSTCy3YXTZzxhS4sfuH5RPN7lTahTPJZiBXn0UUsEF/aBAowvy3Y2IzB/CcuOhBpMaZNpwu78yds3AWbYMLmMnJLi0B9tj8/IWcQ8V/LEfQBeZqSCjQJ3R4fsbTRxdYke0qavDH6WxcqgEN233xXBfS/3Lpb+lrLyOlaRuJlAaEhqyoZWwVIV1jg4huVPuDAD52XDSy5LxjaguP6n+NYUEDa5m7oYfqO+EBCGcBll70hUUozBvnfg7AFqT0K3ZB0+v/Ji9J6ZGZbC+FAWq/KHEc0TwiXT9hMPqvhbVpH1GmtgzV+jcshv9BL+87MKYwsQDPt2enpM/48K3qdt4r43dqB/wQ2fwGwq8F3PAwAAA==</t>
  </si>
  <si>
    <t>6FE939FF674C04E24BB07139295B9B3F</t>
  </si>
  <si>
    <t>JChemExcel+A0AAB+LCAAAAAAABAC1V0tv4zYQvu+vIHiuKQ6pZ2B7ke4etsBmU6x76K1gZMURYImBJMfJv++MZDsSrURxH6aNIYfzccjhxyE9//xcbNlTVtW5LRcchOQsK1O7zsvNgu/zcm339QxUAPzzcp6iLdqX9YI/NM3jleft93uRPmSFebalSG3Bu/6r5zof2Oy1sNXGU1KC9+fN91WLmeVl3ZgyzRBV51d1q/xuU9O0k3nDhVeY6ikvvc7cK6qnbrS/lKSvFM/1mr8u6Qv2XSOU3efbjN3bqjANe1JS4Ff+wjZZmVWmydbs7gXVIHwMwfLT/OarTXdFVjbL+Q0Nkadmu2qqXYqKwm6zdIejYeW3rwteAF/OTWOL66oyL4xqpDbAjGJGM+MzEzATMhMxEzOTMAMSf9gPaABoAWgCaANoBGgFaAZop9BO0ThopzTuzTajSf3x8pjh0tix/MBC8pZ9ccpPLG2Ns3pT2d3jz+x+wSWbLvUG8Ke6Fu6QInporSN2EBg//BzFsE+JMIz8oxgChiYYb4nRCFDpRyxEZewfxUF5MIlRYCwOowzhXYuzF5zlDEAEAZrMAG2BKolQPslIRISdhSLRJNFBQtIXoSKphYxJKqGh35Yiil6X+kbzDHVsDwN1Noluckgh78Sh5fzOluteleXrBb8D3pILt7BWB35xZqt1VuHe0ABk2geoIYDYeAJgH56dX+0WDZHY2RheD/FE5Z7Dabw/xNM5uMh/MMSHffxH/Idn+Ogi/9EQT8f3Iv/xEE9nv+d/BJAMAW2meH+Lqd+FwATE5VGbiN6fGDhU6hLXhB+HPl2im/DjUKZLjBN+HJp0iXTCj0ONLvFO+HHo0CXqCT/nFIDLOATJSBTjiXMvRyKSTGBGWKEmyKccVgR0W01AHFJ0t9tFEVH+yBCXJTYVnGVGpT8wCa+Xl0/PABoRb0vOKtQs+Gr3SE8KW6zaC5ezJm9a/a3+xtk2u29+mALb3271ip/eEGr8DaGQ/4rCivxUkfMAWOGFj4WW0pj0gTp+t3nZ4AqO13Z36V+/2d9e6yAgwe1GmYQ9mYgwoFzRXqpSgI4TRqZ+jFer8COc00H9kctLOSeuXZU/QRbnxLXRmDjZKh7BRGOY/mY6ETponbi247ZD9qlCo3Rnro3CAIGa8ZG9I3vOeKT+HY/0GzzCxKPwbtD4oNTw//AI3z3K95kWUfIqkCix759IJFUU0wtQBgmRSIeYmg7qD5HISYa0JDWRDLWTDCkUWr5PIg0jGPhvSRSPkQj+IYn61bM/LN7rv5lPcw//xS3/BrVznZ74DQAA</t>
  </si>
  <si>
    <t>EC63F5E2A848FB95BCC108F9901F66E3</t>
  </si>
  <si>
    <t>JChemExcelcg4AAB+LCAAAAAAABAC1V21v2jAQ/r5fYfnzcGI7rwiYuk1aK/VlKvuwb5MbUhopiVESoPz73TlAk5A2ZS8EdI59j88+P747Jp+es5Rs4qJMdD6lnNmUxHmkF0m+nNJtki/0thxx4XL6aTaJQBf083JKn6pqNbas7XbLoqc4U886Z5HOaD0+fi6Tls5WMl0sLWHb3Pp5cz03mFGSl5XKoxhQZTIuTee1jlRlFvOKCStTxSbJrVrdyopNPdsvYePXZs/lgr5s6QuMXQCUPCZpTB51kamKbITN4Gt/JMs4jwtVxQvysINuzhxwwezD5OarjtZZnFezyQ1OkUQqnVfFOoKOTKdxtIbZoHH1dUozTmcTVensoijUjmALuxUnShAliXKIconyiPKJCogKieI2/GCcgwIHDQ4qHHQ4KHHQ4qDGQU+AnsB5QE9IOJs0xkX92K1i2Bo5PLfwoLwjXzrPPTymRUm5LPR6dR8/TqlNhp9yyeEn6jc4IYH0kFL6ZC/Af/A5iPaYYJ7nOwfRBrRVwN82eMOFTscnHnQGzkHsO/cqAQjwxX6WNrx+o2QHqxxxzlwXVEYcdDk2QiYclD7zETvyWChRgoEQpcM8gVIyO0ApmOTNd5v5/stWX3k9QR3e2446WUS9OKCQdeTQbPKg80WjSZLFlD5wasgFR1iKPb8o0cUiLuBsKIGr8FmnoAg8jXE+RDbxoo1Hch7x4h142cYjs8+y77TxeC3Osu+28V4T/x773gneP8u+38bjbT7LftDGYyho2O8BhG2ACRwNiz0IHO9C+ACkSysTl95eGO9QqY5jA3Y69Knj3oCdDmXqODlgp0OTOq4O2OlQo47DA3Y6dKjj9lmE4qeM4OdRioc9Tg3eXriwexwUDmB6SCIGuCg6JHExlw1AOhwxuU+2zq6ETKwKow7DMMpWhV7BvFVSpZAVl4VaPWG6vjF1wncYjItqNx5/xpCaJsscMyglkc430DBFAi4AZ6FkoSpVZ1coI8ZlVUAhRGcX11ffbn/dX327/DGx6gX0Ld45ia9i4E4It2e/og9jNTLCsQDBOSBPU1Jo3Pp8vcJiRmdzk+qPLpnfyUtK0vixulUZvF/eyTk9Vi+iv3oRcNUEHhlcBeF3So85lBrw4OIrFT3hwHed5BUs+VAw1OXGxavjpqDgjIdAJZCh15Ah81wMSyad24zLICSo6gSQ1Jnjw5r23e9Jm6Jzuc2unIGD6Vxu442BICKCHozfh2keZsdD+96OX828ZspmdMBZ6vtsvNBCQE//zNaBPSc8En/HI/kKjyCoCUhDEkpZyf8Pj6DiEo5DJPPDFwFECRznSCJb+AHWnrYbIomkB2Fv3/0uEnUCLW5JDARa2Qm06Appv00iyXsw/N+SKOgjEf9DEjWbJ3+VrJf/UR8mFvx/nP0GfDwZIHIOAAA=</t>
  </si>
  <si>
    <t>06C36931B4B06137D961D7E09DA8A8BB</t>
  </si>
  <si>
    <t>JChemExceldQ4AAB+LCAAAAAAABAC1V1tv2zoMft+vEPR8Iuvia5Bk6DZgLdDL0Oxhb4PquKmB2ApsJ2n//SHtJLUVt27OduAElCV+pC6fSHry+TlbkW1SlKnJp1QwTkmSx2aR5ssp3aX5wuzKkZCeoJ9nkxh0QT8vp/SpqtZjx9ntdix+SjL9bHIWm4w24+PnMu3o7BQzxdKRnAvn1831vMaM0rysdB4ngCrTcVl3XptYV/Vk3nDhZLrYprnTqDtZsW2s/ZYcf5w9lwv6uqSvMHYBUPKYrhLyaIpMV2QrOYMf/4cskzwpdJUsyMMLdAvmwhbMPk1uvpl4kyV5NZvcoIk01qt5VWxi6MjMKok3YA0aV9+mNBN0NtGVyS6KQr8QbGG3FkRLohXRLtEe0T7RAdEh0RHRgsMfxgUoCNAQoCJAR4CSAC0BagL0JOhJtAN6UsHZrBKc1M+XdQJLI4fnFh6Ud+Sr9dzDU7coKZeF2azvk8cp5WT4KZcC/rJ5gxOSU+oy5Uac7IXH/FAGB9EdU4wLTx1EF9BVEdAJK+bQGXIy4iwKveAo9917pZFkSkTuwVDXQvNGyQtMFNqu78GIx0FwFigQYDPkCiR0BygVE6KRYYjSY65E6TMRtd8DwKMMwdx77zbu8H7QO0hrHs30gELOkUOzyYPJF60mSRdT+iBoTS44wlLu+UWJKRZJAVeXErgKX8wKFIGnCdpDZBsvu3gk5xEvP4BXXTwy+yz/bheP1+Is/14X77fxH/Hvn+CDs/wHXTze5rP8h108hoKW/x5A1AXUgaPlsQeB4zZEDEBsWtVx6f2JCYtKTRwb8GPRp4l7A34syjRxcsCPRZMmrg74sajRxOEBPxYdmrh9FqHEKSPEeZQSUc+mhu9PXPKeDYoGMD0kkQNclBZJPMxlAxCLI3XuU52zKyET66JWh2EYZevCrMFulVYryIrLQq+fMF3f1HXCDxhMiuplPP6CIXWVLnPMoJTEJt9Coy4ScAJohZKFrnSTXaGMGJdVAYUQnV1cX32//X1/9f3y58RpJtA3efckvsqBOyG9nvXKPozTygjHAgRtQJ6mpDC49PlmjcWMyeZ1qj9uyfxOXVKySh6rW53B++WdmtNj9SL7qxcJV03ikcFVkIFVesyh1IAHJ1/p+AkHfpg0r2DKh4KhKTcu3hzHggJSpcdDF1OlDNpSscgP3SaZQ95UvuuTUcT8KFSYb7niEdn3fyRxSut61+tyB47Gut71fgyEERn2YII+TPs4rT3a91o7W9utTbbjA1ppbnS9Cx0E9PRbdg78OWGS/DMmqTeYBGFNQiJSUMwq8f8wSTLfC7EWDMNX4UIBFqoji9wAK8sIqi+oIYFFwoXyet//IRZZsRbXJAdirbJiLe6F4u+zSIkejPi7LAr7WCT+I4vazZOvJef1U+rTxIFPyNm/kFK4iXUOAAA=</t>
  </si>
  <si>
    <t>pH 4</t>
  </si>
  <si>
    <t>pH 6</t>
  </si>
  <si>
    <t>pH 9</t>
  </si>
  <si>
    <t>NC1=CC=C(\N=N\C2=CC(=CC=C2)\N=N\C2=CC=C(N)C=C2N)C(N)=C1</t>
  </si>
  <si>
    <t>NC1=C(C=C(C2=CC=CC=C12)S(O)(=O)=O)\N=N\C1=CC=C(C=C1)C1=CC=C(C=C1)\N=N\C1=C(N)C2=CC=CC=C2C(=C1)S(O)(=O)=O</t>
  </si>
  <si>
    <t>OC1=C(\N=N\C2=CC=C(C=C2)\N=N\C2=CC=CC=C2)C2=C(C=C(C=C2C=C1)S(O)(=O)=O)S(O)(=O)=O</t>
  </si>
  <si>
    <t>NC1=C(\N=N\C2=CC=C(C=C2)[N+]([O-])=O)C(=CC2=CC(=C(\N=N\C3=CC=CC=C3)C(O)=C12)S(O)(=O)=O)S(O)(=O)=O</t>
  </si>
  <si>
    <t>OC1=C(\N=N\C2=CC=C(C=C2S(O)(=O)=O)\N=N\C2=CC=C(C=C2)S(O)(=O)=O)C2=CC=C(C=C2C=C1S(O)(=O)=O)S(O)(=O)=O</t>
  </si>
  <si>
    <t>Cc1ccc(cc1/N=N/c1cc(C)c(N)cc1N)/N=N/c1cc(C)c(N)cc1N</t>
  </si>
  <si>
    <t>unspecified_632984</t>
  </si>
  <si>
    <t>Nc1c(cc(c2ccccc12)S(=O)(=O)O)/N=N/c1ccc(cc1)c1ccc(cc1)/N=N/c1c(N)c2ccccc2c(c1)S(=O)(=O)O</t>
  </si>
  <si>
    <t>unspecified_639570</t>
  </si>
  <si>
    <t>Oc1c(/N=N/c2ccc(cc2)/N=N/c2ccccc2)c2c(cc(cc2cc1)S(=O)(=O)O)S(=O)(=O)O</t>
  </si>
  <si>
    <t>unspecified_813420</t>
  </si>
  <si>
    <t>C1(=CC2=CC(C(=C(C2C(=C1/N=N/c1ccc([N+](=O)[O-])cc1)N)O)/N=N/c1ccccc1)S(=O)(=O)O)S(=O)(=O)O</t>
  </si>
  <si>
    <t>unspecified_589174</t>
  </si>
  <si>
    <t>Oc1c(/N=N/c2ccc(cc2S(=O)(=O)O)/N=N/c2ccc(cc2)S(=O)(=O)O)c2ccc(cc2cc1S(=O)(=O)O)S(=O)(=O)O</t>
  </si>
  <si>
    <t>unspecified_790152</t>
  </si>
  <si>
    <t>Nc1ccc(/N=N/c2ccccc2)c(N)c1</t>
  </si>
  <si>
    <t>unspecified_203415</t>
  </si>
  <si>
    <t>CN(C)c1ccc(cc1)/N=N/c1ccc(cc1)S(=O)(=O)O</t>
  </si>
  <si>
    <t>unspecified_751463</t>
  </si>
  <si>
    <t>c1ccc(cc1/N=N/c1ccc(S(=O)(=O)O)cc1)Nc1ccccc1</t>
  </si>
  <si>
    <t>unspecified_873265</t>
  </si>
  <si>
    <t>c1(cc(c2c(c1/N=N/c1ccc3c(c1O)cccc3)ccc(c2)[N+](=O)[O-])S(=O)(=O)O)O</t>
  </si>
  <si>
    <t>unspecified_140589</t>
  </si>
  <si>
    <t>c1(cc(c2c(c1/N=N/c1c3c(ccc1O)cccc3)cccc2)S(=O)(=O)O)O</t>
  </si>
  <si>
    <t>unspecified_961507</t>
  </si>
  <si>
    <t>Oc1c(/N=N/c2ccc(cc2)S(=O)(=O)O)c2ccccc2cc1</t>
  </si>
  <si>
    <t>unspecified_324867</t>
  </si>
  <si>
    <t>c1c(/N=N/c2ccc(cc2)S(=O)(=O)O)c2ccccc2c(c1)O</t>
  </si>
  <si>
    <t>unspecified_376205</t>
  </si>
  <si>
    <t>OC(=O)c1cc2ccccc2c(/N=N/c2c(O)cc(c3ccccc23)S(=O)(=O)O)c1O</t>
  </si>
  <si>
    <t>unspecified_812076</t>
  </si>
  <si>
    <t>c1(cc2cc(c(c(c2c(c1/N=N/c1ccc(cc1S(=O)(=O)O)Cl)O)O)/N=N/c1ccc(cc1S(=O)(=O)O)Cl)S(=O)(=O)O)S(=O)(=O)O</t>
  </si>
  <si>
    <t>unspecified_761540</t>
  </si>
  <si>
    <t>c1(cc2cc(cc(c2c(c1NNc1ccccc1)O)Nc1nc(nc(n1)Cl)Cl)S(=O)(=O)O)S(=O)(=O)O</t>
  </si>
  <si>
    <t>unspecified_819462</t>
  </si>
  <si>
    <t>c1ccc(/N=N/c2c(cc3cc(cc(c3c2O)O)S(=O)(=O)O)S(=O)(=O)O)cc1</t>
  </si>
  <si>
    <t>unspecified_749863</t>
  </si>
  <si>
    <t>c1c(cc(/N=N/c2c(cc3cc(cc(c3c2O)O)S(=O)(=O)O)S(=O)(=O)O)c(c1)O)S(=O)(=O)O</t>
  </si>
  <si>
    <t>unspecified_651387</t>
  </si>
  <si>
    <t>c1(c2c(c(/N=N/c3c(O)c(cc4cc(ccc34)S(=O)(=O)O)S(=O)(=O)O)cc1)cccc2)S(=O)(=O)O</t>
  </si>
  <si>
    <t>unspecified_425061</t>
  </si>
  <si>
    <t>Oc1c(/N=N/c2cccc3ccccc23)c2ccc(cc2cc1S(=O)(=O)O)S(=O)(=O)O</t>
  </si>
  <si>
    <t>unspecified_385047</t>
  </si>
  <si>
    <t>Cc1ccc(/N=N/c2c(O)c(cc3cc(ccc23)S(=O)(=O)O)S(=O)(=O)O)c(C)c1</t>
  </si>
  <si>
    <t>unspecified_475983</t>
  </si>
  <si>
    <t>c1ccc(/N=N/c2c(O)ccc3cc(cc(c23)S(=O)(=O)O)S(=O)(=O)O)cc1</t>
  </si>
  <si>
    <t>unspecified_258146</t>
  </si>
  <si>
    <t>Oc1c(/N=N/c2ccc(c3ccccc23)S(=O)(=O)O)c2c(cc(cc2cc1)S(=O)(=O)O)S(=O)(=O)O</t>
  </si>
  <si>
    <t>unspecified_357409</t>
  </si>
  <si>
    <t>NC1=CC=C(\N=N\C2=CC=CC=C2)C(N)=C1</t>
  </si>
  <si>
    <t>CN(C)C1=CC=C(C=C1)\N=N\C1=CC=C(C=C1)S(O)(=O)=O</t>
  </si>
  <si>
    <t>OS(=O)(=O)C1=CC=C(C=C1)\N=N\C1=CC(NC2=CC=CC=C2)=CC=C1</t>
  </si>
  <si>
    <t>OC1=C(\N=N\C2=C(O)C3=CC=CC=C3C=C2)C2=CC=C(C=C2C(=C1)S(O)(=O)=O)[N+]([O-])=O</t>
  </si>
  <si>
    <t>OC1=C(\N=N\C2=C(O)C=C(C3=CC=CC=C23)S(O)(=O)=O)C2=CC=CC=C2C=C1</t>
  </si>
  <si>
    <t>OC1=C(\N=N\C2=CC=C(C=C2)S(O)(=O)=O)C2=CC=CC=C2C=C1</t>
  </si>
  <si>
    <t>OC1=CC=C(\N=N\C2=CC=C(C=C2)S(O)(=O)=O)C2=CC=CC=C12</t>
  </si>
  <si>
    <t>OC(=O)C1=CC2=CC=CC=C2C(\N=N\C2=C(O)C=C(C3=CC=CC=C23)S(O)(=O)=O)=C1O</t>
  </si>
  <si>
    <t>OC1=C(\N=N\C2=CC=C(Cl)C=C2S(O)(=O)=O)C(=CC2=CC(=C(\N=N\C3=CC=C(Cl)C=C3S(O)(=O)=O)C(O)=C12)S(O)(=O)=O)S(O)(=O)=O</t>
  </si>
  <si>
    <t>OC1=C(\N=N\C2=CC=CC=C2)C(=CC2=CC(=CC(NC3=NC(Cl)=NC(Cl)=N3)=C12)S(O)(=O)=O)S(O)(=O)=O</t>
  </si>
  <si>
    <t>OC1=C2C(=CC(=C1)S(O)(=O)=O)C=C(C(\N=N\C1=CC=CC=C1)=C2O)S(O)(=O)=O</t>
  </si>
  <si>
    <t>OC1=CC=C(C=C1\N=N\C1=C(O)C2=C(O)C=C(C=C2C=C1S(O)(=O)=O)S(O)(=O)=O)S(O)(=O)=O</t>
  </si>
  <si>
    <t>OC1=C(\N=N\C2=CC=C(C3=CC=CC=C23)S(O)(=O)=O)C2=CC=C(C=C2C=C1S(O)(=O)=O)S(O)(=O)=O</t>
  </si>
  <si>
    <t>OC1=C(\N=N\C2=CC=CC3=CC=CC=C23)C2=CC=C(C=C2C=C1S(O)(=O)=O)S(O)(=O)=O</t>
  </si>
  <si>
    <t>OC1=C(\N=N\C2=CC=CC=C2)C2=C(C=C(C=C2C=C1)S(O)(=O)=O)S(O)(=O)=O</t>
  </si>
  <si>
    <t>OC1=C(\N=N\C2=CC=C(C3=CC=CC=C23)S(O)(=O)=O)C2=C(C=C(C=C2C=C1)S(O)(=O)=O)S(O)(=O)=O</t>
  </si>
  <si>
    <t>Calcon carboxylic Acid</t>
  </si>
  <si>
    <t>CC1=CC=C(\N=N\C2=C(O)C(=CC3=CC(=CC=C23)S(O)(=O)=O)S(O)(=O)=O)C(C)=C1C</t>
  </si>
  <si>
    <t>misprint</t>
  </si>
  <si>
    <t>Bismarck Brown Y pH4</t>
  </si>
  <si>
    <t>Congo Red pH4</t>
  </si>
  <si>
    <t>Acid Red 73 pH4</t>
  </si>
  <si>
    <t>Naphthol Blue Black pH4</t>
  </si>
  <si>
    <t>Ponceau S pH4</t>
  </si>
  <si>
    <t>Chrysoidine pH4</t>
  </si>
  <si>
    <t>Gold Orange pH4</t>
  </si>
  <si>
    <t>Orange IV pH4</t>
  </si>
  <si>
    <t>Mordant Black 11 pH4</t>
  </si>
  <si>
    <t>Mordant Black 17 pH4</t>
  </si>
  <si>
    <t>Acid Orange 7 pH4</t>
  </si>
  <si>
    <t>Acid Orange 20 pH4</t>
  </si>
  <si>
    <t>Calcon carboxylic Acid pH4</t>
  </si>
  <si>
    <t>Chlorophosphonazo III pH4</t>
  </si>
  <si>
    <t>Brilliant Red SSKH pH4</t>
  </si>
  <si>
    <t>Fast Fuchsine G pH4</t>
  </si>
  <si>
    <t>Acid Chrome Blue K pH4</t>
  </si>
  <si>
    <t>Amaranthe pH4</t>
  </si>
  <si>
    <t>Bordeaux Red pH4</t>
  </si>
  <si>
    <t>Acid Red 26 pH4</t>
  </si>
  <si>
    <t>Acid Orange 10 pH4</t>
  </si>
  <si>
    <t>Ponceau 4R pH4</t>
  </si>
  <si>
    <t>NC1=CC=C(\N=N\C2=CC(=CC=C2)\N=N\C2=CC=C(N)C=C2N)C(N)=C1.He</t>
  </si>
  <si>
    <t>NC1=C(C=C(C2=CC=CC=C12)S(O)(=O)=O)\N=N\C1=CC=C(C=C1)C1=CC=C(C=C1)\N=N\C1=C(N)C2=CC=CC=C2C(=C1)S(O)(=O)=O.He</t>
  </si>
  <si>
    <t>OC1=C(\N=N\C2=CC=C(C=C2)\N=N\C2=CC=CC=C2)C2=C(C=C(C=C2C=C1)S(O)(=O)=O)S(O)(=O)=O.He</t>
  </si>
  <si>
    <t>NC1=C(\N=N\C2=CC=C(C=C2)[N+]([O-])=O)C(=CC2=CC(=C(\N=N\C3=CC=CC=C3)C(O)=C12)S(O)(=O)=O)S(O)(=O)=O.He</t>
  </si>
  <si>
    <t>OC1=C(\N=N\C2=CC=C(C=C2S(O)(=O)=O)\N=N\C2=CC=C(C=C2)S(O)(=O)=O)C2=CC=C(C=C2C=C1S(O)(=O)=O)S(O)(=O)=O.He</t>
  </si>
  <si>
    <t>NC1=CC=C(\N=N\C2=CC=CC=C2)C(N)=C1.He</t>
  </si>
  <si>
    <t>CN(C)C1=CC=C(C=C1)\N=N\C1=CC=C(C=C1)S(O)(=O)=O.He</t>
  </si>
  <si>
    <t>OS(=O)(=O)C1=CC=C(C=C1)\N=N\C1=CC(NC2=CC=CC=C2)=CC=C1.He</t>
  </si>
  <si>
    <t>OC1=C(\N=N\C2=C(O)C3=CC=CC=C3C=C2)C2=CC=C(C=C2C(=C1)S(O)(=O)=O)[N+]([O-])=O.He</t>
  </si>
  <si>
    <t>OC1=C(\N=N\C2=C(O)C=C(C3=CC=CC=C23)S(O)(=O)=O)C2=CC=CC=C2C=C1.He</t>
  </si>
  <si>
    <t>OC1=C(\N=N\C2=CC=C(C=C2)S(O)(=O)=O)C2=CC=CC=C2C=C1.He</t>
  </si>
  <si>
    <t>OC1=CC=C(\N=N\C2=CC=C(C=C2)S(O)(=O)=O)C2=CC=CC=C12.He</t>
  </si>
  <si>
    <t>OC(=O)C1=CC2=CC=CC=C2C(\N=N\C2=C(O)C=C(C3=CC=CC=C23)S(O)(=O)=O)=C1O.He</t>
  </si>
  <si>
    <t>OC1=C(\N=N\C2=CC=C(Cl)C=C2S(O)(=O)=O)C(=CC2=CC(=C(\N=N\C3=CC=C(Cl)C=C3S(O)(=O)=O)C(O)=C12)S(O)(=O)=O)S(O)(=O)=O.He</t>
  </si>
  <si>
    <t>OC1=C(\N=N\C2=CC=CC=C2)C(=CC2=CC(=CC(NC3=NC(Cl)=NC(Cl)=N3)=C12)S(O)(=O)=O)S(O)(=O)=O.He</t>
  </si>
  <si>
    <t>OC1=C2C(=CC(=C1)S(O)(=O)=O)C=C(C(\N=N\C1=CC=CC=C1)=C2O)S(O)(=O)=O.He</t>
  </si>
  <si>
    <t>OC1=CC=C(C=C1\N=N\C1=C(O)C2=C(O)C=C(C=C2C=C1S(O)(=O)=O)S(O)(=O)=O)S(O)(=O)=O.He</t>
  </si>
  <si>
    <t>OC1=C(\N=N\C2=CC=C(C3=CC=CC=C23)S(O)(=O)=O)C2=CC=C(C=C2C=C1S(O)(=O)=O)S(O)(=O)=O.He</t>
  </si>
  <si>
    <t>OC1=C(\N=N\C2=CC=CC3=CC=CC=C23)C2=CC=C(C=C2C=C1S(O)(=O)=O)S(O)(=O)=O.He</t>
  </si>
  <si>
    <t>CC1=CC=C(\N=N\C2=C(O)C(=CC3=CC(=CC=C23)S(O)(=O)=O)S(O)(=O)=O)C(C)=C1C.He</t>
  </si>
  <si>
    <t>OC1=C(\N=N\C2=CC=CC=C2)C2=C(C=C(C=C2C=C1)S(O)(=O)=O)S(O)(=O)=O.He</t>
  </si>
  <si>
    <t>OC1=C(\N=N\C2=CC=C(C3=CC=CC=C23)S(O)(=O)=O)C2=C(C=C(C=C2C=C1)S(O)(=O)=O)S(O)(=O)=O.He</t>
  </si>
  <si>
    <t>NC1=CC=C(\N=N\C2=CC(=CC=C2)\N=N\C2=CC=C(N)C=C2N)C(N)=C1.Ne</t>
  </si>
  <si>
    <t>NC1=C(C=C(C2=CC=CC=C12)S(O)(=O)=O)\N=N\C1=CC=C(C=C1)C1=CC=C(C=C1)\N=N\C1=C(N)C2=CC=CC=C2C(=C1)S(O)(=O)=O.Ne</t>
  </si>
  <si>
    <t>OC1=C(\N=N\C2=CC=C(C=C2)\N=N\C2=CC=CC=C2)C2=C(C=C(C=C2C=C1)S(O)(=O)=O)S(O)(=O)=O.Ne</t>
  </si>
  <si>
    <t>NC1=C(\N=N\C2=CC=C(C=C2)[N+]([O-])=O)C(=CC2=CC(=C(\N=N\C3=CC=CC=C3)C(O)=C12)S(O)(=O)=O)S(O)(=O)=O.Ne</t>
  </si>
  <si>
    <t>OC1=C(\N=N\C2=CC=C(C=C2S(O)(=O)=O)\N=N\C2=CC=C(C=C2)S(O)(=O)=O)C2=CC=C(C=C2C=C1S(O)(=O)=O)S(O)(=O)=O.Ne</t>
  </si>
  <si>
    <t>NC1=CC=C(\N=N\C2=CC=CC=C2)C(N)=C1.Ne</t>
  </si>
  <si>
    <t>CN(C)C1=CC=C(C=C1)\N=N\C1=CC=C(C=C1)S(O)(=O)=O.Ne</t>
  </si>
  <si>
    <t>OS(=O)(=O)C1=CC=C(C=C1)\N=N\C1=CC(NC2=CC=CC=C2)=CC=C1.Ne</t>
  </si>
  <si>
    <t>OC1=C(\N=N\C2=C(O)C3=CC=CC=C3C=C2)C2=CC=C(C=C2C(=C1)S(O)(=O)=O)[N+]([O-])=O.Ne</t>
  </si>
  <si>
    <t>OC1=C(\N=N\C2=C(O)C=C(C3=CC=CC=C23)S(O)(=O)=O)C2=CC=CC=C2C=C1.Ne</t>
  </si>
  <si>
    <t>OC1=C(\N=N\C2=CC=C(C=C2)S(O)(=O)=O)C2=CC=CC=C2C=C1.Ne</t>
  </si>
  <si>
    <t>OC1=CC=C(\N=N\C2=CC=C(C=C2)S(O)(=O)=O)C2=CC=CC=C12.Ne</t>
  </si>
  <si>
    <t>OC(=O)C1=CC2=CC=CC=C2C(\N=N\C2=C(O)C=C(C3=CC=CC=C23)S(O)(=O)=O)=C1O.Ne</t>
  </si>
  <si>
    <t>OC1=C(\N=N\C2=CC=C(Cl)C=C2S(O)(=O)=O)C(=CC2=CC(=C(\N=N\C3=CC=C(Cl)C=C3S(O)(=O)=O)C(O)=C12)S(O)(=O)=O)S(O)(=O)=O.Ne</t>
  </si>
  <si>
    <t>OC1=C(\N=N\C2=CC=CC=C2)C(=CC2=CC(=CC(NC3=NC(Cl)=NC(Cl)=N3)=C12)S(O)(=O)=O)S(O)(=O)=O.Ne</t>
  </si>
  <si>
    <t>OC1=C2C(=CC(=C1)S(O)(=O)=O)C=C(C(\N=N\C1=CC=CC=C1)=C2O)S(O)(=O)=O.Ne</t>
  </si>
  <si>
    <t>OC1=CC=C(C=C1\N=N\C1=C(O)C2=C(O)C=C(C=C2C=C1S(O)(=O)=O)S(O)(=O)=O)S(O)(=O)=O.Ne</t>
  </si>
  <si>
    <t>OC1=C(\N=N\C2=CC=C(C3=CC=CC=C23)S(O)(=O)=O)C2=CC=C(C=C2C=C1S(O)(=O)=O)S(O)(=O)=O.Ne</t>
  </si>
  <si>
    <t>OC1=C(\N=N\C2=CC=CC3=CC=CC=C23)C2=CC=C(C=C2C=C1S(O)(=O)=O)S(O)(=O)=O.Ne</t>
  </si>
  <si>
    <t>CC1=CC=C(\N=N\C2=C(O)C(=CC3=CC(=CC=C23)S(O)(=O)=O)S(O)(=O)=O)C(C)=C1C.Ne</t>
  </si>
  <si>
    <t>OC1=C(\N=N\C2=CC=CC=C2)C2=C(C=C(C=C2C=C1)S(O)(=O)=O)S(O)(=O)=O.Ne</t>
  </si>
  <si>
    <t>OC1=C(\N=N\C2=CC=C(C3=CC=CC=C23)S(O)(=O)=O)C2=C(C=C(C=C2C=C1)S(O)(=O)=O)S(O)(=O)=O.Ne</t>
  </si>
  <si>
    <t>Bismarck Brown Y pH6</t>
  </si>
  <si>
    <t>Congo Red pH6</t>
  </si>
  <si>
    <t>Acid Red 73 pH6</t>
  </si>
  <si>
    <t>Naphthol Blue Black pH6</t>
  </si>
  <si>
    <t>Ponceau S pH6</t>
  </si>
  <si>
    <t>Chrysoidine pH6</t>
  </si>
  <si>
    <t>Gold Orange pH6</t>
  </si>
  <si>
    <t>Orange IV pH6</t>
  </si>
  <si>
    <t>Mordant Black 11 pH6</t>
  </si>
  <si>
    <t>Mordant Black 17 pH6</t>
  </si>
  <si>
    <t>Acid Orange 7 pH6</t>
  </si>
  <si>
    <t>Acid Orange 20 pH6</t>
  </si>
  <si>
    <t>Calcon carboxylic Acid pH6</t>
  </si>
  <si>
    <t>Chlorophosphonazo III pH6</t>
  </si>
  <si>
    <t>Brilliant Red SSKH pH6</t>
  </si>
  <si>
    <t>Fast Fuchsine G pH6</t>
  </si>
  <si>
    <t>Acid Chrome Blue K pH6</t>
  </si>
  <si>
    <t>Amaranthe pH6</t>
  </si>
  <si>
    <t>Bordeaux Red pH6</t>
  </si>
  <si>
    <t>Acid Red 26 pH6</t>
  </si>
  <si>
    <t>Acid Orange 10 pH6</t>
  </si>
  <si>
    <t>Ponceau 4R pH6</t>
  </si>
  <si>
    <t>NC1=CC=C(\N=N\C2=CC(=CC=C2)\N=N\C2=CC=C(N)C=C2N)C(N)=C1.Ar</t>
  </si>
  <si>
    <t>NC1=C(C=C(C2=CC=CC=C12)S(O)(=O)=O)\N=N\C1=CC=C(C=C1)C1=CC=C(C=C1)\N=N\C1=C(N)C2=CC=CC=C2C(=C1)S(O)(=O)=O.Ar</t>
  </si>
  <si>
    <t>OC1=C(\N=N\C2=CC=C(C=C2)\N=N\C2=CC=CC=C2)C2=C(C=C(C=C2C=C1)S(O)(=O)=O)S(O)(=O)=O.Ar</t>
  </si>
  <si>
    <t>NC1=C(\N=N\C2=CC=C(C=C2)[N+]([O-])=O)C(=CC2=CC(=C(\N=N\C3=CC=CC=C3)C(O)=C12)S(O)(=O)=O)S(O)(=O)=O.Ar</t>
  </si>
  <si>
    <t>OC1=C(\N=N\C2=CC=C(C=C2S(O)(=O)=O)\N=N\C2=CC=C(C=C2)S(O)(=O)=O)C2=CC=C(C=C2C=C1S(O)(=O)=O)S(O)(=O)=O.Ar</t>
  </si>
  <si>
    <t>NC1=CC=C(\N=N\C2=CC=CC=C2)C(N)=C1.Ar</t>
  </si>
  <si>
    <t>CN(C)C1=CC=C(C=C1)\N=N\C1=CC=C(C=C1)S(O)(=O)=O.Ar</t>
  </si>
  <si>
    <t>OS(=O)(=O)C1=CC=C(C=C1)\N=N\C1=CC(NC2=CC=CC=C2)=CC=C1.Ar</t>
  </si>
  <si>
    <t>OC1=C(\N=N\C2=C(O)C3=CC=CC=C3C=C2)C2=CC=C(C=C2C(=C1)S(O)(=O)=O)[N+]([O-])=O.Ar</t>
  </si>
  <si>
    <t>OC1=C(\N=N\C2=C(O)C=C(C3=CC=CC=C23)S(O)(=O)=O)C2=CC=CC=C2C=C1.Ar</t>
  </si>
  <si>
    <t>OC1=C(\N=N\C2=CC=C(C=C2)S(O)(=O)=O)C2=CC=CC=C2C=C1.Ar</t>
  </si>
  <si>
    <t>OC1=CC=C(\N=N\C2=CC=C(C=C2)S(O)(=O)=O)C2=CC=CC=C12.Ar</t>
  </si>
  <si>
    <t>OC(=O)C1=CC2=CC=CC=C2C(\N=N\C2=C(O)C=C(C3=CC=CC=C23)S(O)(=O)=O)=C1O.Ar</t>
  </si>
  <si>
    <t>OC1=C(\N=N\C2=CC=C(Cl)C=C2S(O)(=O)=O)C(=CC2=CC(=C(\N=N\C3=CC=C(Cl)C=C3S(O)(=O)=O)C(O)=C12)S(O)(=O)=O)S(O)(=O)=O.Ar</t>
  </si>
  <si>
    <t>OC1=C(\N=N\C2=CC=CC=C2)C(=CC2=CC(=CC(NC3=NC(Cl)=NC(Cl)=N3)=C12)S(O)(=O)=O)S(O)(=O)=O.Ar</t>
  </si>
  <si>
    <t>OC1=C2C(=CC(=C1)S(O)(=O)=O)C=C(C(\N=N\C1=CC=CC=C1)=C2O)S(O)(=O)=O.Ar</t>
  </si>
  <si>
    <t>OC1=CC=C(C=C1\N=N\C1=C(O)C2=C(O)C=C(C=C2C=C1S(O)(=O)=O)S(O)(=O)=O)S(O)(=O)=O.Ar</t>
  </si>
  <si>
    <t>OC1=C(\N=N\C2=CC=C(C3=CC=CC=C23)S(O)(=O)=O)C2=CC=C(C=C2C=C1S(O)(=O)=O)S(O)(=O)=O.Ar</t>
  </si>
  <si>
    <t>OC1=C(\N=N\C2=CC=CC3=CC=CC=C23)C2=CC=C(C=C2C=C1S(O)(=O)=O)S(O)(=O)=O.Ar</t>
  </si>
  <si>
    <t>CC1=CC=C(\N=N\C2=C(O)C(=CC3=CC(=CC=C23)S(O)(=O)=O)S(O)(=O)=O)C(C)=C1C.Ar</t>
  </si>
  <si>
    <t>OC1=C(\N=N\C2=CC=CC=C2)C2=C(C=C(C=C2C=C1)S(O)(=O)=O)S(O)(=O)=O.Ar</t>
  </si>
  <si>
    <t>OC1=C(\N=N\C2=CC=C(C3=CC=CC=C23)S(O)(=O)=O)C2=C(C=C(C=C2C=C1)S(O)(=O)=O)S(O)(=O)=O.Ar</t>
  </si>
  <si>
    <t>Bismarck Brown Y pH9</t>
  </si>
  <si>
    <t>Congo Red pH9</t>
  </si>
  <si>
    <t>Acid Red 73 pH9</t>
  </si>
  <si>
    <t>Naphthol Blue Black pH9</t>
  </si>
  <si>
    <t>Ponceau S pH9</t>
  </si>
  <si>
    <t>Chrysoidine pH9</t>
  </si>
  <si>
    <t>Gold Orange pH9</t>
  </si>
  <si>
    <t>Orange IV pH9</t>
  </si>
  <si>
    <t>Mordant Black 11 pH9</t>
  </si>
  <si>
    <t>Mordant Black 17 pH9</t>
  </si>
  <si>
    <t>Acid Orange 7 pH9</t>
  </si>
  <si>
    <t>Acid Orange 20 pH9</t>
  </si>
  <si>
    <t>Calcon carboxylic Acid pH9</t>
  </si>
  <si>
    <t>Chlorophosphonazo III pH9</t>
  </si>
  <si>
    <t>Brilliant Red SSKH pH9</t>
  </si>
  <si>
    <t>Fast Fuchsine G pH9</t>
  </si>
  <si>
    <t>Acid Chrome Blue K pH9</t>
  </si>
  <si>
    <t>Amaranthe pH9</t>
  </si>
  <si>
    <t>Bordeaux Red pH9</t>
  </si>
  <si>
    <t>Acid Red 26 pH9</t>
  </si>
  <si>
    <t>Acid Orange 10 pH9</t>
  </si>
  <si>
    <t>Ponceau 4R pH9</t>
  </si>
  <si>
    <t>SMILES</t>
  </si>
  <si>
    <t>log(k1 min-1)</t>
  </si>
  <si>
    <t>log(k1, min-1) pH4</t>
  </si>
  <si>
    <t>log(k1, min-1) pH6</t>
  </si>
  <si>
    <t>log(k1, min-1) pH9</t>
  </si>
  <si>
    <t>C.I. Basic Brown 1</t>
  </si>
  <si>
    <t>Direct Red 28</t>
  </si>
  <si>
    <t>Acid Black 1</t>
  </si>
  <si>
    <t>Acid Red 112</t>
  </si>
  <si>
    <t>Solvent Orange 3</t>
  </si>
  <si>
    <t>Acid Orange 52</t>
  </si>
  <si>
    <t>Mordant Blue 31</t>
  </si>
  <si>
    <t>Acid Red 27</t>
  </si>
  <si>
    <t>Acid Red 17</t>
  </si>
  <si>
    <t>Acid Red 18</t>
  </si>
  <si>
    <t>Acid Red 29</t>
  </si>
  <si>
    <t>Reactive Red 2</t>
  </si>
  <si>
    <t>OC1=C(\N=N\C2=CC=C(Cl)C=C2P(O)(O)=O)C(=CC2=CC(=C(\N=N\C3=CC=C(Cl)C=C3P(O)(O)=O)C(O)=C12)S(O)(=O)=O)S(O)(=O)=O</t>
  </si>
  <si>
    <t>corrected!!!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</si>
</sst>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rgb="FF202122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165" fontId="1" fillId="3" borderId="0" xfId="0" applyNumberFormat="1" applyFont="1" applyFill="1" applyAlignment="1">
      <alignment vertical="top" wrapText="1"/>
    </xf>
    <xf numFmtId="165" fontId="2" fillId="3" borderId="0" xfId="0" applyNumberFormat="1" applyFont="1" applyFill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Лист2!$D$122:$D$141</c:f>
              <c:numCache>
                <c:formatCode>0.000</c:formatCode>
                <c:ptCount val="20"/>
                <c:pt idx="0">
                  <c:v>-3.0655015487564321</c:v>
                </c:pt>
                <c:pt idx="1">
                  <c:v>-2.5686362358410126</c:v>
                </c:pt>
                <c:pt idx="2">
                  <c:v>-2.9208187539523753</c:v>
                </c:pt>
                <c:pt idx="3">
                  <c:v>-2.7212463990471711</c:v>
                </c:pt>
                <c:pt idx="4">
                  <c:v>-2.8239087409443187</c:v>
                </c:pt>
                <c:pt idx="5">
                  <c:v>-2.6989700043360187</c:v>
                </c:pt>
                <c:pt idx="6">
                  <c:v>-1.8860566476931633</c:v>
                </c:pt>
                <c:pt idx="7">
                  <c:v>-1.494850021680094</c:v>
                </c:pt>
                <c:pt idx="8">
                  <c:v>-1.853871964321762</c:v>
                </c:pt>
                <c:pt idx="9">
                  <c:v>-1.9586073148417751</c:v>
                </c:pt>
                <c:pt idx="10">
                  <c:v>-1.3665315444204136</c:v>
                </c:pt>
                <c:pt idx="11">
                  <c:v>-2.6197887582883941</c:v>
                </c:pt>
                <c:pt idx="12">
                  <c:v>-2.9208187539523753</c:v>
                </c:pt>
                <c:pt idx="13">
                  <c:v>-2.7212463990471711</c:v>
                </c:pt>
                <c:pt idx="14">
                  <c:v>-2.6020599913279625</c:v>
                </c:pt>
                <c:pt idx="15">
                  <c:v>-1.8239087409443189</c:v>
                </c:pt>
                <c:pt idx="16">
                  <c:v>-2.0506099933550872</c:v>
                </c:pt>
                <c:pt idx="17">
                  <c:v>-2.0915149811213505</c:v>
                </c:pt>
                <c:pt idx="18">
                  <c:v>-2.744727494896694</c:v>
                </c:pt>
                <c:pt idx="19">
                  <c:v>-2.5528419686577806</c:v>
                </c:pt>
              </c:numCache>
            </c:numRef>
          </c:xVal>
          <c:yVal>
            <c:numRef>
              <c:f>Лист2!$I$122:$I$141</c:f>
              <c:numCache>
                <c:formatCode>General</c:formatCode>
                <c:ptCount val="20"/>
                <c:pt idx="0" formatCode="0.0">
                  <c:v>6</c:v>
                </c:pt>
                <c:pt idx="1">
                  <c:v>5</c:v>
                </c:pt>
                <c:pt idx="2" formatCode="0.0">
                  <c:v>3.5</c:v>
                </c:pt>
                <c:pt idx="8" formatCode="0.0">
                  <c:v>4</c:v>
                </c:pt>
                <c:pt idx="13">
                  <c:v>4.5</c:v>
                </c:pt>
                <c:pt idx="15" formatCode="0.0">
                  <c:v>3</c:v>
                </c:pt>
                <c:pt idx="16" formatCode="0.0">
                  <c:v>3</c:v>
                </c:pt>
                <c:pt idx="17" formatCode="0.0">
                  <c:v>3</c:v>
                </c:pt>
                <c:pt idx="18" formatCode="0.0">
                  <c:v>4.5</c:v>
                </c:pt>
                <c:pt idx="19" formatCode="0.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767-B39B-8AE8A429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7407"/>
        <c:axId val="455495423"/>
      </c:scatterChart>
      <c:valAx>
        <c:axId val="4539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495423"/>
        <c:crosses val="autoZero"/>
        <c:crossBetween val="midCat"/>
      </c:valAx>
      <c:valAx>
        <c:axId val="4554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9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Лист2!$C$122:$C$141</c:f>
              <c:numCache>
                <c:formatCode>0.000</c:formatCode>
                <c:ptCount val="20"/>
                <c:pt idx="0">
                  <c:v>-2.4814860601221125</c:v>
                </c:pt>
                <c:pt idx="1">
                  <c:v>-2.1739251972991736</c:v>
                </c:pt>
                <c:pt idx="2">
                  <c:v>-2.5228787452803374</c:v>
                </c:pt>
                <c:pt idx="3">
                  <c:v>-2.7212463990471711</c:v>
                </c:pt>
                <c:pt idx="4">
                  <c:v>-2.431798275933005</c:v>
                </c:pt>
                <c:pt idx="5">
                  <c:v>-2.744727494896694</c:v>
                </c:pt>
                <c:pt idx="6">
                  <c:v>-2.0457574905606752</c:v>
                </c:pt>
                <c:pt idx="7">
                  <c:v>-1</c:v>
                </c:pt>
                <c:pt idx="8">
                  <c:v>-1.7212463990471711</c:v>
                </c:pt>
                <c:pt idx="9">
                  <c:v>-1.7695510786217261</c:v>
                </c:pt>
                <c:pt idx="10">
                  <c:v>-1.2291479883578558</c:v>
                </c:pt>
                <c:pt idx="11">
                  <c:v>-2.6382721639824069</c:v>
                </c:pt>
                <c:pt idx="12">
                  <c:v>-2.7212463990471711</c:v>
                </c:pt>
                <c:pt idx="13">
                  <c:v>-2.5228787452803374</c:v>
                </c:pt>
                <c:pt idx="14">
                  <c:v>-2.5086383061657274</c:v>
                </c:pt>
                <c:pt idx="15">
                  <c:v>-1.6777807052660807</c:v>
                </c:pt>
                <c:pt idx="16">
                  <c:v>-1.8860566476931633</c:v>
                </c:pt>
                <c:pt idx="17">
                  <c:v>-1.8860566476931633</c:v>
                </c:pt>
                <c:pt idx="18">
                  <c:v>-2.2596373105057563</c:v>
                </c:pt>
                <c:pt idx="19">
                  <c:v>-2.0132282657337552</c:v>
                </c:pt>
              </c:numCache>
            </c:numRef>
          </c:xVal>
          <c:yVal>
            <c:numRef>
              <c:f>Лист2!$I$122:$I$141</c:f>
              <c:numCache>
                <c:formatCode>General</c:formatCode>
                <c:ptCount val="20"/>
                <c:pt idx="0" formatCode="0.0">
                  <c:v>6</c:v>
                </c:pt>
                <c:pt idx="1">
                  <c:v>5</c:v>
                </c:pt>
                <c:pt idx="2" formatCode="0.0">
                  <c:v>3.5</c:v>
                </c:pt>
                <c:pt idx="8" formatCode="0.0">
                  <c:v>4</c:v>
                </c:pt>
                <c:pt idx="13">
                  <c:v>4.5</c:v>
                </c:pt>
                <c:pt idx="15" formatCode="0.0">
                  <c:v>3</c:v>
                </c:pt>
                <c:pt idx="16" formatCode="0.0">
                  <c:v>3</c:v>
                </c:pt>
                <c:pt idx="17" formatCode="0.0">
                  <c:v>3</c:v>
                </c:pt>
                <c:pt idx="18" formatCode="0.0">
                  <c:v>4.5</c:v>
                </c:pt>
                <c:pt idx="19" formatCode="0.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F-40F2-9E69-7EE465AA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96031"/>
        <c:axId val="564994111"/>
      </c:scatterChart>
      <c:valAx>
        <c:axId val="5649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94111"/>
        <c:crosses val="autoZero"/>
        <c:crossBetween val="midCat"/>
      </c:valAx>
      <c:valAx>
        <c:axId val="5649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9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Лист2!$E$122:$E$141</c:f>
              <c:numCache>
                <c:formatCode>0.000</c:formatCode>
                <c:ptCount val="20"/>
                <c:pt idx="0">
                  <c:v>-2.9586073148417751</c:v>
                </c:pt>
                <c:pt idx="1">
                  <c:v>-2.3565473235138126</c:v>
                </c:pt>
                <c:pt idx="2">
                  <c:v>-2.6197887582883941</c:v>
                </c:pt>
                <c:pt idx="3">
                  <c:v>-2.3767507096020997</c:v>
                </c:pt>
                <c:pt idx="4">
                  <c:v>-2.744727494896694</c:v>
                </c:pt>
                <c:pt idx="5">
                  <c:v>-2.4948500216800942</c:v>
                </c:pt>
                <c:pt idx="6">
                  <c:v>-1.494850021680094</c:v>
                </c:pt>
                <c:pt idx="7">
                  <c:v>-0.82390874094431876</c:v>
                </c:pt>
                <c:pt idx="8">
                  <c:v>-2.4559319556497243</c:v>
                </c:pt>
                <c:pt idx="9">
                  <c:v>-1.6197887582883939</c:v>
                </c:pt>
                <c:pt idx="10">
                  <c:v>-1.2676062401770316</c:v>
                </c:pt>
                <c:pt idx="11">
                  <c:v>-2.2291479883578558</c:v>
                </c:pt>
                <c:pt idx="12">
                  <c:v>-2.7212463990471711</c:v>
                </c:pt>
                <c:pt idx="13">
                  <c:v>-2.6020599913279625</c:v>
                </c:pt>
                <c:pt idx="14">
                  <c:v>-1.7958800173440752</c:v>
                </c:pt>
                <c:pt idx="15">
                  <c:v>-2.1191864077192086</c:v>
                </c:pt>
                <c:pt idx="16">
                  <c:v>-2.0969100130080562</c:v>
                </c:pt>
                <c:pt idx="17">
                  <c:v>-2.0362121726544449</c:v>
                </c:pt>
                <c:pt idx="18">
                  <c:v>-2.744727494896694</c:v>
                </c:pt>
                <c:pt idx="19">
                  <c:v>-2.1023729087095586</c:v>
                </c:pt>
              </c:numCache>
            </c:numRef>
          </c:xVal>
          <c:yVal>
            <c:numRef>
              <c:f>Лист2!$I$122:$I$141</c:f>
              <c:numCache>
                <c:formatCode>General</c:formatCode>
                <c:ptCount val="20"/>
                <c:pt idx="0" formatCode="0.0">
                  <c:v>6</c:v>
                </c:pt>
                <c:pt idx="1">
                  <c:v>5</c:v>
                </c:pt>
                <c:pt idx="2" formatCode="0.0">
                  <c:v>3.5</c:v>
                </c:pt>
                <c:pt idx="8" formatCode="0.0">
                  <c:v>4</c:v>
                </c:pt>
                <c:pt idx="13">
                  <c:v>4.5</c:v>
                </c:pt>
                <c:pt idx="15" formatCode="0.0">
                  <c:v>3</c:v>
                </c:pt>
                <c:pt idx="16" formatCode="0.0">
                  <c:v>3</c:v>
                </c:pt>
                <c:pt idx="17" formatCode="0.0">
                  <c:v>3</c:v>
                </c:pt>
                <c:pt idx="18" formatCode="0.0">
                  <c:v>4.5</c:v>
                </c:pt>
                <c:pt idx="19" formatCode="0.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D-495A-9A0F-20DA2FBD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64191"/>
        <c:axId val="510265151"/>
      </c:scatterChart>
      <c:valAx>
        <c:axId val="51026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65151"/>
        <c:crosses val="autoZero"/>
        <c:crossBetween val="midCat"/>
      </c:valAx>
      <c:valAx>
        <c:axId val="5102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26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513752</xdr:colOff>
      <xdr:row>31</xdr:row>
      <xdr:rowOff>129445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E6B8A2C-E2BF-00AA-F5B1-B8D5E1C17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80952" cy="5838095"/>
        </a:xfrm>
        <a:prstGeom prst="rect">
          <a:avLst/>
        </a:prstGeom>
      </xdr:spPr>
    </xdr:pic>
    <xdr:clientData/>
  </xdr:twoCellAnchor>
  <xdr:twoCellAnchor editAs="oneCell">
    <xdr:from>
      <xdr:col>20</xdr:col>
      <xdr:colOff>42333</xdr:colOff>
      <xdr:row>0</xdr:row>
      <xdr:rowOff>0</xdr:rowOff>
    </xdr:from>
    <xdr:to>
      <xdr:col>30</xdr:col>
      <xdr:colOff>240853</xdr:colOff>
      <xdr:row>49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25F735-3AD7-3897-810C-0FA2F15DA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9000" y="0"/>
          <a:ext cx="6336853" cy="8911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126</xdr:row>
      <xdr:rowOff>19050</xdr:rowOff>
    </xdr:from>
    <xdr:to>
      <xdr:col>17</xdr:col>
      <xdr:colOff>403225</xdr:colOff>
      <xdr:row>140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E04FFD-6CCD-402C-54F1-CE65E590A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415925</xdr:colOff>
      <xdr:row>141</xdr:row>
      <xdr:rowOff>101600</xdr:rowOff>
    </xdr:from>
    <xdr:to>
      <xdr:col>8</xdr:col>
      <xdr:colOff>498475</xdr:colOff>
      <xdr:row>156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78B281-17ED-9455-A9EC-BD0425A7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593725</xdr:colOff>
      <xdr:row>144</xdr:row>
      <xdr:rowOff>88900</xdr:rowOff>
    </xdr:from>
    <xdr:to>
      <xdr:col>17</xdr:col>
      <xdr:colOff>219075</xdr:colOff>
      <xdr:row>159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3034C0-0695-93E3-0B3A-5DEC59DC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776C-0CE2-4A1A-ABDF-9900D54FB0D4}">
  <dimension ref="A1:D78"/>
  <sheetViews>
    <sheetView workbookViewId="0"/>
  </sheetViews>
  <sheetFormatPr defaultRowHeight="14.5" x14ac:dyDescent="0.35"/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 t="s">
        <v>27</v>
      </c>
      <c r="B2">
        <v>1</v>
      </c>
      <c r="C2" t="s">
        <v>28</v>
      </c>
      <c r="D2" t="s">
        <v>29</v>
      </c>
    </row>
    <row r="3" spans="1:4" x14ac:dyDescent="0.35">
      <c r="A3" t="s">
        <v>30</v>
      </c>
      <c r="B3">
        <v>1</v>
      </c>
      <c r="C3" t="s">
        <v>28</v>
      </c>
      <c r="D3" t="s">
        <v>31</v>
      </c>
    </row>
    <row r="4" spans="1:4" x14ac:dyDescent="0.35">
      <c r="A4" t="s">
        <v>52</v>
      </c>
      <c r="B4">
        <v>1</v>
      </c>
      <c r="C4" t="s">
        <v>28</v>
      </c>
      <c r="D4" t="s">
        <v>53</v>
      </c>
    </row>
    <row r="5" spans="1:4" x14ac:dyDescent="0.35">
      <c r="A5" t="s">
        <v>54</v>
      </c>
      <c r="B5">
        <v>1</v>
      </c>
      <c r="C5" t="s">
        <v>28</v>
      </c>
      <c r="D5" t="s">
        <v>55</v>
      </c>
    </row>
    <row r="6" spans="1:4" x14ac:dyDescent="0.35">
      <c r="A6" t="s">
        <v>56</v>
      </c>
      <c r="B6">
        <v>1</v>
      </c>
      <c r="C6" t="s">
        <v>28</v>
      </c>
      <c r="D6" t="s">
        <v>57</v>
      </c>
    </row>
    <row r="7" spans="1:4" x14ac:dyDescent="0.35">
      <c r="A7" t="s">
        <v>58</v>
      </c>
      <c r="B7">
        <v>1</v>
      </c>
      <c r="C7" t="s">
        <v>28</v>
      </c>
      <c r="D7" t="s">
        <v>59</v>
      </c>
    </row>
    <row r="8" spans="1:4" x14ac:dyDescent="0.35">
      <c r="A8" t="s">
        <v>60</v>
      </c>
      <c r="B8">
        <v>1</v>
      </c>
      <c r="C8" t="s">
        <v>28</v>
      </c>
      <c r="D8" t="s">
        <v>61</v>
      </c>
    </row>
    <row r="9" spans="1:4" x14ac:dyDescent="0.35">
      <c r="A9" t="s">
        <v>62</v>
      </c>
      <c r="B9">
        <v>1</v>
      </c>
      <c r="C9" t="s">
        <v>28</v>
      </c>
      <c r="D9" t="s">
        <v>63</v>
      </c>
    </row>
    <row r="10" spans="1:4" x14ac:dyDescent="0.35">
      <c r="A10" t="s">
        <v>64</v>
      </c>
      <c r="B10">
        <v>1</v>
      </c>
      <c r="C10" t="s">
        <v>28</v>
      </c>
      <c r="D10" t="s">
        <v>65</v>
      </c>
    </row>
    <row r="11" spans="1:4" x14ac:dyDescent="0.35">
      <c r="A11" t="s">
        <v>66</v>
      </c>
      <c r="B11">
        <v>1</v>
      </c>
      <c r="C11" t="s">
        <v>28</v>
      </c>
      <c r="D11" t="s">
        <v>67</v>
      </c>
    </row>
    <row r="12" spans="1:4" x14ac:dyDescent="0.35">
      <c r="A12" t="s">
        <v>68</v>
      </c>
      <c r="B12">
        <v>1</v>
      </c>
      <c r="C12" t="s">
        <v>28</v>
      </c>
      <c r="D12" t="s">
        <v>69</v>
      </c>
    </row>
    <row r="13" spans="1:4" x14ac:dyDescent="0.35">
      <c r="A13" t="s">
        <v>70</v>
      </c>
      <c r="B13">
        <v>1</v>
      </c>
      <c r="C13" t="s">
        <v>28</v>
      </c>
      <c r="D13" t="s">
        <v>71</v>
      </c>
    </row>
    <row r="14" spans="1:4" x14ac:dyDescent="0.35">
      <c r="A14" t="s">
        <v>72</v>
      </c>
      <c r="B14">
        <v>1</v>
      </c>
      <c r="C14" t="s">
        <v>28</v>
      </c>
      <c r="D14" t="s">
        <v>73</v>
      </c>
    </row>
    <row r="15" spans="1:4" x14ac:dyDescent="0.35">
      <c r="A15" t="s">
        <v>74</v>
      </c>
      <c r="B15">
        <v>1</v>
      </c>
      <c r="C15" t="s">
        <v>28</v>
      </c>
      <c r="D15" t="s">
        <v>75</v>
      </c>
    </row>
    <row r="16" spans="1:4" x14ac:dyDescent="0.35">
      <c r="A16" t="s">
        <v>76</v>
      </c>
      <c r="B16">
        <v>1</v>
      </c>
      <c r="C16" t="s">
        <v>28</v>
      </c>
      <c r="D16" t="s">
        <v>77</v>
      </c>
    </row>
    <row r="17" spans="1:4" x14ac:dyDescent="0.35">
      <c r="A17" t="s">
        <v>78</v>
      </c>
      <c r="B17">
        <v>1</v>
      </c>
      <c r="C17" t="s">
        <v>28</v>
      </c>
      <c r="D17" t="s">
        <v>79</v>
      </c>
    </row>
    <row r="18" spans="1:4" x14ac:dyDescent="0.35">
      <c r="A18" t="s">
        <v>80</v>
      </c>
      <c r="B18">
        <v>1</v>
      </c>
      <c r="C18" t="s">
        <v>28</v>
      </c>
      <c r="D18" t="s">
        <v>81</v>
      </c>
    </row>
    <row r="19" spans="1:4" x14ac:dyDescent="0.35">
      <c r="A19" t="s">
        <v>82</v>
      </c>
      <c r="B19">
        <v>1</v>
      </c>
      <c r="C19" t="s">
        <v>28</v>
      </c>
      <c r="D19" t="s">
        <v>83</v>
      </c>
    </row>
    <row r="20" spans="1:4" x14ac:dyDescent="0.35">
      <c r="A20" t="s">
        <v>84</v>
      </c>
      <c r="B20">
        <v>1</v>
      </c>
      <c r="C20" t="s">
        <v>28</v>
      </c>
      <c r="D20" t="s">
        <v>85</v>
      </c>
    </row>
    <row r="21" spans="1:4" x14ac:dyDescent="0.35">
      <c r="A21" t="s">
        <v>86</v>
      </c>
      <c r="B21">
        <v>1</v>
      </c>
      <c r="C21" t="s">
        <v>28</v>
      </c>
      <c r="D21" t="s">
        <v>87</v>
      </c>
    </row>
    <row r="22" spans="1:4" x14ac:dyDescent="0.35">
      <c r="A22" t="s">
        <v>88</v>
      </c>
      <c r="B22">
        <v>1</v>
      </c>
      <c r="C22" t="s">
        <v>28</v>
      </c>
      <c r="D22" t="s">
        <v>89</v>
      </c>
    </row>
    <row r="23" spans="1:4" x14ac:dyDescent="0.35">
      <c r="A23" s="1" t="s">
        <v>90</v>
      </c>
      <c r="B23">
        <v>1</v>
      </c>
      <c r="C23" t="s">
        <v>28</v>
      </c>
      <c r="D23" t="s">
        <v>91</v>
      </c>
    </row>
    <row r="24" spans="1:4" x14ac:dyDescent="0.35">
      <c r="A24" t="s">
        <v>92</v>
      </c>
      <c r="B24">
        <v>1</v>
      </c>
      <c r="C24" t="s">
        <v>28</v>
      </c>
      <c r="D24" t="s">
        <v>93</v>
      </c>
    </row>
    <row r="25" spans="1:4" x14ac:dyDescent="0.35">
      <c r="A25" t="s">
        <v>94</v>
      </c>
      <c r="B25">
        <v>1</v>
      </c>
      <c r="C25" t="s">
        <v>28</v>
      </c>
      <c r="D25" t="s">
        <v>95</v>
      </c>
    </row>
    <row r="26" spans="1:4" x14ac:dyDescent="0.35">
      <c r="A26" t="s">
        <v>96</v>
      </c>
      <c r="B26">
        <v>1</v>
      </c>
      <c r="C26" t="s">
        <v>28</v>
      </c>
      <c r="D26" t="s">
        <v>97</v>
      </c>
    </row>
    <row r="27" spans="1:4" x14ac:dyDescent="0.35">
      <c r="A27" t="s">
        <v>98</v>
      </c>
      <c r="B27">
        <v>1</v>
      </c>
      <c r="C27" t="s">
        <v>28</v>
      </c>
      <c r="D27" t="s">
        <v>99</v>
      </c>
    </row>
    <row r="28" spans="1:4" x14ac:dyDescent="0.35">
      <c r="A28" t="s">
        <v>100</v>
      </c>
      <c r="B28">
        <v>1</v>
      </c>
      <c r="C28" t="s">
        <v>28</v>
      </c>
      <c r="D28" t="s">
        <v>101</v>
      </c>
    </row>
    <row r="29" spans="1:4" x14ac:dyDescent="0.35">
      <c r="A29" t="s">
        <v>102</v>
      </c>
      <c r="B29">
        <v>1</v>
      </c>
      <c r="C29" t="s">
        <v>28</v>
      </c>
      <c r="D29" t="s">
        <v>103</v>
      </c>
    </row>
    <row r="30" spans="1:4" x14ac:dyDescent="0.35">
      <c r="A30" t="s">
        <v>104</v>
      </c>
      <c r="B30">
        <v>1</v>
      </c>
      <c r="C30" t="s">
        <v>28</v>
      </c>
      <c r="D30" t="s">
        <v>105</v>
      </c>
    </row>
    <row r="31" spans="1:4" x14ac:dyDescent="0.35">
      <c r="A31" t="s">
        <v>106</v>
      </c>
      <c r="B31">
        <v>1</v>
      </c>
      <c r="C31" t="s">
        <v>28</v>
      </c>
      <c r="D31" t="s">
        <v>107</v>
      </c>
    </row>
    <row r="32" spans="1:4" x14ac:dyDescent="0.35">
      <c r="A32" t="s">
        <v>108</v>
      </c>
      <c r="B32">
        <v>1</v>
      </c>
      <c r="C32" t="s">
        <v>28</v>
      </c>
      <c r="D32" t="s">
        <v>109</v>
      </c>
    </row>
    <row r="33" spans="1:4" x14ac:dyDescent="0.35">
      <c r="A33" t="s">
        <v>110</v>
      </c>
      <c r="B33">
        <v>1</v>
      </c>
      <c r="C33" t="s">
        <v>28</v>
      </c>
      <c r="D33" t="s">
        <v>111</v>
      </c>
    </row>
    <row r="34" spans="1:4" x14ac:dyDescent="0.35">
      <c r="A34" t="s">
        <v>112</v>
      </c>
      <c r="B34">
        <v>1</v>
      </c>
      <c r="C34" t="s">
        <v>28</v>
      </c>
      <c r="D34" t="s">
        <v>113</v>
      </c>
    </row>
    <row r="35" spans="1:4" x14ac:dyDescent="0.35">
      <c r="A35" t="s">
        <v>114</v>
      </c>
      <c r="B35">
        <v>1</v>
      </c>
      <c r="C35" t="s">
        <v>28</v>
      </c>
      <c r="D35" t="s">
        <v>115</v>
      </c>
    </row>
    <row r="36" spans="1:4" x14ac:dyDescent="0.35">
      <c r="A36" t="s">
        <v>116</v>
      </c>
      <c r="B36">
        <v>1</v>
      </c>
      <c r="C36" t="s">
        <v>28</v>
      </c>
      <c r="D36" t="s">
        <v>117</v>
      </c>
    </row>
    <row r="37" spans="1:4" x14ac:dyDescent="0.35">
      <c r="A37" t="s">
        <v>118</v>
      </c>
      <c r="B37">
        <v>1</v>
      </c>
      <c r="C37" t="s">
        <v>28</v>
      </c>
      <c r="D37" t="s">
        <v>119</v>
      </c>
    </row>
    <row r="38" spans="1:4" x14ac:dyDescent="0.35">
      <c r="A38" t="s">
        <v>120</v>
      </c>
      <c r="B38">
        <v>1</v>
      </c>
      <c r="C38" t="s">
        <v>28</v>
      </c>
      <c r="D38" t="s">
        <v>121</v>
      </c>
    </row>
    <row r="39" spans="1:4" x14ac:dyDescent="0.35">
      <c r="A39" t="s">
        <v>122</v>
      </c>
      <c r="B39">
        <v>1</v>
      </c>
      <c r="C39" t="s">
        <v>28</v>
      </c>
      <c r="D39" t="s">
        <v>123</v>
      </c>
    </row>
    <row r="40" spans="1:4" x14ac:dyDescent="0.35">
      <c r="A40" t="s">
        <v>124</v>
      </c>
      <c r="B40">
        <v>1</v>
      </c>
      <c r="C40" t="s">
        <v>28</v>
      </c>
      <c r="D40" t="s">
        <v>125</v>
      </c>
    </row>
    <row r="41" spans="1:4" x14ac:dyDescent="0.35">
      <c r="A41" t="s">
        <v>126</v>
      </c>
      <c r="B41">
        <v>1</v>
      </c>
      <c r="C41" t="s">
        <v>28</v>
      </c>
      <c r="D41" t="s">
        <v>127</v>
      </c>
    </row>
    <row r="42" spans="1:4" x14ac:dyDescent="0.35">
      <c r="A42" t="s">
        <v>131</v>
      </c>
      <c r="B42">
        <v>1</v>
      </c>
      <c r="C42" t="s">
        <v>28</v>
      </c>
      <c r="D42" t="s">
        <v>132</v>
      </c>
    </row>
    <row r="43" spans="1:4" x14ac:dyDescent="0.35">
      <c r="A43" t="s">
        <v>133</v>
      </c>
      <c r="B43">
        <v>1</v>
      </c>
      <c r="C43" t="s">
        <v>28</v>
      </c>
      <c r="D43" t="s">
        <v>134</v>
      </c>
    </row>
    <row r="44" spans="1:4" x14ac:dyDescent="0.35">
      <c r="A44" t="s">
        <v>135</v>
      </c>
      <c r="B44">
        <v>1</v>
      </c>
      <c r="C44" t="s">
        <v>28</v>
      </c>
      <c r="D44" t="s">
        <v>136</v>
      </c>
    </row>
    <row r="45" spans="1:4" x14ac:dyDescent="0.35">
      <c r="A45" t="s">
        <v>137</v>
      </c>
      <c r="B45">
        <v>1</v>
      </c>
      <c r="C45" t="s">
        <v>28</v>
      </c>
      <c r="D45" t="s">
        <v>138</v>
      </c>
    </row>
    <row r="46" spans="1:4" x14ac:dyDescent="0.35">
      <c r="A46" t="s">
        <v>139</v>
      </c>
      <c r="B46">
        <v>1</v>
      </c>
      <c r="C46" t="s">
        <v>28</v>
      </c>
      <c r="D46" t="s">
        <v>140</v>
      </c>
    </row>
    <row r="47" spans="1:4" x14ac:dyDescent="0.35">
      <c r="A47" t="s">
        <v>141</v>
      </c>
      <c r="B47">
        <v>1</v>
      </c>
      <c r="C47" t="s">
        <v>28</v>
      </c>
      <c r="D47" t="s">
        <v>142</v>
      </c>
    </row>
    <row r="48" spans="1:4" x14ac:dyDescent="0.35">
      <c r="A48" t="s">
        <v>143</v>
      </c>
      <c r="B48">
        <v>1</v>
      </c>
      <c r="C48" t="s">
        <v>28</v>
      </c>
      <c r="D48" t="s">
        <v>144</v>
      </c>
    </row>
    <row r="49" spans="1:4" x14ac:dyDescent="0.35">
      <c r="A49" t="s">
        <v>145</v>
      </c>
      <c r="B49">
        <v>1</v>
      </c>
      <c r="C49" t="s">
        <v>28</v>
      </c>
      <c r="D49" t="s">
        <v>146</v>
      </c>
    </row>
    <row r="50" spans="1:4" x14ac:dyDescent="0.35">
      <c r="A50" t="s">
        <v>147</v>
      </c>
      <c r="B50">
        <v>1</v>
      </c>
      <c r="C50" t="s">
        <v>28</v>
      </c>
      <c r="D50" t="s">
        <v>148</v>
      </c>
    </row>
    <row r="51" spans="1:4" x14ac:dyDescent="0.35">
      <c r="A51" t="s">
        <v>149</v>
      </c>
      <c r="B51">
        <v>1</v>
      </c>
      <c r="C51" t="s">
        <v>28</v>
      </c>
      <c r="D51" t="s">
        <v>150</v>
      </c>
    </row>
    <row r="52" spans="1:4" x14ac:dyDescent="0.35">
      <c r="A52" t="s">
        <v>151</v>
      </c>
      <c r="B52">
        <v>1</v>
      </c>
      <c r="C52" t="s">
        <v>28</v>
      </c>
      <c r="D52" t="s">
        <v>152</v>
      </c>
    </row>
    <row r="53" spans="1:4" x14ac:dyDescent="0.35">
      <c r="A53" t="s">
        <v>153</v>
      </c>
      <c r="B53">
        <v>1</v>
      </c>
      <c r="C53" t="s">
        <v>28</v>
      </c>
      <c r="D53" t="s">
        <v>154</v>
      </c>
    </row>
    <row r="54" spans="1:4" x14ac:dyDescent="0.35">
      <c r="A54" t="s">
        <v>155</v>
      </c>
      <c r="B54">
        <v>1</v>
      </c>
      <c r="C54" t="s">
        <v>28</v>
      </c>
      <c r="D54" t="s">
        <v>156</v>
      </c>
    </row>
    <row r="55" spans="1:4" x14ac:dyDescent="0.35">
      <c r="A55" t="s">
        <v>157</v>
      </c>
      <c r="B55">
        <v>1</v>
      </c>
      <c r="C55" t="s">
        <v>28</v>
      </c>
      <c r="D55" t="s">
        <v>158</v>
      </c>
    </row>
    <row r="56" spans="1:4" x14ac:dyDescent="0.35">
      <c r="A56" t="s">
        <v>159</v>
      </c>
      <c r="B56">
        <v>1</v>
      </c>
      <c r="C56" t="s">
        <v>28</v>
      </c>
      <c r="D56" t="s">
        <v>160</v>
      </c>
    </row>
    <row r="57" spans="1:4" x14ac:dyDescent="0.35">
      <c r="A57" t="s">
        <v>161</v>
      </c>
      <c r="B57">
        <v>1</v>
      </c>
      <c r="C57" t="s">
        <v>28</v>
      </c>
      <c r="D57" t="s">
        <v>162</v>
      </c>
    </row>
    <row r="58" spans="1:4" x14ac:dyDescent="0.35">
      <c r="A58" t="s">
        <v>163</v>
      </c>
      <c r="B58">
        <v>1</v>
      </c>
      <c r="C58" t="s">
        <v>28</v>
      </c>
      <c r="D58" t="s">
        <v>164</v>
      </c>
    </row>
    <row r="59" spans="1:4" x14ac:dyDescent="0.35">
      <c r="A59" t="s">
        <v>216</v>
      </c>
      <c r="B59">
        <v>1</v>
      </c>
      <c r="C59" t="s">
        <v>28</v>
      </c>
      <c r="D59" t="s">
        <v>217</v>
      </c>
    </row>
    <row r="60" spans="1:4" x14ac:dyDescent="0.35">
      <c r="A60" t="s">
        <v>218</v>
      </c>
      <c r="B60">
        <v>1</v>
      </c>
      <c r="C60" t="s">
        <v>28</v>
      </c>
      <c r="D60" t="s">
        <v>219</v>
      </c>
    </row>
    <row r="61" spans="1:4" x14ac:dyDescent="0.35">
      <c r="A61" t="s">
        <v>220</v>
      </c>
      <c r="B61">
        <v>1</v>
      </c>
      <c r="C61" t="s">
        <v>28</v>
      </c>
      <c r="D61" t="s">
        <v>221</v>
      </c>
    </row>
    <row r="62" spans="1:4" x14ac:dyDescent="0.35">
      <c r="A62" t="s">
        <v>222</v>
      </c>
      <c r="B62">
        <v>1</v>
      </c>
      <c r="C62" t="s">
        <v>28</v>
      </c>
      <c r="D62" t="s">
        <v>223</v>
      </c>
    </row>
    <row r="63" spans="1:4" x14ac:dyDescent="0.35">
      <c r="A63" t="s">
        <v>224</v>
      </c>
      <c r="B63">
        <v>1</v>
      </c>
      <c r="C63" t="s">
        <v>28</v>
      </c>
      <c r="D63" t="s">
        <v>225</v>
      </c>
    </row>
    <row r="64" spans="1:4" x14ac:dyDescent="0.35">
      <c r="A64" t="s">
        <v>226</v>
      </c>
      <c r="B64">
        <v>1</v>
      </c>
      <c r="C64" t="s">
        <v>28</v>
      </c>
      <c r="D64" t="s">
        <v>227</v>
      </c>
    </row>
    <row r="65" spans="1:4" x14ac:dyDescent="0.35">
      <c r="A65" t="s">
        <v>228</v>
      </c>
      <c r="B65">
        <v>1</v>
      </c>
      <c r="C65" t="s">
        <v>28</v>
      </c>
      <c r="D65" t="s">
        <v>229</v>
      </c>
    </row>
    <row r="66" spans="1:4" x14ac:dyDescent="0.35">
      <c r="A66" t="s">
        <v>230</v>
      </c>
      <c r="B66">
        <v>1</v>
      </c>
      <c r="C66" t="s">
        <v>28</v>
      </c>
      <c r="D66" t="s">
        <v>231</v>
      </c>
    </row>
    <row r="67" spans="1:4" x14ac:dyDescent="0.35">
      <c r="A67" t="s">
        <v>232</v>
      </c>
      <c r="B67">
        <v>1</v>
      </c>
      <c r="C67" t="s">
        <v>28</v>
      </c>
      <c r="D67" t="s">
        <v>233</v>
      </c>
    </row>
    <row r="68" spans="1:4" x14ac:dyDescent="0.35">
      <c r="A68" t="s">
        <v>234</v>
      </c>
      <c r="B68">
        <v>1</v>
      </c>
      <c r="C68" t="s">
        <v>28</v>
      </c>
      <c r="D68" t="s">
        <v>235</v>
      </c>
    </row>
    <row r="69" spans="1:4" x14ac:dyDescent="0.35">
      <c r="A69" t="s">
        <v>236</v>
      </c>
      <c r="B69">
        <v>1</v>
      </c>
      <c r="C69" t="s">
        <v>28</v>
      </c>
      <c r="D69" t="s">
        <v>237</v>
      </c>
    </row>
    <row r="70" spans="1:4" x14ac:dyDescent="0.35">
      <c r="A70" t="s">
        <v>238</v>
      </c>
      <c r="B70">
        <v>1</v>
      </c>
      <c r="C70" t="s">
        <v>28</v>
      </c>
      <c r="D70" t="s">
        <v>239</v>
      </c>
    </row>
    <row r="71" spans="1:4" x14ac:dyDescent="0.35">
      <c r="A71" t="s">
        <v>240</v>
      </c>
      <c r="B71">
        <v>1</v>
      </c>
      <c r="C71" t="s">
        <v>28</v>
      </c>
      <c r="D71" t="s">
        <v>241</v>
      </c>
    </row>
    <row r="72" spans="1:4" x14ac:dyDescent="0.35">
      <c r="A72" t="s">
        <v>242</v>
      </c>
      <c r="B72">
        <v>1</v>
      </c>
      <c r="C72" t="s">
        <v>28</v>
      </c>
      <c r="D72" t="s">
        <v>243</v>
      </c>
    </row>
    <row r="73" spans="1:4" x14ac:dyDescent="0.35">
      <c r="A73" t="s">
        <v>244</v>
      </c>
      <c r="B73">
        <v>1</v>
      </c>
      <c r="C73" t="s">
        <v>28</v>
      </c>
      <c r="D73" t="s">
        <v>245</v>
      </c>
    </row>
    <row r="74" spans="1:4" x14ac:dyDescent="0.35">
      <c r="A74" t="s">
        <v>246</v>
      </c>
      <c r="B74">
        <v>1</v>
      </c>
      <c r="C74" t="s">
        <v>28</v>
      </c>
      <c r="D74" t="s">
        <v>247</v>
      </c>
    </row>
    <row r="75" spans="1:4" x14ac:dyDescent="0.35">
      <c r="A75" t="s">
        <v>248</v>
      </c>
      <c r="B75">
        <v>1</v>
      </c>
      <c r="C75" t="s">
        <v>28</v>
      </c>
      <c r="D75" t="s">
        <v>249</v>
      </c>
    </row>
    <row r="76" spans="1:4" x14ac:dyDescent="0.35">
      <c r="A76" t="s">
        <v>250</v>
      </c>
      <c r="B76">
        <v>1</v>
      </c>
      <c r="C76" t="s">
        <v>28</v>
      </c>
      <c r="D76" t="s">
        <v>251</v>
      </c>
    </row>
    <row r="77" spans="1:4" x14ac:dyDescent="0.35">
      <c r="A77" t="s">
        <v>252</v>
      </c>
      <c r="B77">
        <v>1</v>
      </c>
      <c r="C77" t="s">
        <v>28</v>
      </c>
      <c r="D77" t="s">
        <v>253</v>
      </c>
    </row>
    <row r="78" spans="1:4" x14ac:dyDescent="0.35">
      <c r="A78" t="s">
        <v>254</v>
      </c>
      <c r="B78">
        <v>1</v>
      </c>
      <c r="C78" t="s">
        <v>28</v>
      </c>
      <c r="D78" t="s">
        <v>255</v>
      </c>
    </row>
  </sheetData>
  <sheetProtection algorithmName="SHA-512" hashValue="WOHJqt3jZQK38tvr7uI2jpkux7z8Vn4FyCnp/v+w0CeOwysXifz56Dac7BXUOccOeLvMYCwwElQcbLkH9Q1bRw==" saltValue="x+hZvKeBpGnzPN9e7qist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S24"/>
  <sheetViews>
    <sheetView topLeftCell="K7" zoomScale="90" zoomScaleNormal="90" workbookViewId="0">
      <selection activeCell="Q24" sqref="Q24"/>
    </sheetView>
  </sheetViews>
  <sheetFormatPr defaultRowHeight="14.5" x14ac:dyDescent="0.35"/>
  <cols>
    <col min="12" max="12" width="12.08984375" customWidth="1"/>
  </cols>
  <sheetData>
    <row r="2" spans="10:19" x14ac:dyDescent="0.35">
      <c r="M2" t="s">
        <v>256</v>
      </c>
      <c r="N2" t="s">
        <v>257</v>
      </c>
      <c r="O2" t="s">
        <v>258</v>
      </c>
    </row>
    <row r="3" spans="10:19" x14ac:dyDescent="0.35">
      <c r="J3" t="s">
        <v>32</v>
      </c>
      <c r="L3" t="s">
        <v>0</v>
      </c>
      <c r="M3" s="1">
        <v>1E-3</v>
      </c>
      <c r="N3" s="1">
        <v>2.8E-3</v>
      </c>
      <c r="O3" s="1">
        <v>1.2E-2</v>
      </c>
      <c r="Q3" t="s">
        <v>32</v>
      </c>
      <c r="R3" t="str">
        <f>_xll.JChemExcel.Functions.JCSYSStructure("E31019DAAC3C12C9C391ACE919A506F0")</f>
        <v/>
      </c>
      <c r="S3" t="str">
        <f>_xll.JChemExcel.Functions.JCSYSStructure("E31019DAAC3C12C9C391ACE919A506F0")</f>
        <v/>
      </c>
    </row>
    <row r="4" spans="10:19" x14ac:dyDescent="0.35">
      <c r="J4" t="s">
        <v>33</v>
      </c>
      <c r="L4" t="s">
        <v>1</v>
      </c>
      <c r="M4" s="1">
        <v>1.2999999999999999E-2</v>
      </c>
      <c r="N4" s="1">
        <v>8.3999999999999995E-3</v>
      </c>
      <c r="O4" s="1">
        <v>1.2E-2</v>
      </c>
      <c r="Q4" t="s">
        <v>33</v>
      </c>
      <c r="R4" t="str">
        <f>_xll.JChemExcel.Functions.JCSYSStructure("3841EA84CC0DC2455BF57A9BE6A905F2")</f>
        <v/>
      </c>
      <c r="S4" t="str">
        <f>_xll.JChemExcel.Functions.JCSYSStructure("3841EA84CC0DC2455BF57A9BE6A905F2")</f>
        <v/>
      </c>
    </row>
    <row r="5" spans="10:19" x14ac:dyDescent="0.35">
      <c r="J5" t="s">
        <v>34</v>
      </c>
      <c r="L5" t="s">
        <v>2</v>
      </c>
      <c r="M5" s="1">
        <v>3.3E-3</v>
      </c>
      <c r="N5" s="1">
        <v>8.5999999999999998E-4</v>
      </c>
      <c r="O5" s="1">
        <v>1.1000000000000001E-3</v>
      </c>
      <c r="Q5" t="s">
        <v>34</v>
      </c>
      <c r="R5" t="str">
        <f>_xll.JChemExcel.Functions.JCSYSStructure("51A04E17BE7E7D5495923BFDC086B4C6")</f>
        <v/>
      </c>
      <c r="S5" t="str">
        <f>_xll.JChemExcel.Functions.JCSYSStructure("D79F1F77ACF56EE2B048EEBC60E3A44B")</f>
        <v/>
      </c>
    </row>
    <row r="6" spans="10:19" x14ac:dyDescent="0.35">
      <c r="J6" t="s">
        <v>35</v>
      </c>
      <c r="L6" t="s">
        <v>3</v>
      </c>
      <c r="M6" s="1">
        <v>6.7000000000000002E-3</v>
      </c>
      <c r="N6" s="1">
        <v>2.7000000000000001E-3</v>
      </c>
      <c r="O6" s="1">
        <v>4.4000000000000003E-3</v>
      </c>
      <c r="Q6" t="s">
        <v>35</v>
      </c>
      <c r="R6" t="str">
        <f>_xll.JChemExcel.Functions.JCSYSStructure("E94D0A21E324821D13A7B8346D009778")</f>
        <v/>
      </c>
      <c r="S6" t="str">
        <f>_xll.JChemExcel.Functions.JCSYSStructure("B4714D1D8056B1E72777926BC8E539B4")</f>
        <v/>
      </c>
    </row>
    <row r="7" spans="10:19" x14ac:dyDescent="0.35">
      <c r="J7" t="s">
        <v>36</v>
      </c>
      <c r="L7" t="s">
        <v>4</v>
      </c>
      <c r="M7" s="1">
        <v>3.0000000000000001E-3</v>
      </c>
      <c r="N7" s="1">
        <v>1.1999999999999999E-3</v>
      </c>
      <c r="O7" s="1">
        <v>2.3999999999999998E-3</v>
      </c>
      <c r="Q7" t="s">
        <v>36</v>
      </c>
      <c r="R7" t="str">
        <f>_xll.JChemExcel.Functions.JCSYSStructure("0BDA28C233C57C75E80CFA642D386C8F")</f>
        <v/>
      </c>
      <c r="S7" t="str">
        <f>_xll.JChemExcel.Functions.JCSYSStructure("F9A5A853504A1C730B0869108D43384F")</f>
        <v/>
      </c>
    </row>
    <row r="8" spans="10:19" x14ac:dyDescent="0.35">
      <c r="J8" t="s">
        <v>5</v>
      </c>
      <c r="L8" t="s">
        <v>6</v>
      </c>
      <c r="M8" s="1">
        <v>1.9E-3</v>
      </c>
      <c r="N8" s="1">
        <v>1.9E-3</v>
      </c>
      <c r="O8" s="1">
        <v>4.1999999999999997E-3</v>
      </c>
      <c r="Q8" t="s">
        <v>5</v>
      </c>
      <c r="R8" t="str">
        <f>_xll.JChemExcel.Functions.JCSYSStructure("24F1CB8E2A0CE738A653DF986B895565")</f>
        <v/>
      </c>
      <c r="S8" t="str">
        <f>_xll.JChemExcel.Functions.JCSYSStructure("24F1CB8E2A0CE738A653DF986B895565")</f>
        <v/>
      </c>
    </row>
    <row r="9" spans="10:19" x14ac:dyDescent="0.35">
      <c r="J9" t="s">
        <v>37</v>
      </c>
      <c r="L9" t="s">
        <v>7</v>
      </c>
      <c r="M9" s="1">
        <v>3.7000000000000002E-3</v>
      </c>
      <c r="N9" s="1">
        <v>1.5E-3</v>
      </c>
      <c r="O9" s="1">
        <v>1.8E-3</v>
      </c>
      <c r="Q9" t="s">
        <v>37</v>
      </c>
      <c r="R9" t="str">
        <f>_xll.JChemExcel.Functions.JCSYSStructure("5B42108F7991F331CF0BE0D53A005EEB")</f>
        <v/>
      </c>
      <c r="S9" t="str">
        <f>_xll.JChemExcel.Functions.JCSYSStructure("5B42108F7991F331CF0BE0D53A005EEB")</f>
        <v/>
      </c>
    </row>
    <row r="10" spans="10:19" x14ac:dyDescent="0.35">
      <c r="J10" t="s">
        <v>38</v>
      </c>
      <c r="L10" t="s">
        <v>8</v>
      </c>
      <c r="M10" s="1">
        <v>1.8E-3</v>
      </c>
      <c r="N10" s="1">
        <v>2E-3</v>
      </c>
      <c r="O10" s="1">
        <v>3.2000000000000002E-3</v>
      </c>
      <c r="Q10" t="s">
        <v>38</v>
      </c>
      <c r="R10" t="str">
        <f>_xll.JChemExcel.Functions.JCSYSStructure("61AD679CECD0D061F2941D0EC35473CD")</f>
        <v/>
      </c>
      <c r="S10" t="str">
        <f>_xll.JChemExcel.Functions.JCSYSStructure("61AD679CECD0D061F2941D0EC35473CD")</f>
        <v/>
      </c>
    </row>
    <row r="11" spans="10:19" x14ac:dyDescent="0.35">
      <c r="J11" t="s">
        <v>39</v>
      </c>
      <c r="L11" t="s">
        <v>9</v>
      </c>
      <c r="M11" s="1">
        <v>8.9999999999999993E-3</v>
      </c>
      <c r="N11" s="1">
        <v>1.2999999999999999E-2</v>
      </c>
      <c r="O11" s="1">
        <v>3.2000000000000001E-2</v>
      </c>
      <c r="Q11" t="s">
        <v>39</v>
      </c>
      <c r="R11" t="str">
        <f>_xll.JChemExcel.Functions.JCSYSStructure("A4D594E1C63A1AB536650E4D87EDEC76")</f>
        <v/>
      </c>
      <c r="S11" t="str">
        <f>_xll.JChemExcel.Functions.JCSYSStructure("3DC7E3272D0A85C09E907B0F947B6C9A")</f>
        <v/>
      </c>
    </row>
    <row r="12" spans="10:19" x14ac:dyDescent="0.35">
      <c r="J12" t="s">
        <v>40</v>
      </c>
      <c r="L12" t="s">
        <v>10</v>
      </c>
      <c r="M12" s="1">
        <v>0.1</v>
      </c>
      <c r="N12" s="1">
        <v>3.2000000000000001E-2</v>
      </c>
      <c r="O12" s="1">
        <v>0.15</v>
      </c>
      <c r="Q12" t="s">
        <v>40</v>
      </c>
      <c r="R12" t="str">
        <f>_xll.JChemExcel.Functions.JCSYSStructure("CD672B3B549FD0EF171F91983FB9C293")</f>
        <v/>
      </c>
      <c r="S12" t="str">
        <f>_xll.JChemExcel.Functions.JCSYSStructure("B4B06880DDBE349EBE2B09F00C9263AA")</f>
        <v/>
      </c>
    </row>
    <row r="13" spans="10:19" x14ac:dyDescent="0.35">
      <c r="J13" t="s">
        <v>41</v>
      </c>
      <c r="L13" t="s">
        <v>11</v>
      </c>
      <c r="M13" s="1">
        <v>1.9E-2</v>
      </c>
      <c r="N13" s="1">
        <v>1.4E-2</v>
      </c>
      <c r="O13" s="1">
        <v>3.5000000000000001E-3</v>
      </c>
      <c r="Q13" t="s">
        <v>41</v>
      </c>
      <c r="R13" t="str">
        <f>_xll.JChemExcel.Functions.JCSYSStructure("ABBBED50514D5A62865E93149400DCBE")</f>
        <v/>
      </c>
      <c r="S13" t="str">
        <f>_xll.JChemExcel.Functions.JCSYSStructure("9E4F6F146D75F19C9E27F830C725CA64")</f>
        <v/>
      </c>
    </row>
    <row r="14" spans="10:19" x14ac:dyDescent="0.35">
      <c r="J14" t="s">
        <v>42</v>
      </c>
      <c r="L14" t="s">
        <v>12</v>
      </c>
      <c r="M14" s="1">
        <v>1.7000000000000001E-2</v>
      </c>
      <c r="N14" s="1">
        <v>1.0999999999999999E-2</v>
      </c>
      <c r="O14" s="1">
        <v>2.4E-2</v>
      </c>
      <c r="Q14" t="s">
        <v>42</v>
      </c>
      <c r="R14" t="str">
        <f>_xll.JChemExcel.Functions.JCSYSStructure("544EE5D502D9AC900F4E83C6F92E1C9E")</f>
        <v/>
      </c>
      <c r="S14" t="str">
        <f>_xll.JChemExcel.Functions.JCSYSStructure("E5F4A7677E1AA0EDF0800F549FBF2280")</f>
        <v/>
      </c>
    </row>
    <row r="15" spans="10:19" x14ac:dyDescent="0.35">
      <c r="J15" t="s">
        <v>43</v>
      </c>
      <c r="L15" t="s">
        <v>13</v>
      </c>
      <c r="M15" s="1">
        <v>5.8999999999999997E-2</v>
      </c>
      <c r="N15" s="1">
        <v>4.2999999999999997E-2</v>
      </c>
      <c r="O15" s="1">
        <v>5.3999999999999999E-2</v>
      </c>
      <c r="Q15" t="s">
        <v>43</v>
      </c>
      <c r="R15" t="str">
        <f>_xll.JChemExcel.Functions.JCSYSStructure("3190A3EA940D65F19789549F73E41155")</f>
        <v/>
      </c>
      <c r="S15" t="str">
        <f>_xll.JChemExcel.Functions.JCSYSStructure("F4EECC7F089A961A6719C1D0736FCD48")</f>
        <v/>
      </c>
    </row>
    <row r="16" spans="10:19" x14ac:dyDescent="0.35">
      <c r="J16" t="s">
        <v>44</v>
      </c>
      <c r="L16" t="s">
        <v>14</v>
      </c>
      <c r="M16" s="1">
        <v>2.3E-3</v>
      </c>
      <c r="N16" s="1">
        <v>2.3999999999999998E-3</v>
      </c>
      <c r="O16" s="1">
        <v>5.8999999999999999E-3</v>
      </c>
      <c r="Q16" t="s">
        <v>44</v>
      </c>
      <c r="R16" t="str">
        <f>_xll.JChemExcel.Functions.JCSYSStructure("4A89734C602397D6868EBACF99B9B959")</f>
        <v/>
      </c>
      <c r="S16" t="str">
        <f>_xll.JChemExcel.Functions.JCSYSStructure("09D85916890B1B205AA95579AA5F6B9D")</f>
        <v/>
      </c>
    </row>
    <row r="17" spans="10:19" x14ac:dyDescent="0.35">
      <c r="J17" t="s">
        <v>45</v>
      </c>
      <c r="L17" t="s">
        <v>15</v>
      </c>
      <c r="M17" s="1">
        <v>1.9E-3</v>
      </c>
      <c r="N17" s="1">
        <v>1.1999999999999999E-3</v>
      </c>
      <c r="O17" s="1">
        <v>1.9E-3</v>
      </c>
      <c r="Q17" t="s">
        <v>45</v>
      </c>
      <c r="R17" t="str">
        <f>_xll.JChemExcel.Functions.JCSYSStructure("2762500733574D2035221174021CF1FB")</f>
        <v/>
      </c>
      <c r="S17" t="str">
        <f>_xll.JChemExcel.Functions.JCSYSStructure("08F3CAA0D89BD9015F2B3C63A5949E8E")</f>
        <v/>
      </c>
    </row>
    <row r="18" spans="10:19" x14ac:dyDescent="0.35">
      <c r="J18" t="s">
        <v>46</v>
      </c>
      <c r="L18" s="2">
        <v>839148</v>
      </c>
      <c r="M18" s="1">
        <v>3.0000000000000001E-3</v>
      </c>
      <c r="N18" s="1">
        <v>1.9E-3</v>
      </c>
      <c r="O18" s="1">
        <v>2.5000000000000001E-3</v>
      </c>
      <c r="Q18" t="s">
        <v>46</v>
      </c>
      <c r="R18" t="str">
        <f>_xll.JChemExcel.Functions.JCSYSStructure("5D3BFB20B465D6F8097D04DB23EA157D")</f>
        <v/>
      </c>
      <c r="S18" t="str">
        <f>_xll.JChemExcel.Functions.JCSYSStructure("6F666700AE1B20E254B421D11B728D02")</f>
        <v/>
      </c>
    </row>
    <row r="19" spans="10:19" x14ac:dyDescent="0.35">
      <c r="J19" t="s">
        <v>47</v>
      </c>
      <c r="L19" t="s">
        <v>16</v>
      </c>
      <c r="M19" s="1">
        <v>3.0999999999999999E-3</v>
      </c>
      <c r="N19" s="1">
        <v>2.5000000000000001E-3</v>
      </c>
      <c r="O19" s="1">
        <v>1.6E-2</v>
      </c>
      <c r="Q19" t="s">
        <v>47</v>
      </c>
      <c r="R19" t="str">
        <f>_xll.JChemExcel.Functions.JCSYSStructure("8072626EF7BD4CDA777147E766F13D8A")</f>
        <v/>
      </c>
      <c r="S19" t="str">
        <f>_xll.JChemExcel.Functions.JCSYSStructure("121842BE049AF67D853B1B2CAFECD1BC")</f>
        <v/>
      </c>
    </row>
    <row r="20" spans="10:19" x14ac:dyDescent="0.35">
      <c r="J20" t="s">
        <v>17</v>
      </c>
      <c r="L20" t="s">
        <v>18</v>
      </c>
      <c r="M20" s="1">
        <v>2.1000000000000001E-2</v>
      </c>
      <c r="N20" s="1">
        <v>1.4999999999999999E-2</v>
      </c>
      <c r="O20" s="1">
        <v>7.6E-3</v>
      </c>
      <c r="Q20" t="s">
        <v>17</v>
      </c>
      <c r="R20" t="str">
        <f>_xll.JChemExcel.Functions.JCSYSStructure("BEF81441FBAE93F8D6F216BE4FEBE4ED")</f>
        <v/>
      </c>
      <c r="S20" t="str">
        <f>_xll.JChemExcel.Functions.JCSYSStructure("FC1F3093D04657A964EBBFCB8985E4A7")</f>
        <v/>
      </c>
    </row>
    <row r="21" spans="10:19" x14ac:dyDescent="0.35">
      <c r="J21" t="s">
        <v>48</v>
      </c>
      <c r="L21" t="s">
        <v>19</v>
      </c>
      <c r="M21" s="1">
        <v>1.2999999999999999E-2</v>
      </c>
      <c r="N21" s="1">
        <v>8.8999999999999999E-3</v>
      </c>
      <c r="O21" s="1">
        <v>8.0000000000000002E-3</v>
      </c>
      <c r="Q21" t="s">
        <v>48</v>
      </c>
      <c r="R21" t="str">
        <f>_xll.JChemExcel.Functions.JCSYSStructure("5CE91F6A40FA3DF6B1B2F40AC280C720")</f>
        <v/>
      </c>
      <c r="S21" t="str">
        <f>_xll.JChemExcel.Functions.JCSYSStructure("8A205D805A2B8A80BCBDF9DD5B6A951A")</f>
        <v/>
      </c>
    </row>
    <row r="22" spans="10:19" x14ac:dyDescent="0.35">
      <c r="J22" t="s">
        <v>49</v>
      </c>
      <c r="L22" t="s">
        <v>20</v>
      </c>
      <c r="M22" s="1">
        <v>1.2999999999999999E-2</v>
      </c>
      <c r="N22" s="1">
        <v>8.0999999999999996E-3</v>
      </c>
      <c r="O22" s="1">
        <v>9.1999999999999998E-3</v>
      </c>
      <c r="Q22" t="s">
        <v>49</v>
      </c>
      <c r="R22" t="str">
        <f>_xll.JChemExcel.Functions.JCSYSStructure("0F2EEF0D74F7B9CBD32F3B09305B65C1")</f>
        <v/>
      </c>
      <c r="S22" t="str">
        <f>_xll.JChemExcel.Functions.JCSYSStructure("C15DB1FE95A9635EDDB84EE4A014626C")</f>
        <v/>
      </c>
    </row>
    <row r="23" spans="10:19" x14ac:dyDescent="0.35">
      <c r="J23" t="s">
        <v>50</v>
      </c>
      <c r="L23" t="s">
        <v>21</v>
      </c>
      <c r="M23" s="1">
        <v>5.4999999999999997E-3</v>
      </c>
      <c r="N23" s="1">
        <v>1.8E-3</v>
      </c>
      <c r="O23" s="1">
        <v>1.8E-3</v>
      </c>
      <c r="Q23" t="s">
        <v>50</v>
      </c>
      <c r="R23" t="str">
        <f>_xll.JChemExcel.Functions.JCSYSStructure("C25BD5CE9A6370304F4788CFE721AF74")</f>
        <v/>
      </c>
      <c r="S23" t="str">
        <f>_xll.JChemExcel.Functions.JCSYSStructure("7192C0AFEC5A4BA0DB55F15CBDF93C64")</f>
        <v/>
      </c>
    </row>
    <row r="24" spans="10:19" x14ac:dyDescent="0.35">
      <c r="J24" t="s">
        <v>51</v>
      </c>
      <c r="L24" t="s">
        <v>22</v>
      </c>
      <c r="M24" s="1">
        <v>9.7000000000000003E-3</v>
      </c>
      <c r="N24" s="1">
        <v>2.8E-3</v>
      </c>
      <c r="O24" s="1">
        <v>7.9000000000000008E-3</v>
      </c>
      <c r="Q24" t="s">
        <v>51</v>
      </c>
      <c r="R24" t="str">
        <f>_xll.JChemExcel.Functions.JCSYSStructure("08DE74012F30BDB80C5A6D7E58C7E39D")</f>
        <v/>
      </c>
      <c r="S24" t="str">
        <f>_xll.JChemExcel.Functions.JCSYSStructure("1E85AF927E0A4D44597A15FAE529E371")</f>
        <v/>
      </c>
    </row>
  </sheetData>
  <autoFilter ref="N3:N24" xr:uid="{00000000-0001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78CC-8174-4A96-B6A4-E847407FC3BD}">
  <dimension ref="A1:C23"/>
  <sheetViews>
    <sheetView topLeftCell="A4" workbookViewId="0">
      <selection sqref="A1:C23"/>
    </sheetView>
  </sheetViews>
  <sheetFormatPr defaultRowHeight="14.5" x14ac:dyDescent="0.35"/>
  <sheetData>
    <row r="1" spans="1:3" x14ac:dyDescent="0.35">
      <c r="A1" t="s">
        <v>128</v>
      </c>
      <c r="B1" t="s">
        <v>129</v>
      </c>
      <c r="C1" t="s">
        <v>130</v>
      </c>
    </row>
    <row r="2" spans="1:3" x14ac:dyDescent="0.35">
      <c r="A2" t="str">
        <f>_xll.JChemExcel.Functions.JCSYSStructure("E31019DAAC3C12C9C391ACE919A506F0")</f>
        <v/>
      </c>
      <c r="B2" s="1">
        <v>2.8E-3</v>
      </c>
      <c r="C2">
        <f>LOG10(B2)</f>
        <v>-2.5528419686577806</v>
      </c>
    </row>
    <row r="3" spans="1:3" x14ac:dyDescent="0.35">
      <c r="A3" t="str">
        <f>_xll.JChemExcel.Functions.JCSYSStructure("3841EA84CC0DC2455BF57A9BE6A905F2")</f>
        <v/>
      </c>
      <c r="B3" s="1">
        <v>8.3999999999999995E-3</v>
      </c>
      <c r="C3">
        <f t="shared" ref="C3:C23" si="0">LOG10(B3)</f>
        <v>-2.0757207139381184</v>
      </c>
    </row>
    <row r="4" spans="1:3" x14ac:dyDescent="0.35">
      <c r="A4" t="str">
        <f>_xll.JChemExcel.Functions.JCSYSStructure("D79F1F77ACF56EE2B048EEBC60E3A44B")</f>
        <v/>
      </c>
      <c r="B4" s="1">
        <v>8.5999999999999998E-4</v>
      </c>
      <c r="C4">
        <f t="shared" si="0"/>
        <v>-3.0655015487564321</v>
      </c>
    </row>
    <row r="5" spans="1:3" x14ac:dyDescent="0.35">
      <c r="A5" t="str">
        <f>_xll.JChemExcel.Functions.JCSYSStructure("E94D0A21E324821D13A7B8346D009778")</f>
        <v/>
      </c>
      <c r="B5" s="1">
        <v>2.7000000000000001E-3</v>
      </c>
      <c r="C5">
        <f t="shared" si="0"/>
        <v>-2.5686362358410126</v>
      </c>
    </row>
    <row r="6" spans="1:3" x14ac:dyDescent="0.35">
      <c r="A6" t="str">
        <f>_xll.JChemExcel.Functions.JCSYSStructure("F9A5A853504A1C730B0869108D43384F")</f>
        <v/>
      </c>
      <c r="B6" s="1">
        <v>1.1999999999999999E-3</v>
      </c>
      <c r="C6">
        <f t="shared" si="0"/>
        <v>-2.9208187539523753</v>
      </c>
    </row>
    <row r="7" spans="1:3" x14ac:dyDescent="0.35">
      <c r="A7" t="str">
        <f>_xll.JChemExcel.Functions.JCSYSStructure("24F1CB8E2A0CE738A653DF986B895565")</f>
        <v/>
      </c>
      <c r="B7" s="1">
        <v>1.9E-3</v>
      </c>
      <c r="C7">
        <f t="shared" si="0"/>
        <v>-2.7212463990471711</v>
      </c>
    </row>
    <row r="8" spans="1:3" x14ac:dyDescent="0.35">
      <c r="A8" t="str">
        <f>_xll.JChemExcel.Functions.JCSYSStructure("5B42108F7991F331CF0BE0D53A005EEB")</f>
        <v/>
      </c>
      <c r="B8" s="1">
        <v>1.5E-3</v>
      </c>
      <c r="C8">
        <f t="shared" si="0"/>
        <v>-2.8239087409443187</v>
      </c>
    </row>
    <row r="9" spans="1:3" x14ac:dyDescent="0.35">
      <c r="A9" t="str">
        <f>_xll.JChemExcel.Functions.JCSYSStructure("61AD679CECD0D061F2941D0EC35473CD")</f>
        <v/>
      </c>
      <c r="B9" s="1">
        <v>2E-3</v>
      </c>
      <c r="C9">
        <f t="shared" si="0"/>
        <v>-2.6989700043360187</v>
      </c>
    </row>
    <row r="10" spans="1:3" x14ac:dyDescent="0.35">
      <c r="A10" t="str">
        <f>_xll.JChemExcel.Functions.JCSYSStructure("A4D594E1C63A1AB536650E4D87EDEC76")</f>
        <v/>
      </c>
      <c r="B10" s="1">
        <v>1.2999999999999999E-2</v>
      </c>
      <c r="C10">
        <f t="shared" si="0"/>
        <v>-1.8860566476931633</v>
      </c>
    </row>
    <row r="11" spans="1:3" x14ac:dyDescent="0.35">
      <c r="A11" t="str">
        <f>_xll.JChemExcel.Functions.JCSYSStructure("CD672B3B549FD0EF171F91983FB9C293")</f>
        <v/>
      </c>
      <c r="B11" s="1">
        <v>3.2000000000000001E-2</v>
      </c>
      <c r="C11">
        <f t="shared" si="0"/>
        <v>-1.494850021680094</v>
      </c>
    </row>
    <row r="12" spans="1:3" x14ac:dyDescent="0.35">
      <c r="A12" t="str">
        <f>_xll.JChemExcel.Functions.JCSYSStructure("ABBBED50514D5A62865E93149400DCBE")</f>
        <v/>
      </c>
      <c r="B12" s="1">
        <v>1.4E-2</v>
      </c>
      <c r="C12">
        <f t="shared" si="0"/>
        <v>-1.853871964321762</v>
      </c>
    </row>
    <row r="13" spans="1:3" x14ac:dyDescent="0.35">
      <c r="A13" t="str">
        <f>_xll.JChemExcel.Functions.JCSYSStructure("544EE5D502D9AC900F4E83C6F92E1C9E")</f>
        <v/>
      </c>
      <c r="B13" s="1">
        <v>1.0999999999999999E-2</v>
      </c>
      <c r="C13">
        <f t="shared" si="0"/>
        <v>-1.9586073148417751</v>
      </c>
    </row>
    <row r="14" spans="1:3" x14ac:dyDescent="0.35">
      <c r="A14" t="str">
        <f>_xll.JChemExcel.Functions.JCSYSStructure("3190A3EA940D65F19789549F73E41155")</f>
        <v/>
      </c>
      <c r="B14" s="1">
        <v>4.2999999999999997E-2</v>
      </c>
      <c r="C14">
        <f t="shared" si="0"/>
        <v>-1.3665315444204136</v>
      </c>
    </row>
    <row r="15" spans="1:3" x14ac:dyDescent="0.35">
      <c r="A15" t="str">
        <f>_xll.JChemExcel.Functions.JCSYSStructure("4A89734C602397D6868EBACF99B9B959")</f>
        <v/>
      </c>
      <c r="B15" s="1">
        <v>2.3999999999999998E-3</v>
      </c>
      <c r="C15">
        <f t="shared" si="0"/>
        <v>-2.6197887582883941</v>
      </c>
    </row>
    <row r="16" spans="1:3" x14ac:dyDescent="0.35">
      <c r="A16" t="str">
        <f>_xll.JChemExcel.Functions.JCSYSStructure("2762500733574D2035221174021CF1FB")</f>
        <v/>
      </c>
      <c r="B16" s="1">
        <v>1.1999999999999999E-3</v>
      </c>
      <c r="C16">
        <f t="shared" si="0"/>
        <v>-2.9208187539523753</v>
      </c>
    </row>
    <row r="17" spans="1:3" x14ac:dyDescent="0.35">
      <c r="A17" t="str">
        <f>_xll.JChemExcel.Functions.JCSYSStructure("5D3BFB20B465D6F8097D04DB23EA157D")</f>
        <v/>
      </c>
      <c r="B17" s="1">
        <v>1.9E-3</v>
      </c>
      <c r="C17">
        <f t="shared" si="0"/>
        <v>-2.7212463990471711</v>
      </c>
    </row>
    <row r="18" spans="1:3" x14ac:dyDescent="0.35">
      <c r="A18" t="str">
        <f>_xll.JChemExcel.Functions.JCSYSStructure("8072626EF7BD4CDA777147E766F13D8A")</f>
        <v/>
      </c>
      <c r="B18" s="1">
        <v>2.5000000000000001E-3</v>
      </c>
      <c r="C18">
        <f t="shared" si="0"/>
        <v>-2.6020599913279625</v>
      </c>
    </row>
    <row r="19" spans="1:3" x14ac:dyDescent="0.35">
      <c r="A19" t="str">
        <f>_xll.JChemExcel.Functions.JCSYSStructure("BEF81441FBAE93F8D6F216BE4FEBE4ED")</f>
        <v/>
      </c>
      <c r="B19" s="1">
        <v>1.4999999999999999E-2</v>
      </c>
      <c r="C19">
        <f t="shared" si="0"/>
        <v>-1.8239087409443189</v>
      </c>
    </row>
    <row r="20" spans="1:3" x14ac:dyDescent="0.35">
      <c r="A20" t="str">
        <f>_xll.JChemExcel.Functions.JCSYSStructure("5CE91F6A40FA3DF6B1B2F40AC280C720")</f>
        <v/>
      </c>
      <c r="B20" s="1">
        <v>8.8999999999999999E-3</v>
      </c>
      <c r="C20">
        <f t="shared" si="0"/>
        <v>-2.0506099933550872</v>
      </c>
    </row>
    <row r="21" spans="1:3" x14ac:dyDescent="0.35">
      <c r="A21" t="str">
        <f>_xll.JChemExcel.Functions.JCSYSStructure("75E99FE99A57D38C4DF3C39619260C7B")</f>
        <v/>
      </c>
      <c r="B21" s="1">
        <v>8.0999999999999996E-3</v>
      </c>
      <c r="C21">
        <f t="shared" si="0"/>
        <v>-2.0915149811213505</v>
      </c>
    </row>
    <row r="22" spans="1:3" x14ac:dyDescent="0.35">
      <c r="A22" t="str">
        <f>_xll.JChemExcel.Functions.JCSYSStructure("C25BD5CE9A6370304F4788CFE721AF74")</f>
        <v/>
      </c>
      <c r="B22" s="1">
        <v>1.8E-3</v>
      </c>
      <c r="C22">
        <f t="shared" si="0"/>
        <v>-2.744727494896694</v>
      </c>
    </row>
    <row r="23" spans="1:3" x14ac:dyDescent="0.35">
      <c r="A23" t="str">
        <f>_xll.JChemExcel.Functions.JCSYSStructure("08DE74012F30BDB80C5A6D7E58C7E39D")</f>
        <v/>
      </c>
      <c r="B23" s="1">
        <v>2.8E-3</v>
      </c>
      <c r="C23">
        <f t="shared" si="0"/>
        <v>-2.5528419686577806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7C73-F93D-44F5-BB70-5FF3D9900A91}">
  <dimension ref="A1:C23"/>
  <sheetViews>
    <sheetView workbookViewId="0">
      <selection activeCell="A2" sqref="A2:A23"/>
    </sheetView>
  </sheetViews>
  <sheetFormatPr defaultRowHeight="14.5" x14ac:dyDescent="0.35"/>
  <sheetData>
    <row r="1" spans="1:3" x14ac:dyDescent="0.35">
      <c r="A1" t="s">
        <v>128</v>
      </c>
      <c r="B1" t="s">
        <v>129</v>
      </c>
      <c r="C1" t="s">
        <v>130</v>
      </c>
    </row>
    <row r="2" spans="1:3" x14ac:dyDescent="0.35">
      <c r="A2" t="str">
        <f>_xll.JChemExcel.Functions.JCSYSStructure("E31019DAAC3C12C9C391ACE919A506F0")</f>
        <v/>
      </c>
      <c r="B2" s="1">
        <v>2.8E-3</v>
      </c>
      <c r="C2">
        <f>LOG10(B2)</f>
        <v>-2.5528419686577806</v>
      </c>
    </row>
    <row r="3" spans="1:3" x14ac:dyDescent="0.35">
      <c r="A3" t="str">
        <f>_xll.JChemExcel.Functions.JCSYSStructure("3841EA84CC0DC2455BF57A9BE6A905F2")</f>
        <v/>
      </c>
      <c r="B3" s="1">
        <v>8.3999999999999995E-3</v>
      </c>
      <c r="C3">
        <f t="shared" ref="C3:C23" si="0">LOG10(B3)</f>
        <v>-2.0757207139381184</v>
      </c>
    </row>
    <row r="4" spans="1:3" x14ac:dyDescent="0.35">
      <c r="A4" t="str">
        <f>_xll.JChemExcel.Functions.JCSYSStructure("D79F1F77ACF56EE2B048EEBC60E3A44B")</f>
        <v/>
      </c>
      <c r="B4" s="1">
        <v>8.5999999999999998E-4</v>
      </c>
      <c r="C4">
        <f t="shared" si="0"/>
        <v>-3.0655015487564321</v>
      </c>
    </row>
    <row r="5" spans="1:3" x14ac:dyDescent="0.35">
      <c r="A5" t="str">
        <f>_xll.JChemExcel.Functions.JCSYSStructure("B4714D1D8056B1E72777926BC8E539B4")</f>
        <v/>
      </c>
      <c r="B5" s="1">
        <v>2.7000000000000001E-3</v>
      </c>
      <c r="C5">
        <f t="shared" si="0"/>
        <v>-2.5686362358410126</v>
      </c>
    </row>
    <row r="6" spans="1:3" x14ac:dyDescent="0.35">
      <c r="A6" t="str">
        <f>_xll.JChemExcel.Functions.JCSYSStructure("F9A5A853504A1C730B0869108D43384F")</f>
        <v/>
      </c>
      <c r="B6" s="1">
        <v>1.1999999999999999E-3</v>
      </c>
      <c r="C6">
        <f t="shared" si="0"/>
        <v>-2.9208187539523753</v>
      </c>
    </row>
    <row r="7" spans="1:3" x14ac:dyDescent="0.35">
      <c r="A7" t="str">
        <f>_xll.JChemExcel.Functions.JCSYSStructure("24F1CB8E2A0CE738A653DF986B895565")</f>
        <v/>
      </c>
      <c r="B7" s="1">
        <v>1.9E-3</v>
      </c>
      <c r="C7">
        <f t="shared" si="0"/>
        <v>-2.7212463990471711</v>
      </c>
    </row>
    <row r="8" spans="1:3" x14ac:dyDescent="0.35">
      <c r="A8" t="str">
        <f>_xll.JChemExcel.Functions.JCSYSStructure("5B42108F7991F331CF0BE0D53A005EEB")</f>
        <v/>
      </c>
      <c r="B8" s="1">
        <v>1.5E-3</v>
      </c>
      <c r="C8">
        <f t="shared" si="0"/>
        <v>-2.8239087409443187</v>
      </c>
    </row>
    <row r="9" spans="1:3" x14ac:dyDescent="0.35">
      <c r="A9" t="str">
        <f>_xll.JChemExcel.Functions.JCSYSStructure("61AD679CECD0D061F2941D0EC35473CD")</f>
        <v/>
      </c>
      <c r="B9" s="1">
        <v>2E-3</v>
      </c>
      <c r="C9">
        <f t="shared" si="0"/>
        <v>-2.6989700043360187</v>
      </c>
    </row>
    <row r="10" spans="1:3" x14ac:dyDescent="0.35">
      <c r="A10" t="str">
        <f>_xll.JChemExcel.Functions.JCSYSStructure("3DC7E3272D0A85C09E907B0F947B6C9A")</f>
        <v/>
      </c>
      <c r="B10" s="1">
        <v>1.2999999999999999E-2</v>
      </c>
      <c r="C10">
        <f t="shared" si="0"/>
        <v>-1.8860566476931633</v>
      </c>
    </row>
    <row r="11" spans="1:3" x14ac:dyDescent="0.35">
      <c r="A11" t="str">
        <f>_xll.JChemExcel.Functions.JCSYSStructure("B4B06880DDBE349EBE2B09F00C9263AA")</f>
        <v/>
      </c>
      <c r="B11" s="1">
        <v>3.2000000000000001E-2</v>
      </c>
      <c r="C11">
        <f t="shared" si="0"/>
        <v>-1.494850021680094</v>
      </c>
    </row>
    <row r="12" spans="1:3" x14ac:dyDescent="0.35">
      <c r="A12" t="str">
        <f>_xll.JChemExcel.Functions.JCSYSStructure("9E4F6F146D75F19C9E27F830C725CA64")</f>
        <v/>
      </c>
      <c r="B12" s="1">
        <v>1.4E-2</v>
      </c>
      <c r="C12">
        <f t="shared" si="0"/>
        <v>-1.853871964321762</v>
      </c>
    </row>
    <row r="13" spans="1:3" x14ac:dyDescent="0.35">
      <c r="A13" t="str">
        <f>_xll.JChemExcel.Functions.JCSYSStructure("E5F4A7677E1AA0EDF0800F549FBF2280")</f>
        <v/>
      </c>
      <c r="B13" s="1">
        <v>1.0999999999999999E-2</v>
      </c>
      <c r="C13">
        <f t="shared" si="0"/>
        <v>-1.9586073148417751</v>
      </c>
    </row>
    <row r="14" spans="1:3" x14ac:dyDescent="0.35">
      <c r="A14" t="str">
        <f>_xll.JChemExcel.Functions.JCSYSStructure("F4EECC7F089A961A6719C1D0736FCD48")</f>
        <v/>
      </c>
      <c r="B14" s="1">
        <v>4.2999999999999997E-2</v>
      </c>
      <c r="C14">
        <f t="shared" si="0"/>
        <v>-1.3665315444204136</v>
      </c>
    </row>
    <row r="15" spans="1:3" x14ac:dyDescent="0.35">
      <c r="A15" t="str">
        <f>_xll.JChemExcel.Functions.JCSYSStructure("09D85916890B1B205AA95579AA5F6B9D")</f>
        <v/>
      </c>
      <c r="B15" s="1">
        <v>2.3999999999999998E-3</v>
      </c>
      <c r="C15">
        <f t="shared" si="0"/>
        <v>-2.6197887582883941</v>
      </c>
    </row>
    <row r="16" spans="1:3" x14ac:dyDescent="0.35">
      <c r="A16" t="str">
        <f>_xll.JChemExcel.Functions.JCSYSStructure("08F3CAA0D89BD9015F2B3C63A5949E8E")</f>
        <v/>
      </c>
      <c r="B16" s="1">
        <v>1.1999999999999999E-3</v>
      </c>
      <c r="C16">
        <f t="shared" si="0"/>
        <v>-2.9208187539523753</v>
      </c>
    </row>
    <row r="17" spans="1:3" x14ac:dyDescent="0.35">
      <c r="A17" t="str">
        <f>_xll.JChemExcel.Functions.JCSYSStructure("6F666700AE1B20E254B421D11B728D02")</f>
        <v/>
      </c>
      <c r="B17" s="1">
        <v>1.9E-3</v>
      </c>
      <c r="C17">
        <f t="shared" si="0"/>
        <v>-2.7212463990471711</v>
      </c>
    </row>
    <row r="18" spans="1:3" x14ac:dyDescent="0.35">
      <c r="A18" t="str">
        <f>_xll.JChemExcel.Functions.JCSYSStructure("121842BE049AF67D853B1B2CAFECD1BC")</f>
        <v/>
      </c>
      <c r="B18" s="1">
        <v>2.5000000000000001E-3</v>
      </c>
      <c r="C18">
        <f t="shared" si="0"/>
        <v>-2.6020599913279625</v>
      </c>
    </row>
    <row r="19" spans="1:3" x14ac:dyDescent="0.35">
      <c r="A19" t="str">
        <f>_xll.JChemExcel.Functions.JCSYSStructure("FC1F3093D04657A964EBBFCB8985E4A7")</f>
        <v/>
      </c>
      <c r="B19" s="1">
        <v>1.4999999999999999E-2</v>
      </c>
      <c r="C19">
        <f t="shared" si="0"/>
        <v>-1.8239087409443189</v>
      </c>
    </row>
    <row r="20" spans="1:3" x14ac:dyDescent="0.35">
      <c r="A20" t="str">
        <f>_xll.JChemExcel.Functions.JCSYSStructure("8A205D805A2B8A80BCBDF9DD5B6A951A")</f>
        <v/>
      </c>
      <c r="B20" s="1">
        <v>8.8999999999999999E-3</v>
      </c>
      <c r="C20">
        <f t="shared" si="0"/>
        <v>-2.0506099933550872</v>
      </c>
    </row>
    <row r="21" spans="1:3" x14ac:dyDescent="0.35">
      <c r="A21" t="str">
        <f>_xll.JChemExcel.Functions.JCSYSStructure("C15DB1FE95A9635EDDB84EE4A014626C")</f>
        <v/>
      </c>
      <c r="B21" s="1">
        <v>8.0999999999999996E-3</v>
      </c>
      <c r="C21">
        <f t="shared" si="0"/>
        <v>-2.0915149811213505</v>
      </c>
    </row>
    <row r="22" spans="1:3" x14ac:dyDescent="0.35">
      <c r="A22" t="str">
        <f>_xll.JChemExcel.Functions.JCSYSStructure("7192C0AFEC5A4BA0DB55F15CBDF93C64")</f>
        <v/>
      </c>
      <c r="B22" s="1">
        <v>1.8E-3</v>
      </c>
      <c r="C22">
        <f t="shared" si="0"/>
        <v>-2.744727494896694</v>
      </c>
    </row>
    <row r="23" spans="1:3" x14ac:dyDescent="0.35">
      <c r="A23" t="str">
        <f>_xll.JChemExcel.Functions.JCSYSStructure("1E85AF927E0A4D44597A15FAE529E371")</f>
        <v/>
      </c>
      <c r="B23" s="1">
        <v>2.8E-3</v>
      </c>
      <c r="C23">
        <f t="shared" si="0"/>
        <v>-2.5528419686577806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B755-C09F-4E9D-8848-66A46132837C}">
  <dimension ref="A1:O76"/>
  <sheetViews>
    <sheetView topLeftCell="A28" workbookViewId="0">
      <selection activeCell="H5" sqref="H5"/>
    </sheetView>
  </sheetViews>
  <sheetFormatPr defaultRowHeight="14.5" x14ac:dyDescent="0.35"/>
  <sheetData>
    <row r="1" spans="1:15" x14ac:dyDescent="0.35">
      <c r="B1" s="3" t="str">
        <f>_xll.JChemExcel.Functions.JCSYSStructure("B4714D1D8056B1E72777926BC8E539B4")</f>
        <v/>
      </c>
      <c r="C1" s="3" t="str">
        <f>_xll.JChemExcel.Functions.JCSYSStructure("61AD679CECD0D061F2941D0EC35473CD")</f>
        <v/>
      </c>
      <c r="D1" s="3" t="str">
        <f>_xll.JChemExcel.Functions.JCSYSStructure("09D85916890B1B205AA95579AA5F6B9D")</f>
        <v/>
      </c>
      <c r="E1" s="3" t="str">
        <f>_xll.JChemExcel.Functions.JCSYSStructure("7192C0AFEC5A4BA0DB55F15CBDF93C64")</f>
        <v/>
      </c>
      <c r="F1" s="3" t="str">
        <f>_xll.JChemExcel.Functions.JCSYSStructure("C15DB1FE95A9635EDDB84EE4A014626C")</f>
        <v/>
      </c>
      <c r="G1" s="3" t="str">
        <f>_xll.JChemExcel.Functions.JCSYSStructure("FC1F3093D04657A964EBBFCB8985E4A7")</f>
        <v/>
      </c>
      <c r="H1" s="3" t="str">
        <f>_xll.JChemExcel.Functions.JCSYSStructure("3DC7E3272D0A85C09E907B0F947B6C9A")</f>
        <v/>
      </c>
    </row>
    <row r="2" spans="1:15" x14ac:dyDescent="0.35">
      <c r="B2" s="3" t="str">
        <f>_xll.JChemExcel.Functions.JCSYSStructure("9909DD7E6DCF596C1183DB0FEB7F78A7")</f>
        <v/>
      </c>
      <c r="C2" s="3" t="str">
        <f>_xll.JChemExcel.Functions.JCSYSStructure("5C1418FA131FD3FA9BA82099A5E40672")</f>
        <v/>
      </c>
      <c r="D2" s="3" t="str">
        <f>_xll.JChemExcel.Functions.JCSYSStructure("D6E4F9D7C938344D0FD461E5F1909201")</f>
        <v/>
      </c>
      <c r="E2" s="3" t="str">
        <f>_xll.JChemExcel.Functions.JCSYSStructure("D638BDE3B0AC836B74D952CB4561D9B7")</f>
        <v/>
      </c>
      <c r="F2" s="3" t="str">
        <f>_xll.JChemExcel.Functions.JCSYSStructure("06C36931B4B06137D961D7E09DA8A8BB")</f>
        <v/>
      </c>
      <c r="G2" s="3" t="str">
        <f>_xll.JChemExcel.Functions.JCSYSStructure("5AD584A061D3181A2DD93F4F99F8B413")</f>
        <v/>
      </c>
      <c r="H2" s="3" t="str">
        <f>_xll.JChemExcel.Functions.JCSYSStructure("EE1950170E6561C7CB53927B00FF41FB")</f>
        <v/>
      </c>
    </row>
    <row r="4" spans="1:15" x14ac:dyDescent="0.35">
      <c r="A4">
        <v>-2.1728640000000001</v>
      </c>
      <c r="B4">
        <v>-6.6175999999999999E-2</v>
      </c>
      <c r="C4">
        <v>-6.6703999999999999E-2</v>
      </c>
      <c r="D4">
        <v>-0.114702</v>
      </c>
      <c r="E4">
        <v>-0.21323700000000001</v>
      </c>
      <c r="F4">
        <v>2.8365999999999999E-2</v>
      </c>
      <c r="G4">
        <v>-0.165904</v>
      </c>
      <c r="H4">
        <v>0.52225699999999997</v>
      </c>
    </row>
    <row r="5" spans="1:15" x14ac:dyDescent="0.35">
      <c r="A5" t="s">
        <v>165</v>
      </c>
      <c r="B5" t="s">
        <v>166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172</v>
      </c>
      <c r="I5" t="s">
        <v>130</v>
      </c>
    </row>
    <row r="6" spans="1:15" x14ac:dyDescent="0.35">
      <c r="A6" t="s">
        <v>173</v>
      </c>
      <c r="B6">
        <v>8</v>
      </c>
      <c r="C6">
        <v>1</v>
      </c>
      <c r="D6">
        <v>0</v>
      </c>
      <c r="E6">
        <v>0</v>
      </c>
      <c r="F6" s="3">
        <v>4</v>
      </c>
      <c r="G6">
        <v>0</v>
      </c>
      <c r="H6">
        <v>0</v>
      </c>
      <c r="I6">
        <v>-2.5528400000000002</v>
      </c>
      <c r="K6">
        <v>-2.5528</v>
      </c>
      <c r="L6">
        <v>-2.6555</v>
      </c>
      <c r="M6">
        <v>0.1027</v>
      </c>
      <c r="O6" t="str">
        <f>_xll.JChemExcel.Functions.JCSYSStructure("E31019DAAC3C12C9C391ACE919A506F0")</f>
        <v/>
      </c>
    </row>
    <row r="7" spans="1:15" x14ac:dyDescent="0.35">
      <c r="A7" t="s">
        <v>174</v>
      </c>
      <c r="B7">
        <v>6</v>
      </c>
      <c r="C7">
        <v>4</v>
      </c>
      <c r="D7">
        <v>0</v>
      </c>
      <c r="E7" s="3">
        <v>2</v>
      </c>
      <c r="F7" s="3">
        <v>8</v>
      </c>
      <c r="G7">
        <v>0</v>
      </c>
      <c r="H7" s="3">
        <v>2</v>
      </c>
      <c r="I7">
        <v>-2.07572</v>
      </c>
      <c r="K7">
        <v>-2.0756999999999999</v>
      </c>
      <c r="L7">
        <v>-1.9918</v>
      </c>
      <c r="M7">
        <v>-8.4000000000000005E-2</v>
      </c>
      <c r="O7" s="3" t="str">
        <f>_xll.JChemExcel.Functions.JCSYSStructure("3841EA84CC0DC2455BF57A9BE6A905F2")</f>
        <v/>
      </c>
    </row>
    <row r="8" spans="1:15" x14ac:dyDescent="0.35">
      <c r="A8" t="s">
        <v>175</v>
      </c>
      <c r="B8">
        <v>4</v>
      </c>
      <c r="C8">
        <v>4</v>
      </c>
      <c r="D8">
        <v>0</v>
      </c>
      <c r="E8" s="3">
        <v>2</v>
      </c>
      <c r="F8">
        <v>0</v>
      </c>
      <c r="G8">
        <v>0</v>
      </c>
      <c r="H8">
        <v>0</v>
      </c>
      <c r="I8">
        <v>-3.0655000000000001</v>
      </c>
      <c r="K8">
        <v>-3.0655000000000001</v>
      </c>
      <c r="L8">
        <v>-3.1309</v>
      </c>
      <c r="M8">
        <v>6.54E-2</v>
      </c>
      <c r="O8" s="3" t="str">
        <f>_xll.JChemExcel.Functions.JCSYSStructure("D79F1F77ACF56EE2B048EEBC60E3A44B")</f>
        <v/>
      </c>
    </row>
    <row r="9" spans="1:15" x14ac:dyDescent="0.35">
      <c r="A9" t="s">
        <v>176</v>
      </c>
      <c r="B9" s="3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-2.5686399999999998</v>
      </c>
      <c r="K9">
        <v>-2.5686</v>
      </c>
      <c r="L9">
        <v>-2.5699000000000001</v>
      </c>
      <c r="M9">
        <v>1.2999999999999999E-3</v>
      </c>
      <c r="O9" s="3" t="str">
        <f>_xll.JChemExcel.Functions.JCSYSStructure("B4714D1D8056B1E72777926BC8E539B4")</f>
        <v/>
      </c>
    </row>
    <row r="10" spans="1:15" x14ac:dyDescent="0.35">
      <c r="A10" t="s">
        <v>177</v>
      </c>
      <c r="B10">
        <v>4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-2.92082</v>
      </c>
      <c r="K10">
        <v>-2.9207999999999998</v>
      </c>
      <c r="L10">
        <v>-2.8378000000000001</v>
      </c>
      <c r="M10">
        <v>-8.3000000000000004E-2</v>
      </c>
      <c r="O10" t="str">
        <f>_xll.JChemExcel.Functions.JCSYSStructure("F9A5A853504A1C730B0869108D43384F")</f>
        <v/>
      </c>
    </row>
    <row r="11" spans="1:15" x14ac:dyDescent="0.35">
      <c r="A11" t="s">
        <v>178</v>
      </c>
      <c r="B11">
        <v>4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-2.7212499999999999</v>
      </c>
      <c r="K11">
        <v>-2.7212000000000001</v>
      </c>
      <c r="L11">
        <v>-2.5710000000000002</v>
      </c>
      <c r="M11">
        <v>-0.15029999999999999</v>
      </c>
      <c r="O11" t="str">
        <f>_xll.JChemExcel.Functions.JCSYSStructure("24F1CB8E2A0CE738A653DF986B895565")</f>
        <v/>
      </c>
    </row>
    <row r="12" spans="1:15" x14ac:dyDescent="0.35">
      <c r="A12" t="s">
        <v>179</v>
      </c>
      <c r="B12">
        <v>3</v>
      </c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-2.8239100000000001</v>
      </c>
      <c r="K12">
        <v>-2.8239000000000001</v>
      </c>
      <c r="L12">
        <v>-2.9049999999999998</v>
      </c>
      <c r="M12">
        <v>8.1100000000000005E-2</v>
      </c>
      <c r="O12" t="str">
        <f>_xll.JChemExcel.Functions.JCSYSStructure("5B42108F7991F331CF0BE0D53A005EEB")</f>
        <v/>
      </c>
    </row>
    <row r="13" spans="1:15" x14ac:dyDescent="0.35">
      <c r="A13" t="s">
        <v>180</v>
      </c>
      <c r="B13">
        <v>3</v>
      </c>
      <c r="C13" s="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-2.6989700000000001</v>
      </c>
      <c r="K13">
        <v>-2.6989999999999998</v>
      </c>
      <c r="L13">
        <v>-2.6381999999999999</v>
      </c>
      <c r="M13">
        <v>-6.08E-2</v>
      </c>
      <c r="O13" s="3" t="str">
        <f>_xll.JChemExcel.Functions.JCSYSStructure("61AD679CECD0D061F2941D0EC35473CD")</f>
        <v/>
      </c>
    </row>
    <row r="14" spans="1:15" x14ac:dyDescent="0.35">
      <c r="A14" t="s">
        <v>181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 s="3">
        <v>1</v>
      </c>
      <c r="I14">
        <v>-1.8860600000000001</v>
      </c>
      <c r="K14">
        <v>-1.8861000000000001</v>
      </c>
      <c r="L14">
        <v>-1.8491</v>
      </c>
      <c r="M14">
        <v>-3.6900000000000002E-2</v>
      </c>
      <c r="O14" s="3" t="str">
        <f>_xll.JChemExcel.Functions.JCSYSStructure("3DC7E3272D0A85C09E907B0F947B6C9A")</f>
        <v/>
      </c>
    </row>
    <row r="15" spans="1:15" x14ac:dyDescent="0.35">
      <c r="A15" t="s">
        <v>182</v>
      </c>
      <c r="B15">
        <v>2</v>
      </c>
      <c r="C15">
        <v>0</v>
      </c>
      <c r="D15">
        <v>0</v>
      </c>
      <c r="E15" s="3">
        <v>1</v>
      </c>
      <c r="F15">
        <v>0</v>
      </c>
      <c r="G15">
        <v>0</v>
      </c>
      <c r="H15" s="3">
        <v>2</v>
      </c>
      <c r="I15">
        <v>-1.49485</v>
      </c>
      <c r="K15">
        <v>-1.4948999999999999</v>
      </c>
      <c r="L15">
        <v>-1.4739</v>
      </c>
      <c r="M15">
        <v>-2.0899999999999998E-2</v>
      </c>
      <c r="O15" t="str">
        <f>_xll.JChemExcel.Functions.JCSYSStructure("B4B06880DDBE349EBE2B09F00C9263AA")</f>
        <v/>
      </c>
    </row>
    <row r="16" spans="1:15" x14ac:dyDescent="0.35">
      <c r="A16" t="s">
        <v>183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 s="3">
        <v>1</v>
      </c>
      <c r="I16">
        <v>-1.8538699999999999</v>
      </c>
      <c r="K16">
        <v>-1.8539000000000001</v>
      </c>
      <c r="L16">
        <v>-1.7829999999999999</v>
      </c>
      <c r="M16">
        <v>-7.0900000000000005E-2</v>
      </c>
      <c r="O16" t="str">
        <f>_xll.JChemExcel.Functions.JCSYSStructure("9E4F6F146D75F19C9E27F830C725CA64")</f>
        <v/>
      </c>
    </row>
    <row r="17" spans="1:15" x14ac:dyDescent="0.35">
      <c r="A17" t="s">
        <v>184</v>
      </c>
      <c r="B17">
        <v>2</v>
      </c>
      <c r="C17">
        <v>4</v>
      </c>
      <c r="D17">
        <v>0</v>
      </c>
      <c r="E17">
        <v>0</v>
      </c>
      <c r="F17">
        <v>0</v>
      </c>
      <c r="G17">
        <v>0</v>
      </c>
      <c r="H17" s="3">
        <v>1</v>
      </c>
      <c r="I17">
        <v>-1.95861</v>
      </c>
      <c r="K17">
        <v>-1.9585999999999999</v>
      </c>
      <c r="L17">
        <v>-2.0497999999999998</v>
      </c>
      <c r="M17">
        <v>9.1200000000000003E-2</v>
      </c>
      <c r="O17" t="str">
        <f>_xll.JChemExcel.Functions.JCSYSStructure("E5F4A7677E1AA0EDF0800F549FBF2280")</f>
        <v/>
      </c>
    </row>
    <row r="18" spans="1:15" x14ac:dyDescent="0.35">
      <c r="A18" t="s">
        <v>185</v>
      </c>
      <c r="B18">
        <v>2</v>
      </c>
      <c r="C18">
        <v>0</v>
      </c>
      <c r="D18">
        <v>0</v>
      </c>
      <c r="E18" s="3">
        <v>1</v>
      </c>
      <c r="F18">
        <v>0</v>
      </c>
      <c r="G18">
        <v>0</v>
      </c>
      <c r="H18" s="3">
        <v>2</v>
      </c>
      <c r="I18">
        <v>-1.36653</v>
      </c>
      <c r="K18">
        <v>-1.3665</v>
      </c>
      <c r="L18">
        <v>-1.4739</v>
      </c>
      <c r="M18">
        <v>0.1074</v>
      </c>
      <c r="O18" t="str">
        <f>_xll.JChemExcel.Functions.JCSYSStructure("F4EECC7F089A961A6719C1D0736FCD48")</f>
        <v/>
      </c>
    </row>
    <row r="19" spans="1:15" x14ac:dyDescent="0.35">
      <c r="A19" t="s">
        <v>186</v>
      </c>
      <c r="B19">
        <v>4</v>
      </c>
      <c r="C19">
        <v>0</v>
      </c>
      <c r="D19" s="3">
        <v>2</v>
      </c>
      <c r="E19">
        <v>0</v>
      </c>
      <c r="F19">
        <v>0</v>
      </c>
      <c r="G19">
        <v>0</v>
      </c>
      <c r="H19">
        <v>0</v>
      </c>
      <c r="I19">
        <v>-2.6197900000000001</v>
      </c>
      <c r="K19">
        <v>-2.6198000000000001</v>
      </c>
      <c r="L19">
        <v>-2.6669999999999998</v>
      </c>
      <c r="M19">
        <v>4.7199999999999999E-2</v>
      </c>
      <c r="O19" s="3" t="str">
        <f>_xll.JChemExcel.Functions.JCSYSStructure("09D85916890B1B205AA95579AA5F6B9D")</f>
        <v/>
      </c>
    </row>
    <row r="20" spans="1:15" x14ac:dyDescent="0.35">
      <c r="A20" t="s">
        <v>187</v>
      </c>
      <c r="B20">
        <v>6</v>
      </c>
      <c r="C20">
        <v>0</v>
      </c>
      <c r="D20" s="3">
        <v>3</v>
      </c>
      <c r="E20">
        <v>0</v>
      </c>
      <c r="F20">
        <v>0</v>
      </c>
      <c r="G20">
        <v>0</v>
      </c>
      <c r="H20">
        <v>0</v>
      </c>
      <c r="I20">
        <v>-2.92082</v>
      </c>
      <c r="K20">
        <v>-2.9207999999999998</v>
      </c>
      <c r="L20">
        <v>-2.9140000000000001</v>
      </c>
      <c r="M20">
        <v>-6.7999999999999996E-3</v>
      </c>
      <c r="O20" t="str">
        <f>_xll.JChemExcel.Functions.JCSYSStructure("08F3CAA0D89BD9015F2B3C63A5949E8E")</f>
        <v/>
      </c>
    </row>
    <row r="21" spans="1:15" x14ac:dyDescent="0.35">
      <c r="A21" t="s">
        <v>188</v>
      </c>
      <c r="B21">
        <v>2</v>
      </c>
      <c r="C21">
        <v>0</v>
      </c>
      <c r="D21" s="3">
        <v>3</v>
      </c>
      <c r="E21">
        <v>0</v>
      </c>
      <c r="F21">
        <v>0</v>
      </c>
      <c r="G21">
        <v>0</v>
      </c>
      <c r="H21">
        <v>0</v>
      </c>
      <c r="I21">
        <v>-2.7212499999999999</v>
      </c>
      <c r="K21">
        <v>-2.7212000000000001</v>
      </c>
      <c r="L21">
        <v>-2.6493000000000002</v>
      </c>
      <c r="M21">
        <v>-7.1900000000000006E-2</v>
      </c>
      <c r="O21" t="str">
        <f>_xll.JChemExcel.Functions.JCSYSStructure("6F666700AE1B20E254B421D11B728D02")</f>
        <v/>
      </c>
    </row>
    <row r="22" spans="1:15" x14ac:dyDescent="0.35">
      <c r="A22" t="s">
        <v>189</v>
      </c>
      <c r="B22">
        <v>2</v>
      </c>
      <c r="C22">
        <v>0</v>
      </c>
      <c r="D22" s="3">
        <v>3</v>
      </c>
      <c r="E22">
        <v>0</v>
      </c>
      <c r="F22">
        <v>0</v>
      </c>
      <c r="G22">
        <v>0</v>
      </c>
      <c r="H22">
        <v>0</v>
      </c>
      <c r="I22">
        <v>-2.6020599999999998</v>
      </c>
      <c r="K22">
        <v>-2.6021000000000001</v>
      </c>
      <c r="L22">
        <v>-2.6493000000000002</v>
      </c>
      <c r="M22">
        <v>4.7300000000000002E-2</v>
      </c>
      <c r="O22" t="str">
        <f>_xll.JChemExcel.Functions.JCSYSStructure("121842BE049AF67D853B1B2CAFECD1BC")</f>
        <v/>
      </c>
    </row>
    <row r="23" spans="1:15" x14ac:dyDescent="0.35">
      <c r="A23" t="s">
        <v>190</v>
      </c>
      <c r="B23">
        <v>2</v>
      </c>
      <c r="C23">
        <v>0</v>
      </c>
      <c r="D23">
        <v>0</v>
      </c>
      <c r="E23">
        <v>0</v>
      </c>
      <c r="F23">
        <v>0</v>
      </c>
      <c r="G23" s="3">
        <v>1</v>
      </c>
      <c r="H23" s="3">
        <v>1</v>
      </c>
      <c r="I23">
        <v>-1.8239099999999999</v>
      </c>
      <c r="K23">
        <v>-1.8239000000000001</v>
      </c>
      <c r="L23">
        <v>-1.9489000000000001</v>
      </c>
      <c r="M23">
        <v>0.125</v>
      </c>
      <c r="O23" s="3" t="str">
        <f>_xll.JChemExcel.Functions.JCSYSStructure("FC1F3093D04657A964EBBFCB8985E4A7")</f>
        <v/>
      </c>
    </row>
    <row r="24" spans="1:15" x14ac:dyDescent="0.35">
      <c r="A24" t="s">
        <v>191</v>
      </c>
      <c r="B24">
        <v>2</v>
      </c>
      <c r="C24">
        <v>0</v>
      </c>
      <c r="D24">
        <v>0</v>
      </c>
      <c r="E24">
        <v>0</v>
      </c>
      <c r="F24">
        <v>0</v>
      </c>
      <c r="G24" s="3">
        <v>1</v>
      </c>
      <c r="H24" s="3">
        <v>1</v>
      </c>
      <c r="I24">
        <v>-2.0506099999999998</v>
      </c>
      <c r="K24">
        <v>-2.0506000000000002</v>
      </c>
      <c r="L24">
        <v>-1.9489000000000001</v>
      </c>
      <c r="M24">
        <v>-0.1017</v>
      </c>
      <c r="O24" t="str">
        <f>_xll.JChemExcel.Functions.JCSYSStructure("8A205D805A2B8A80BCBDF9DD5B6A951A")</f>
        <v/>
      </c>
    </row>
    <row r="25" spans="1:15" x14ac:dyDescent="0.35">
      <c r="A25" t="s">
        <v>192</v>
      </c>
      <c r="B25">
        <v>2</v>
      </c>
      <c r="C25">
        <v>0</v>
      </c>
      <c r="D25">
        <v>0</v>
      </c>
      <c r="E25">
        <v>0</v>
      </c>
      <c r="F25" s="3">
        <v>6</v>
      </c>
      <c r="G25">
        <v>0</v>
      </c>
      <c r="H25">
        <v>0</v>
      </c>
      <c r="I25">
        <v>-2.09152</v>
      </c>
      <c r="K25">
        <v>-2.0914999999999999</v>
      </c>
      <c r="L25">
        <v>-2.1349999999999998</v>
      </c>
      <c r="M25">
        <v>4.3499999999999997E-2</v>
      </c>
      <c r="O25" s="3" t="str">
        <f>_xll.JChemExcel.Functions.JCSYSStructure("C15DB1FE95A9635EDDB84EE4A014626C")</f>
        <v/>
      </c>
    </row>
    <row r="26" spans="1:15" x14ac:dyDescent="0.35">
      <c r="A26" t="s">
        <v>193</v>
      </c>
      <c r="B26">
        <v>2</v>
      </c>
      <c r="C26">
        <v>0</v>
      </c>
      <c r="D26">
        <v>0</v>
      </c>
      <c r="E26" s="3">
        <v>2</v>
      </c>
      <c r="F26">
        <v>0</v>
      </c>
      <c r="G26">
        <v>0</v>
      </c>
      <c r="H26">
        <v>0</v>
      </c>
      <c r="I26">
        <v>-2.7447300000000001</v>
      </c>
      <c r="K26">
        <v>-2.7446999999999999</v>
      </c>
      <c r="L26">
        <v>-2.7317</v>
      </c>
      <c r="M26">
        <v>-1.2999999999999999E-2</v>
      </c>
      <c r="O26" s="3" t="str">
        <f>_xll.JChemExcel.Functions.JCSYSStructure("7192C0AFEC5A4BA0DB55F15CBDF93C64")</f>
        <v/>
      </c>
    </row>
    <row r="27" spans="1:15" x14ac:dyDescent="0.35">
      <c r="A27" t="s">
        <v>194</v>
      </c>
      <c r="B27">
        <v>2</v>
      </c>
      <c r="C27">
        <v>0</v>
      </c>
      <c r="D27">
        <v>0</v>
      </c>
      <c r="E27" s="3">
        <v>2</v>
      </c>
      <c r="F27">
        <v>0</v>
      </c>
      <c r="G27" s="3">
        <v>2</v>
      </c>
      <c r="H27" s="3">
        <v>1</v>
      </c>
      <c r="I27">
        <v>-2.5528400000000002</v>
      </c>
      <c r="K27">
        <v>-2.5528</v>
      </c>
      <c r="L27">
        <v>-2.5411999999999999</v>
      </c>
      <c r="M27">
        <v>-1.1599999999999999E-2</v>
      </c>
      <c r="O27" t="str">
        <f>_xll.JChemExcel.Functions.JCSYSStructure("1E85AF927E0A4D44597A15FAE529E371")</f>
        <v/>
      </c>
    </row>
    <row r="32" spans="1:15" x14ac:dyDescent="0.35">
      <c r="A32" t="s">
        <v>195</v>
      </c>
    </row>
    <row r="33" spans="1:2" x14ac:dyDescent="0.35">
      <c r="A33" t="s">
        <v>196</v>
      </c>
    </row>
    <row r="34" spans="1:2" x14ac:dyDescent="0.35">
      <c r="A34" t="s">
        <v>197</v>
      </c>
    </row>
    <row r="35" spans="1:2" x14ac:dyDescent="0.35">
      <c r="A35" t="s">
        <v>198</v>
      </c>
    </row>
    <row r="36" spans="1:2" x14ac:dyDescent="0.35">
      <c r="A36" t="s">
        <v>199</v>
      </c>
    </row>
    <row r="37" spans="1:2" x14ac:dyDescent="0.35">
      <c r="A37" t="s">
        <v>200</v>
      </c>
    </row>
    <row r="38" spans="1:2" x14ac:dyDescent="0.35">
      <c r="A38" t="s">
        <v>201</v>
      </c>
    </row>
    <row r="39" spans="1:2" x14ac:dyDescent="0.35">
      <c r="A39">
        <v>-2.1728640000000001</v>
      </c>
      <c r="B39" t="s">
        <v>202</v>
      </c>
    </row>
    <row r="40" spans="1:2" x14ac:dyDescent="0.35">
      <c r="A40">
        <v>-6.6175999999999999E-2</v>
      </c>
      <c r="B40" t="s">
        <v>166</v>
      </c>
    </row>
    <row r="41" spans="1:2" x14ac:dyDescent="0.35">
      <c r="A41">
        <v>-6.6703999999999999E-2</v>
      </c>
      <c r="B41" t="s">
        <v>167</v>
      </c>
    </row>
    <row r="42" spans="1:2" x14ac:dyDescent="0.35">
      <c r="A42">
        <v>-0.114702</v>
      </c>
      <c r="B42" t="s">
        <v>168</v>
      </c>
    </row>
    <row r="43" spans="1:2" x14ac:dyDescent="0.35">
      <c r="A43">
        <v>-0.21323700000000001</v>
      </c>
      <c r="B43" t="s">
        <v>169</v>
      </c>
    </row>
    <row r="44" spans="1:2" x14ac:dyDescent="0.35">
      <c r="A44">
        <v>2.8365999999999999E-2</v>
      </c>
      <c r="B44" t="s">
        <v>170</v>
      </c>
    </row>
    <row r="45" spans="1:2" x14ac:dyDescent="0.35">
      <c r="A45">
        <v>-0.165904</v>
      </c>
      <c r="B45" t="s">
        <v>171</v>
      </c>
    </row>
    <row r="46" spans="1:2" x14ac:dyDescent="0.35">
      <c r="A46">
        <v>0.52225699999999997</v>
      </c>
      <c r="B46" t="s">
        <v>172</v>
      </c>
    </row>
    <row r="50" spans="1:9" x14ac:dyDescent="0.35">
      <c r="B50" t="s">
        <v>204</v>
      </c>
      <c r="C50" t="s">
        <v>205</v>
      </c>
    </row>
    <row r="52" spans="1:9" x14ac:dyDescent="0.35">
      <c r="B52" t="s">
        <v>206</v>
      </c>
      <c r="C52" t="s">
        <v>207</v>
      </c>
      <c r="D52" t="s">
        <v>208</v>
      </c>
      <c r="E52" t="s">
        <v>209</v>
      </c>
      <c r="F52" t="s">
        <v>210</v>
      </c>
      <c r="G52" t="s">
        <v>211</v>
      </c>
      <c r="H52">
        <v>6</v>
      </c>
      <c r="I52" t="s">
        <v>207</v>
      </c>
    </row>
    <row r="53" spans="1:9" x14ac:dyDescent="0.35">
      <c r="B53" t="s">
        <v>207</v>
      </c>
      <c r="C53" t="s">
        <v>212</v>
      </c>
      <c r="D53" t="s">
        <v>213</v>
      </c>
      <c r="E53" t="s">
        <v>214</v>
      </c>
      <c r="F53" t="s">
        <v>207</v>
      </c>
    </row>
    <row r="54" spans="1:9" x14ac:dyDescent="0.35">
      <c r="A54" t="s">
        <v>203</v>
      </c>
    </row>
    <row r="55" spans="1:9" x14ac:dyDescent="0.35">
      <c r="B55">
        <v>1</v>
      </c>
      <c r="C55" t="s">
        <v>215</v>
      </c>
      <c r="D55" t="s">
        <v>207</v>
      </c>
      <c r="E55">
        <v>-2.5528</v>
      </c>
      <c r="F55">
        <v>-2.6555</v>
      </c>
      <c r="G55">
        <v>0.1027</v>
      </c>
      <c r="H55" t="s">
        <v>207</v>
      </c>
    </row>
    <row r="56" spans="1:9" x14ac:dyDescent="0.35">
      <c r="B56">
        <v>2</v>
      </c>
      <c r="C56" t="s">
        <v>215</v>
      </c>
      <c r="D56" t="s">
        <v>207</v>
      </c>
      <c r="E56">
        <v>-2.0756999999999999</v>
      </c>
      <c r="F56">
        <v>-1.9918</v>
      </c>
      <c r="G56">
        <v>-8.4000000000000005E-2</v>
      </c>
      <c r="H56" t="s">
        <v>207</v>
      </c>
    </row>
    <row r="57" spans="1:9" x14ac:dyDescent="0.35">
      <c r="B57">
        <v>3</v>
      </c>
      <c r="C57" t="s">
        <v>215</v>
      </c>
      <c r="D57" t="s">
        <v>207</v>
      </c>
      <c r="E57">
        <v>-3.0655000000000001</v>
      </c>
      <c r="F57">
        <v>-3.1309</v>
      </c>
      <c r="G57">
        <v>6.54E-2</v>
      </c>
      <c r="H57" t="s">
        <v>207</v>
      </c>
    </row>
    <row r="58" spans="1:9" x14ac:dyDescent="0.35">
      <c r="B58">
        <v>4</v>
      </c>
      <c r="C58" t="s">
        <v>215</v>
      </c>
      <c r="D58" t="s">
        <v>207</v>
      </c>
      <c r="E58">
        <v>-2.5686</v>
      </c>
      <c r="F58">
        <v>-2.5699000000000001</v>
      </c>
      <c r="G58">
        <v>1.2999999999999999E-3</v>
      </c>
      <c r="H58" t="s">
        <v>207</v>
      </c>
    </row>
    <row r="59" spans="1:9" x14ac:dyDescent="0.35">
      <c r="B59">
        <v>5</v>
      </c>
      <c r="C59" t="s">
        <v>215</v>
      </c>
      <c r="D59" t="s">
        <v>207</v>
      </c>
      <c r="E59">
        <v>-2.9207999999999998</v>
      </c>
      <c r="F59">
        <v>-2.8378000000000001</v>
      </c>
      <c r="G59">
        <v>-8.3000000000000004E-2</v>
      </c>
      <c r="H59" t="s">
        <v>207</v>
      </c>
    </row>
    <row r="60" spans="1:9" x14ac:dyDescent="0.35">
      <c r="B60">
        <v>6</v>
      </c>
      <c r="C60" t="s">
        <v>215</v>
      </c>
      <c r="D60" t="s">
        <v>207</v>
      </c>
      <c r="E60">
        <v>-2.7212000000000001</v>
      </c>
      <c r="F60">
        <v>-2.5710000000000002</v>
      </c>
      <c r="G60">
        <v>-0.15029999999999999</v>
      </c>
      <c r="H60" t="s">
        <v>207</v>
      </c>
    </row>
    <row r="61" spans="1:9" x14ac:dyDescent="0.35">
      <c r="B61">
        <v>7</v>
      </c>
      <c r="C61" t="s">
        <v>215</v>
      </c>
      <c r="D61" t="s">
        <v>207</v>
      </c>
      <c r="E61">
        <v>-2.8239000000000001</v>
      </c>
      <c r="F61">
        <v>-2.9049999999999998</v>
      </c>
      <c r="G61">
        <v>8.1100000000000005E-2</v>
      </c>
      <c r="H61" t="s">
        <v>207</v>
      </c>
    </row>
    <row r="62" spans="1:9" x14ac:dyDescent="0.35">
      <c r="B62">
        <v>8</v>
      </c>
      <c r="C62" t="s">
        <v>215</v>
      </c>
      <c r="D62" t="s">
        <v>207</v>
      </c>
      <c r="E62">
        <v>-2.6989999999999998</v>
      </c>
      <c r="F62">
        <v>-2.6381999999999999</v>
      </c>
      <c r="G62">
        <v>-6.08E-2</v>
      </c>
      <c r="H62" t="s">
        <v>207</v>
      </c>
    </row>
    <row r="63" spans="1:9" x14ac:dyDescent="0.35">
      <c r="B63">
        <v>9</v>
      </c>
      <c r="C63" t="s">
        <v>215</v>
      </c>
      <c r="D63" t="s">
        <v>207</v>
      </c>
      <c r="E63">
        <v>-1.8861000000000001</v>
      </c>
      <c r="F63">
        <v>-1.8491</v>
      </c>
      <c r="G63">
        <v>-3.6900000000000002E-2</v>
      </c>
      <c r="H63" t="s">
        <v>207</v>
      </c>
    </row>
    <row r="64" spans="1:9" x14ac:dyDescent="0.35">
      <c r="B64">
        <v>10</v>
      </c>
      <c r="C64" t="s">
        <v>215</v>
      </c>
      <c r="D64" t="s">
        <v>207</v>
      </c>
      <c r="E64">
        <v>-1.4948999999999999</v>
      </c>
      <c r="F64">
        <v>-1.4739</v>
      </c>
      <c r="G64">
        <v>-2.0899999999999998E-2</v>
      </c>
      <c r="H64" t="s">
        <v>207</v>
      </c>
    </row>
    <row r="65" spans="2:8" x14ac:dyDescent="0.35">
      <c r="B65">
        <v>11</v>
      </c>
      <c r="C65" t="s">
        <v>215</v>
      </c>
      <c r="D65" t="s">
        <v>207</v>
      </c>
      <c r="E65">
        <v>-1.8539000000000001</v>
      </c>
      <c r="F65">
        <v>-1.7829999999999999</v>
      </c>
      <c r="G65">
        <v>-7.0900000000000005E-2</v>
      </c>
      <c r="H65" t="s">
        <v>207</v>
      </c>
    </row>
    <row r="66" spans="2:8" x14ac:dyDescent="0.35">
      <c r="B66">
        <v>12</v>
      </c>
      <c r="C66" t="s">
        <v>215</v>
      </c>
      <c r="D66" t="s">
        <v>207</v>
      </c>
      <c r="E66">
        <v>-1.9585999999999999</v>
      </c>
      <c r="F66">
        <v>-2.0497999999999998</v>
      </c>
      <c r="G66">
        <v>9.1200000000000003E-2</v>
      </c>
      <c r="H66" t="s">
        <v>207</v>
      </c>
    </row>
    <row r="67" spans="2:8" x14ac:dyDescent="0.35">
      <c r="B67">
        <v>13</v>
      </c>
      <c r="C67" t="s">
        <v>215</v>
      </c>
      <c r="D67" t="s">
        <v>207</v>
      </c>
      <c r="E67">
        <v>-1.3665</v>
      </c>
      <c r="F67">
        <v>-1.4739</v>
      </c>
      <c r="G67">
        <v>0.1074</v>
      </c>
      <c r="H67" t="s">
        <v>207</v>
      </c>
    </row>
    <row r="68" spans="2:8" x14ac:dyDescent="0.35">
      <c r="B68">
        <v>14</v>
      </c>
      <c r="C68" t="s">
        <v>215</v>
      </c>
      <c r="D68" t="s">
        <v>207</v>
      </c>
      <c r="E68">
        <v>-2.6198000000000001</v>
      </c>
      <c r="F68">
        <v>-2.6669999999999998</v>
      </c>
      <c r="G68">
        <v>4.7199999999999999E-2</v>
      </c>
      <c r="H68" t="s">
        <v>207</v>
      </c>
    </row>
    <row r="69" spans="2:8" x14ac:dyDescent="0.35">
      <c r="B69">
        <v>15</v>
      </c>
      <c r="C69" t="s">
        <v>215</v>
      </c>
      <c r="D69" t="s">
        <v>207</v>
      </c>
      <c r="E69">
        <v>-2.9207999999999998</v>
      </c>
      <c r="F69">
        <v>-2.9140000000000001</v>
      </c>
      <c r="G69">
        <v>-6.7999999999999996E-3</v>
      </c>
      <c r="H69" t="s">
        <v>207</v>
      </c>
    </row>
    <row r="70" spans="2:8" x14ac:dyDescent="0.35">
      <c r="B70">
        <v>16</v>
      </c>
      <c r="C70" t="s">
        <v>215</v>
      </c>
      <c r="D70" t="s">
        <v>207</v>
      </c>
      <c r="E70">
        <v>-2.7212000000000001</v>
      </c>
      <c r="F70">
        <v>-2.6493000000000002</v>
      </c>
      <c r="G70">
        <v>-7.1900000000000006E-2</v>
      </c>
      <c r="H70" t="s">
        <v>207</v>
      </c>
    </row>
    <row r="71" spans="2:8" x14ac:dyDescent="0.35">
      <c r="B71">
        <v>17</v>
      </c>
      <c r="C71" t="s">
        <v>215</v>
      </c>
      <c r="D71" t="s">
        <v>207</v>
      </c>
      <c r="E71">
        <v>-2.6021000000000001</v>
      </c>
      <c r="F71">
        <v>-2.6493000000000002</v>
      </c>
      <c r="G71">
        <v>4.7300000000000002E-2</v>
      </c>
      <c r="H71" t="s">
        <v>207</v>
      </c>
    </row>
    <row r="72" spans="2:8" x14ac:dyDescent="0.35">
      <c r="B72">
        <v>18</v>
      </c>
      <c r="C72" t="s">
        <v>215</v>
      </c>
      <c r="D72" t="s">
        <v>207</v>
      </c>
      <c r="E72">
        <v>-1.8239000000000001</v>
      </c>
      <c r="F72">
        <v>-1.9489000000000001</v>
      </c>
      <c r="G72">
        <v>0.125</v>
      </c>
      <c r="H72" t="s">
        <v>207</v>
      </c>
    </row>
    <row r="73" spans="2:8" x14ac:dyDescent="0.35">
      <c r="B73">
        <v>19</v>
      </c>
      <c r="C73" t="s">
        <v>215</v>
      </c>
      <c r="D73" t="s">
        <v>207</v>
      </c>
      <c r="E73">
        <v>-2.0506000000000002</v>
      </c>
      <c r="F73">
        <v>-1.9489000000000001</v>
      </c>
      <c r="G73">
        <v>-0.1017</v>
      </c>
      <c r="H73" t="s">
        <v>207</v>
      </c>
    </row>
    <row r="74" spans="2:8" x14ac:dyDescent="0.35">
      <c r="B74">
        <v>20</v>
      </c>
      <c r="C74" t="s">
        <v>215</v>
      </c>
      <c r="D74" t="s">
        <v>207</v>
      </c>
      <c r="E74">
        <v>-2.0914999999999999</v>
      </c>
      <c r="F74">
        <v>-2.1349999999999998</v>
      </c>
      <c r="G74">
        <v>4.3499999999999997E-2</v>
      </c>
      <c r="H74" t="s">
        <v>207</v>
      </c>
    </row>
    <row r="75" spans="2:8" x14ac:dyDescent="0.35">
      <c r="B75">
        <v>21</v>
      </c>
      <c r="C75" t="s">
        <v>215</v>
      </c>
      <c r="D75" t="s">
        <v>207</v>
      </c>
      <c r="E75">
        <v>-2.7446999999999999</v>
      </c>
      <c r="F75">
        <v>-2.7317</v>
      </c>
      <c r="G75">
        <v>-1.2999999999999999E-2</v>
      </c>
      <c r="H75" t="s">
        <v>207</v>
      </c>
    </row>
    <row r="76" spans="2:8" x14ac:dyDescent="0.35">
      <c r="B76">
        <v>22</v>
      </c>
      <c r="C76" t="s">
        <v>215</v>
      </c>
      <c r="D76" t="s">
        <v>207</v>
      </c>
      <c r="E76">
        <v>-2.5528</v>
      </c>
      <c r="F76">
        <v>-2.5411999999999999</v>
      </c>
      <c r="G76">
        <v>-1.1599999999999999E-2</v>
      </c>
      <c r="H76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D50F-9AA1-473D-B5AA-B5B16B909700}">
  <dimension ref="A2:O162"/>
  <sheetViews>
    <sheetView tabSelected="1" topLeftCell="A139" workbookViewId="0">
      <selection activeCell="K163" sqref="K163"/>
    </sheetView>
  </sheetViews>
  <sheetFormatPr defaultRowHeight="14.5" x14ac:dyDescent="0.35"/>
  <cols>
    <col min="4" max="4" width="10.36328125" customWidth="1"/>
    <col min="5" max="5" width="9.54296875" customWidth="1"/>
    <col min="6" max="6" width="9.1796875" customWidth="1"/>
    <col min="8" max="8" width="9" bestFit="1" customWidth="1"/>
    <col min="9" max="9" width="9.81640625" customWidth="1"/>
    <col min="10" max="10" width="9.7265625" customWidth="1"/>
  </cols>
  <sheetData>
    <row r="2" spans="1:13" x14ac:dyDescent="0.35">
      <c r="E2" t="s">
        <v>256</v>
      </c>
      <c r="F2" t="s">
        <v>257</v>
      </c>
      <c r="G2" t="s">
        <v>258</v>
      </c>
      <c r="H2" t="s">
        <v>461</v>
      </c>
      <c r="I2" t="s">
        <v>462</v>
      </c>
      <c r="J2" t="s">
        <v>463</v>
      </c>
    </row>
    <row r="3" spans="1:13" x14ac:dyDescent="0.35">
      <c r="A3" t="s">
        <v>259</v>
      </c>
      <c r="B3" t="s">
        <v>32</v>
      </c>
      <c r="D3" t="s">
        <v>0</v>
      </c>
      <c r="E3" s="1">
        <v>1E-3</v>
      </c>
      <c r="F3" s="1">
        <v>2.8E-3</v>
      </c>
      <c r="G3" s="1">
        <v>1.2E-2</v>
      </c>
      <c r="H3" s="1">
        <f>LOG(E3)</f>
        <v>-3</v>
      </c>
      <c r="I3" s="1">
        <f t="shared" ref="I3:J3" si="0">LOG(F3)</f>
        <v>-2.5528419686577806</v>
      </c>
      <c r="J3" s="1">
        <f t="shared" si="0"/>
        <v>-1.9208187539523751</v>
      </c>
      <c r="L3" t="s">
        <v>264</v>
      </c>
      <c r="M3" t="s">
        <v>265</v>
      </c>
    </row>
    <row r="4" spans="1:13" x14ac:dyDescent="0.35">
      <c r="A4" t="s">
        <v>260</v>
      </c>
      <c r="B4" t="s">
        <v>33</v>
      </c>
      <c r="D4" t="s">
        <v>1</v>
      </c>
      <c r="E4" s="1">
        <v>1.2999999999999999E-2</v>
      </c>
      <c r="F4" s="1">
        <v>8.3999999999999995E-3</v>
      </c>
      <c r="G4" s="1">
        <v>1.2E-2</v>
      </c>
      <c r="H4" s="1">
        <f t="shared" ref="H4:H24" si="1">LOG(E4)</f>
        <v>-1.8860566476931633</v>
      </c>
      <c r="I4" s="1">
        <f t="shared" ref="I4:I24" si="2">LOG(F4)</f>
        <v>-2.0757207139381184</v>
      </c>
      <c r="J4" s="1">
        <f t="shared" ref="J4:J24" si="3">LOG(G4)</f>
        <v>-1.9208187539523751</v>
      </c>
      <c r="L4" t="s">
        <v>266</v>
      </c>
      <c r="M4" t="s">
        <v>267</v>
      </c>
    </row>
    <row r="5" spans="1:13" x14ac:dyDescent="0.35">
      <c r="A5" t="s">
        <v>261</v>
      </c>
      <c r="B5" t="s">
        <v>34</v>
      </c>
      <c r="D5" t="s">
        <v>2</v>
      </c>
      <c r="E5" s="1">
        <v>3.3E-3</v>
      </c>
      <c r="F5" s="1">
        <v>8.5999999999999998E-4</v>
      </c>
      <c r="G5" s="1">
        <v>1.1000000000000001E-3</v>
      </c>
      <c r="H5" s="1">
        <f t="shared" si="1"/>
        <v>-2.4814860601221125</v>
      </c>
      <c r="I5" s="1">
        <f t="shared" si="2"/>
        <v>-3.0655015487564321</v>
      </c>
      <c r="J5" s="1">
        <f t="shared" si="3"/>
        <v>-2.9586073148417751</v>
      </c>
      <c r="L5" t="s">
        <v>268</v>
      </c>
      <c r="M5" t="s">
        <v>269</v>
      </c>
    </row>
    <row r="6" spans="1:13" x14ac:dyDescent="0.35">
      <c r="A6" t="s">
        <v>262</v>
      </c>
      <c r="B6" t="s">
        <v>35</v>
      </c>
      <c r="D6" t="s">
        <v>3</v>
      </c>
      <c r="E6" s="1">
        <v>6.7000000000000002E-3</v>
      </c>
      <c r="F6" s="1">
        <v>2.7000000000000001E-3</v>
      </c>
      <c r="G6" s="1">
        <v>4.4000000000000003E-3</v>
      </c>
      <c r="H6" s="1">
        <f t="shared" si="1"/>
        <v>-2.1739251972991736</v>
      </c>
      <c r="I6" s="1">
        <f t="shared" si="2"/>
        <v>-2.5686362358410126</v>
      </c>
      <c r="J6" s="1">
        <f t="shared" si="3"/>
        <v>-2.3565473235138126</v>
      </c>
      <c r="L6" t="s">
        <v>270</v>
      </c>
      <c r="M6" t="s">
        <v>271</v>
      </c>
    </row>
    <row r="7" spans="1:13" x14ac:dyDescent="0.35">
      <c r="A7" t="s">
        <v>263</v>
      </c>
      <c r="B7" t="s">
        <v>36</v>
      </c>
      <c r="D7" t="s">
        <v>4</v>
      </c>
      <c r="E7" s="1">
        <v>3.0000000000000001E-3</v>
      </c>
      <c r="F7" s="1">
        <v>1.1999999999999999E-3</v>
      </c>
      <c r="G7" s="1">
        <v>2.3999999999999998E-3</v>
      </c>
      <c r="H7" s="1">
        <f t="shared" si="1"/>
        <v>-2.5228787452803374</v>
      </c>
      <c r="I7" s="1">
        <f t="shared" si="2"/>
        <v>-2.9208187539523753</v>
      </c>
      <c r="J7" s="1">
        <f t="shared" si="3"/>
        <v>-2.6197887582883941</v>
      </c>
      <c r="L7" t="s">
        <v>272</v>
      </c>
      <c r="M7" t="s">
        <v>273</v>
      </c>
    </row>
    <row r="8" spans="1:13" x14ac:dyDescent="0.35">
      <c r="A8" t="s">
        <v>308</v>
      </c>
      <c r="B8" t="s">
        <v>5</v>
      </c>
      <c r="D8" t="s">
        <v>6</v>
      </c>
      <c r="E8" s="1">
        <v>1.9E-3</v>
      </c>
      <c r="F8" s="1">
        <v>1.9E-3</v>
      </c>
      <c r="G8" s="1">
        <v>4.1999999999999997E-3</v>
      </c>
      <c r="H8" s="1">
        <f t="shared" si="1"/>
        <v>-2.7212463990471711</v>
      </c>
      <c r="I8" s="1">
        <f t="shared" si="2"/>
        <v>-2.7212463990471711</v>
      </c>
      <c r="J8" s="1">
        <f t="shared" si="3"/>
        <v>-2.3767507096020997</v>
      </c>
      <c r="L8" t="s">
        <v>274</v>
      </c>
      <c r="M8" t="s">
        <v>275</v>
      </c>
    </row>
    <row r="9" spans="1:13" x14ac:dyDescent="0.35">
      <c r="A9" t="s">
        <v>309</v>
      </c>
      <c r="B9" t="s">
        <v>37</v>
      </c>
      <c r="D9" t="s">
        <v>7</v>
      </c>
      <c r="E9" s="1">
        <v>3.7000000000000002E-3</v>
      </c>
      <c r="F9" s="1">
        <v>1.5E-3</v>
      </c>
      <c r="G9" s="1">
        <v>1.8E-3</v>
      </c>
      <c r="H9" s="1">
        <f t="shared" si="1"/>
        <v>-2.431798275933005</v>
      </c>
      <c r="I9" s="1">
        <f t="shared" si="2"/>
        <v>-2.8239087409443187</v>
      </c>
      <c r="J9" s="1">
        <f t="shared" si="3"/>
        <v>-2.744727494896694</v>
      </c>
      <c r="L9" t="s">
        <v>276</v>
      </c>
      <c r="M9" t="s">
        <v>277</v>
      </c>
    </row>
    <row r="10" spans="1:13" x14ac:dyDescent="0.35">
      <c r="A10" t="s">
        <v>310</v>
      </c>
      <c r="B10" t="s">
        <v>38</v>
      </c>
      <c r="D10" t="s">
        <v>8</v>
      </c>
      <c r="E10" s="1">
        <v>1.8E-3</v>
      </c>
      <c r="F10" s="1">
        <v>2E-3</v>
      </c>
      <c r="G10" s="1">
        <v>3.2000000000000002E-3</v>
      </c>
      <c r="H10" s="1">
        <f t="shared" si="1"/>
        <v>-2.744727494896694</v>
      </c>
      <c r="I10" s="1">
        <f t="shared" si="2"/>
        <v>-2.6989700043360187</v>
      </c>
      <c r="J10" s="1">
        <f t="shared" si="3"/>
        <v>-2.4948500216800942</v>
      </c>
      <c r="L10" t="s">
        <v>278</v>
      </c>
      <c r="M10" t="s">
        <v>279</v>
      </c>
    </row>
    <row r="11" spans="1:13" x14ac:dyDescent="0.35">
      <c r="A11" t="s">
        <v>311</v>
      </c>
      <c r="B11" t="s">
        <v>39</v>
      </c>
      <c r="D11" t="s">
        <v>9</v>
      </c>
      <c r="E11" s="1">
        <v>8.9999999999999993E-3</v>
      </c>
      <c r="F11" s="1">
        <v>1.2999999999999999E-2</v>
      </c>
      <c r="G11" s="1">
        <v>3.2000000000000001E-2</v>
      </c>
      <c r="H11" s="1">
        <f t="shared" si="1"/>
        <v>-2.0457574905606752</v>
      </c>
      <c r="I11" s="1">
        <f t="shared" si="2"/>
        <v>-1.8860566476931633</v>
      </c>
      <c r="J11" s="1">
        <f t="shared" si="3"/>
        <v>-1.494850021680094</v>
      </c>
      <c r="L11" t="s">
        <v>280</v>
      </c>
      <c r="M11" t="s">
        <v>281</v>
      </c>
    </row>
    <row r="12" spans="1:13" x14ac:dyDescent="0.35">
      <c r="A12" t="s">
        <v>312</v>
      </c>
      <c r="B12" t="s">
        <v>40</v>
      </c>
      <c r="D12" t="s">
        <v>10</v>
      </c>
      <c r="E12" s="1">
        <v>0.1</v>
      </c>
      <c r="F12" s="1">
        <v>3.2000000000000001E-2</v>
      </c>
      <c r="G12" s="1">
        <v>0.15</v>
      </c>
      <c r="H12" s="1">
        <f t="shared" si="1"/>
        <v>-1</v>
      </c>
      <c r="I12" s="1">
        <f t="shared" si="2"/>
        <v>-1.494850021680094</v>
      </c>
      <c r="J12" s="1">
        <f t="shared" si="3"/>
        <v>-0.82390874094431876</v>
      </c>
      <c r="L12" t="s">
        <v>282</v>
      </c>
      <c r="M12" t="s">
        <v>283</v>
      </c>
    </row>
    <row r="13" spans="1:13" x14ac:dyDescent="0.35">
      <c r="A13" t="s">
        <v>313</v>
      </c>
      <c r="B13" t="s">
        <v>41</v>
      </c>
      <c r="D13" t="s">
        <v>11</v>
      </c>
      <c r="E13" s="1">
        <v>1.9E-2</v>
      </c>
      <c r="F13" s="1">
        <v>1.4E-2</v>
      </c>
      <c r="G13" s="1">
        <v>3.5000000000000001E-3</v>
      </c>
      <c r="H13" s="1">
        <f t="shared" si="1"/>
        <v>-1.7212463990471711</v>
      </c>
      <c r="I13" s="1">
        <f t="shared" si="2"/>
        <v>-1.853871964321762</v>
      </c>
      <c r="J13" s="1">
        <f t="shared" si="3"/>
        <v>-2.4559319556497243</v>
      </c>
      <c r="L13" t="s">
        <v>284</v>
      </c>
      <c r="M13" t="s">
        <v>285</v>
      </c>
    </row>
    <row r="14" spans="1:13" x14ac:dyDescent="0.35">
      <c r="A14" t="s">
        <v>314</v>
      </c>
      <c r="B14" t="s">
        <v>42</v>
      </c>
      <c r="D14" t="s">
        <v>12</v>
      </c>
      <c r="E14" s="1">
        <v>1.7000000000000001E-2</v>
      </c>
      <c r="F14" s="1">
        <v>1.0999999999999999E-2</v>
      </c>
      <c r="G14" s="1">
        <v>2.4E-2</v>
      </c>
      <c r="H14" s="1">
        <f t="shared" si="1"/>
        <v>-1.7695510786217261</v>
      </c>
      <c r="I14" s="1">
        <f t="shared" si="2"/>
        <v>-1.9586073148417751</v>
      </c>
      <c r="J14" s="1">
        <f t="shared" si="3"/>
        <v>-1.6197887582883939</v>
      </c>
      <c r="L14" t="s">
        <v>286</v>
      </c>
      <c r="M14" t="s">
        <v>287</v>
      </c>
    </row>
    <row r="15" spans="1:13" x14ac:dyDescent="0.35">
      <c r="A15" t="s">
        <v>315</v>
      </c>
      <c r="B15" t="s">
        <v>324</v>
      </c>
      <c r="D15" t="s">
        <v>13</v>
      </c>
      <c r="E15" s="1">
        <v>5.8999999999999997E-2</v>
      </c>
      <c r="F15" s="1">
        <v>4.2999999999999997E-2</v>
      </c>
      <c r="G15" s="1">
        <v>5.3999999999999999E-2</v>
      </c>
      <c r="H15" s="1">
        <f t="shared" si="1"/>
        <v>-1.2291479883578558</v>
      </c>
      <c r="I15" s="1">
        <f t="shared" si="2"/>
        <v>-1.3665315444204136</v>
      </c>
      <c r="J15" s="1">
        <f t="shared" si="3"/>
        <v>-1.2676062401770316</v>
      </c>
      <c r="L15" t="s">
        <v>288</v>
      </c>
      <c r="M15" t="s">
        <v>289</v>
      </c>
    </row>
    <row r="16" spans="1:13" x14ac:dyDescent="0.35">
      <c r="A16" t="s">
        <v>316</v>
      </c>
      <c r="B16" t="s">
        <v>44</v>
      </c>
      <c r="D16" t="s">
        <v>14</v>
      </c>
      <c r="E16" s="1">
        <v>2.3E-3</v>
      </c>
      <c r="F16" s="1">
        <v>2.3999999999999998E-3</v>
      </c>
      <c r="G16" s="1">
        <v>5.8999999999999999E-3</v>
      </c>
      <c r="H16" s="1">
        <f t="shared" si="1"/>
        <v>-2.6382721639824069</v>
      </c>
      <c r="I16" s="1">
        <f t="shared" si="2"/>
        <v>-2.6197887582883941</v>
      </c>
      <c r="J16" s="1">
        <f t="shared" si="3"/>
        <v>-2.2291479883578558</v>
      </c>
      <c r="L16" t="s">
        <v>290</v>
      </c>
      <c r="M16" t="s">
        <v>291</v>
      </c>
    </row>
    <row r="17" spans="1:15" x14ac:dyDescent="0.35">
      <c r="A17" t="s">
        <v>317</v>
      </c>
      <c r="B17" t="s">
        <v>45</v>
      </c>
      <c r="D17" t="s">
        <v>15</v>
      </c>
      <c r="E17" s="1">
        <v>1.9E-3</v>
      </c>
      <c r="F17" s="1">
        <v>1.1999999999999999E-3</v>
      </c>
      <c r="G17" s="1">
        <v>1.9E-3</v>
      </c>
      <c r="H17" s="1">
        <f t="shared" si="1"/>
        <v>-2.7212463990471711</v>
      </c>
      <c r="I17" s="1">
        <f t="shared" si="2"/>
        <v>-2.9208187539523753</v>
      </c>
      <c r="J17" s="1">
        <f t="shared" si="3"/>
        <v>-2.7212463990471711</v>
      </c>
      <c r="L17" t="s">
        <v>292</v>
      </c>
      <c r="M17" t="s">
        <v>293</v>
      </c>
    </row>
    <row r="18" spans="1:15" x14ac:dyDescent="0.35">
      <c r="A18" t="s">
        <v>318</v>
      </c>
      <c r="B18" t="s">
        <v>46</v>
      </c>
      <c r="D18" s="2">
        <v>839148</v>
      </c>
      <c r="E18" s="1">
        <v>3.0000000000000001E-3</v>
      </c>
      <c r="F18" s="1">
        <v>1.9E-3</v>
      </c>
      <c r="G18" s="1">
        <v>2.5000000000000001E-3</v>
      </c>
      <c r="H18" s="1">
        <f t="shared" si="1"/>
        <v>-2.5228787452803374</v>
      </c>
      <c r="I18" s="1">
        <f t="shared" si="2"/>
        <v>-2.7212463990471711</v>
      </c>
      <c r="J18" s="1">
        <f t="shared" si="3"/>
        <v>-2.6020599913279625</v>
      </c>
      <c r="L18" t="s">
        <v>294</v>
      </c>
      <c r="M18" t="s">
        <v>295</v>
      </c>
    </row>
    <row r="19" spans="1:15" x14ac:dyDescent="0.35">
      <c r="A19" t="s">
        <v>319</v>
      </c>
      <c r="B19" t="s">
        <v>47</v>
      </c>
      <c r="D19" t="s">
        <v>16</v>
      </c>
      <c r="E19" s="1">
        <v>3.0999999999999999E-3</v>
      </c>
      <c r="F19" s="1">
        <v>2.5000000000000001E-3</v>
      </c>
      <c r="G19" s="1">
        <v>1.6E-2</v>
      </c>
      <c r="H19" s="1">
        <f t="shared" si="1"/>
        <v>-2.5086383061657274</v>
      </c>
      <c r="I19" s="1">
        <f t="shared" si="2"/>
        <v>-2.6020599913279625</v>
      </c>
      <c r="J19" s="1">
        <f t="shared" si="3"/>
        <v>-1.7958800173440752</v>
      </c>
      <c r="L19" t="s">
        <v>296</v>
      </c>
      <c r="M19" t="s">
        <v>297</v>
      </c>
    </row>
    <row r="20" spans="1:15" x14ac:dyDescent="0.35">
      <c r="A20" t="s">
        <v>320</v>
      </c>
      <c r="B20" t="s">
        <v>17</v>
      </c>
      <c r="D20" t="s">
        <v>18</v>
      </c>
      <c r="E20" s="1">
        <v>2.1000000000000001E-2</v>
      </c>
      <c r="F20" s="1">
        <v>1.4999999999999999E-2</v>
      </c>
      <c r="G20" s="1">
        <v>7.6E-3</v>
      </c>
      <c r="H20" s="1">
        <f t="shared" si="1"/>
        <v>-1.6777807052660807</v>
      </c>
      <c r="I20" s="1">
        <f t="shared" si="2"/>
        <v>-1.8239087409443189</v>
      </c>
      <c r="J20" s="1">
        <f t="shared" si="3"/>
        <v>-2.1191864077192086</v>
      </c>
      <c r="L20" t="s">
        <v>298</v>
      </c>
      <c r="M20" t="s">
        <v>299</v>
      </c>
    </row>
    <row r="21" spans="1:15" x14ac:dyDescent="0.35">
      <c r="A21" t="s">
        <v>321</v>
      </c>
      <c r="B21" t="s">
        <v>48</v>
      </c>
      <c r="D21" t="s">
        <v>19</v>
      </c>
      <c r="E21" s="1">
        <v>1.2999999999999999E-2</v>
      </c>
      <c r="F21" s="1">
        <v>8.8999999999999999E-3</v>
      </c>
      <c r="G21" s="1">
        <v>8.0000000000000002E-3</v>
      </c>
      <c r="H21" s="1">
        <f t="shared" si="1"/>
        <v>-1.8860566476931633</v>
      </c>
      <c r="I21" s="1">
        <f t="shared" si="2"/>
        <v>-2.0506099933550872</v>
      </c>
      <c r="J21" s="1">
        <f t="shared" si="3"/>
        <v>-2.0969100130080562</v>
      </c>
      <c r="L21" t="s">
        <v>300</v>
      </c>
      <c r="M21" t="s">
        <v>301</v>
      </c>
    </row>
    <row r="22" spans="1:15" x14ac:dyDescent="0.35">
      <c r="A22" t="s">
        <v>325</v>
      </c>
      <c r="B22" t="s">
        <v>49</v>
      </c>
      <c r="D22" t="s">
        <v>20</v>
      </c>
      <c r="E22" s="1">
        <v>1.2999999999999999E-2</v>
      </c>
      <c r="F22" s="1">
        <v>8.0999999999999996E-3</v>
      </c>
      <c r="G22" s="1">
        <v>9.1999999999999998E-3</v>
      </c>
      <c r="H22" s="1">
        <f t="shared" si="1"/>
        <v>-1.8860566476931633</v>
      </c>
      <c r="I22" s="1">
        <f t="shared" si="2"/>
        <v>-2.0915149811213505</v>
      </c>
      <c r="J22" s="1">
        <f t="shared" si="3"/>
        <v>-2.0362121726544449</v>
      </c>
      <c r="L22" t="s">
        <v>302</v>
      </c>
      <c r="M22" t="s">
        <v>303</v>
      </c>
      <c r="O22" t="s">
        <v>326</v>
      </c>
    </row>
    <row r="23" spans="1:15" x14ac:dyDescent="0.35">
      <c r="A23" t="s">
        <v>322</v>
      </c>
      <c r="B23" t="s">
        <v>50</v>
      </c>
      <c r="D23" t="s">
        <v>21</v>
      </c>
      <c r="E23" s="1">
        <v>5.4999999999999997E-3</v>
      </c>
      <c r="F23" s="1">
        <v>1.8E-3</v>
      </c>
      <c r="G23" s="1">
        <v>1.8E-3</v>
      </c>
      <c r="H23" s="1">
        <f t="shared" si="1"/>
        <v>-2.2596373105057563</v>
      </c>
      <c r="I23" s="1">
        <f t="shared" si="2"/>
        <v>-2.744727494896694</v>
      </c>
      <c r="J23" s="1">
        <f t="shared" si="3"/>
        <v>-2.744727494896694</v>
      </c>
      <c r="L23" t="s">
        <v>304</v>
      </c>
      <c r="M23" t="s">
        <v>305</v>
      </c>
    </row>
    <row r="24" spans="1:15" x14ac:dyDescent="0.35">
      <c r="A24" t="s">
        <v>323</v>
      </c>
      <c r="B24" t="s">
        <v>51</v>
      </c>
      <c r="D24" t="s">
        <v>22</v>
      </c>
      <c r="E24" s="1">
        <v>9.7000000000000003E-3</v>
      </c>
      <c r="F24" s="1">
        <v>2.8E-3</v>
      </c>
      <c r="G24" s="1">
        <v>7.9000000000000008E-3</v>
      </c>
      <c r="H24" s="1">
        <f t="shared" si="1"/>
        <v>-2.0132282657337552</v>
      </c>
      <c r="I24" s="1">
        <f t="shared" si="2"/>
        <v>-2.5528419686577806</v>
      </c>
      <c r="J24" s="1">
        <f t="shared" si="3"/>
        <v>-2.1023729087095586</v>
      </c>
      <c r="L24" t="s">
        <v>306</v>
      </c>
      <c r="M24" t="s">
        <v>307</v>
      </c>
    </row>
    <row r="30" spans="1:15" x14ac:dyDescent="0.35">
      <c r="A30" t="s">
        <v>459</v>
      </c>
      <c r="B30" t="s">
        <v>165</v>
      </c>
      <c r="C30" t="s">
        <v>460</v>
      </c>
    </row>
    <row r="31" spans="1:15" x14ac:dyDescent="0.35">
      <c r="A31" t="s">
        <v>349</v>
      </c>
      <c r="B31" t="s">
        <v>327</v>
      </c>
      <c r="C31" s="4">
        <v>-3</v>
      </c>
      <c r="D31" s="1"/>
      <c r="E31" s="1"/>
    </row>
    <row r="32" spans="1:15" x14ac:dyDescent="0.35">
      <c r="A32" t="s">
        <v>350</v>
      </c>
      <c r="B32" t="s">
        <v>328</v>
      </c>
      <c r="C32" s="4">
        <v>-1.8860566476931633</v>
      </c>
      <c r="D32" s="1"/>
      <c r="E32" s="1"/>
    </row>
    <row r="33" spans="1:5" x14ac:dyDescent="0.35">
      <c r="A33" t="s">
        <v>351</v>
      </c>
      <c r="B33" t="s">
        <v>329</v>
      </c>
      <c r="C33" s="4">
        <v>-2.4814860601221125</v>
      </c>
      <c r="D33" s="1"/>
      <c r="E33" s="1"/>
    </row>
    <row r="34" spans="1:5" x14ac:dyDescent="0.35">
      <c r="A34" t="s">
        <v>352</v>
      </c>
      <c r="B34" t="s">
        <v>330</v>
      </c>
      <c r="C34" s="4">
        <v>-2.1739251972991736</v>
      </c>
      <c r="D34" s="1"/>
      <c r="E34" s="1"/>
    </row>
    <row r="35" spans="1:5" x14ac:dyDescent="0.35">
      <c r="A35" t="s">
        <v>353</v>
      </c>
      <c r="B35" t="s">
        <v>331</v>
      </c>
      <c r="C35" s="4">
        <v>-2.5228787452803374</v>
      </c>
      <c r="D35" s="1"/>
      <c r="E35" s="1"/>
    </row>
    <row r="36" spans="1:5" x14ac:dyDescent="0.35">
      <c r="A36" t="s">
        <v>354</v>
      </c>
      <c r="B36" t="s">
        <v>332</v>
      </c>
      <c r="C36" s="4">
        <v>-2.7212463990471711</v>
      </c>
      <c r="D36" s="1"/>
      <c r="E36" s="1"/>
    </row>
    <row r="37" spans="1:5" x14ac:dyDescent="0.35">
      <c r="A37" t="s">
        <v>355</v>
      </c>
      <c r="B37" t="s">
        <v>333</v>
      </c>
      <c r="C37" s="4">
        <v>-2.431798275933005</v>
      </c>
      <c r="D37" s="1"/>
      <c r="E37" s="1"/>
    </row>
    <row r="38" spans="1:5" x14ac:dyDescent="0.35">
      <c r="A38" t="s">
        <v>356</v>
      </c>
      <c r="B38" t="s">
        <v>334</v>
      </c>
      <c r="C38" s="4">
        <v>-2.744727494896694</v>
      </c>
      <c r="D38" s="1"/>
      <c r="E38" s="1"/>
    </row>
    <row r="39" spans="1:5" x14ac:dyDescent="0.35">
      <c r="A39" t="s">
        <v>357</v>
      </c>
      <c r="B39" t="s">
        <v>335</v>
      </c>
      <c r="C39" s="4">
        <v>-2.0457574905606752</v>
      </c>
      <c r="D39" s="1"/>
      <c r="E39" s="1"/>
    </row>
    <row r="40" spans="1:5" x14ac:dyDescent="0.35">
      <c r="A40" t="s">
        <v>358</v>
      </c>
      <c r="B40" t="s">
        <v>336</v>
      </c>
      <c r="C40" s="4">
        <v>-1</v>
      </c>
      <c r="D40" s="1"/>
      <c r="E40" s="1"/>
    </row>
    <row r="41" spans="1:5" x14ac:dyDescent="0.35">
      <c r="A41" t="s">
        <v>359</v>
      </c>
      <c r="B41" t="s">
        <v>337</v>
      </c>
      <c r="C41" s="4">
        <v>-1.7212463990471711</v>
      </c>
      <c r="D41" s="1"/>
      <c r="E41" s="1"/>
    </row>
    <row r="42" spans="1:5" x14ac:dyDescent="0.35">
      <c r="A42" t="s">
        <v>360</v>
      </c>
      <c r="B42" t="s">
        <v>338</v>
      </c>
      <c r="C42" s="4">
        <v>-1.7695510786217261</v>
      </c>
      <c r="D42" s="1"/>
      <c r="E42" s="1"/>
    </row>
    <row r="43" spans="1:5" x14ac:dyDescent="0.35">
      <c r="A43" t="s">
        <v>361</v>
      </c>
      <c r="B43" t="s">
        <v>339</v>
      </c>
      <c r="C43" s="4">
        <v>-1.2291479883578558</v>
      </c>
      <c r="D43" s="1"/>
      <c r="E43" s="1"/>
    </row>
    <row r="44" spans="1:5" x14ac:dyDescent="0.35">
      <c r="A44" t="s">
        <v>362</v>
      </c>
      <c r="B44" t="s">
        <v>340</v>
      </c>
      <c r="C44" s="4">
        <v>-2.6382721639824069</v>
      </c>
      <c r="D44" s="1"/>
      <c r="E44" s="1"/>
    </row>
    <row r="45" spans="1:5" x14ac:dyDescent="0.35">
      <c r="A45" t="s">
        <v>363</v>
      </c>
      <c r="B45" t="s">
        <v>341</v>
      </c>
      <c r="C45" s="4">
        <v>-2.7212463990471711</v>
      </c>
      <c r="D45" s="1"/>
      <c r="E45" s="1"/>
    </row>
    <row r="46" spans="1:5" x14ac:dyDescent="0.35">
      <c r="A46" t="s">
        <v>364</v>
      </c>
      <c r="B46" t="s">
        <v>342</v>
      </c>
      <c r="C46" s="4">
        <v>-2.5228787452803374</v>
      </c>
      <c r="D46" s="1"/>
      <c r="E46" s="1"/>
    </row>
    <row r="47" spans="1:5" x14ac:dyDescent="0.35">
      <c r="A47" t="s">
        <v>365</v>
      </c>
      <c r="B47" t="s">
        <v>343</v>
      </c>
      <c r="C47" s="4">
        <v>-2.5086383061657274</v>
      </c>
      <c r="D47" s="1"/>
      <c r="E47" s="1"/>
    </row>
    <row r="48" spans="1:5" x14ac:dyDescent="0.35">
      <c r="A48" t="s">
        <v>366</v>
      </c>
      <c r="B48" t="s">
        <v>344</v>
      </c>
      <c r="C48" s="4">
        <v>-1.6777807052660807</v>
      </c>
      <c r="D48" s="1"/>
      <c r="E48" s="1"/>
    </row>
    <row r="49" spans="1:5" x14ac:dyDescent="0.35">
      <c r="A49" t="s">
        <v>367</v>
      </c>
      <c r="B49" t="s">
        <v>345</v>
      </c>
      <c r="C49" s="4">
        <v>-1.8860566476931633</v>
      </c>
      <c r="D49" s="1"/>
      <c r="E49" s="1"/>
    </row>
    <row r="50" spans="1:5" x14ac:dyDescent="0.35">
      <c r="A50" t="s">
        <v>368</v>
      </c>
      <c r="B50" t="s">
        <v>346</v>
      </c>
      <c r="C50" s="4">
        <v>-1.8860566476931633</v>
      </c>
      <c r="D50" s="1"/>
      <c r="E50" s="1"/>
    </row>
    <row r="51" spans="1:5" x14ac:dyDescent="0.35">
      <c r="A51" t="s">
        <v>369</v>
      </c>
      <c r="B51" t="s">
        <v>347</v>
      </c>
      <c r="C51" s="4">
        <v>-2.2596373105057563</v>
      </c>
      <c r="D51" s="1"/>
      <c r="E51" s="1"/>
    </row>
    <row r="52" spans="1:5" x14ac:dyDescent="0.35">
      <c r="A52" t="s">
        <v>370</v>
      </c>
      <c r="B52" t="s">
        <v>348</v>
      </c>
      <c r="C52" s="4">
        <v>-2.0132282657337552</v>
      </c>
      <c r="D52" s="1"/>
      <c r="E52" s="1"/>
    </row>
    <row r="53" spans="1:5" x14ac:dyDescent="0.35">
      <c r="A53" t="s">
        <v>371</v>
      </c>
      <c r="B53" t="s">
        <v>393</v>
      </c>
      <c r="C53" s="4">
        <v>-2.5528419686577806</v>
      </c>
    </row>
    <row r="54" spans="1:5" x14ac:dyDescent="0.35">
      <c r="A54" t="s">
        <v>372</v>
      </c>
      <c r="B54" t="s">
        <v>394</v>
      </c>
      <c r="C54" s="4">
        <v>-2.0757207139381184</v>
      </c>
    </row>
    <row r="55" spans="1:5" x14ac:dyDescent="0.35">
      <c r="A55" t="s">
        <v>373</v>
      </c>
      <c r="B55" t="s">
        <v>395</v>
      </c>
      <c r="C55" s="4">
        <v>-3.0655015487564321</v>
      </c>
    </row>
    <row r="56" spans="1:5" x14ac:dyDescent="0.35">
      <c r="A56" t="s">
        <v>374</v>
      </c>
      <c r="B56" t="s">
        <v>396</v>
      </c>
      <c r="C56" s="4">
        <v>-2.5686362358410126</v>
      </c>
    </row>
    <row r="57" spans="1:5" x14ac:dyDescent="0.35">
      <c r="A57" t="s">
        <v>375</v>
      </c>
      <c r="B57" t="s">
        <v>397</v>
      </c>
      <c r="C57" s="4">
        <v>-2.9208187539523753</v>
      </c>
    </row>
    <row r="58" spans="1:5" x14ac:dyDescent="0.35">
      <c r="A58" t="s">
        <v>376</v>
      </c>
      <c r="B58" t="s">
        <v>398</v>
      </c>
      <c r="C58" s="4">
        <v>-2.7212463990471711</v>
      </c>
    </row>
    <row r="59" spans="1:5" x14ac:dyDescent="0.35">
      <c r="A59" t="s">
        <v>377</v>
      </c>
      <c r="B59" t="s">
        <v>399</v>
      </c>
      <c r="C59" s="4">
        <v>-2.8239087409443187</v>
      </c>
    </row>
    <row r="60" spans="1:5" x14ac:dyDescent="0.35">
      <c r="A60" t="s">
        <v>378</v>
      </c>
      <c r="B60" t="s">
        <v>400</v>
      </c>
      <c r="C60" s="4">
        <v>-2.6989700043360187</v>
      </c>
    </row>
    <row r="61" spans="1:5" x14ac:dyDescent="0.35">
      <c r="A61" t="s">
        <v>379</v>
      </c>
      <c r="B61" t="s">
        <v>401</v>
      </c>
      <c r="C61" s="4">
        <v>-1.8860566476931633</v>
      </c>
    </row>
    <row r="62" spans="1:5" x14ac:dyDescent="0.35">
      <c r="A62" t="s">
        <v>380</v>
      </c>
      <c r="B62" t="s">
        <v>402</v>
      </c>
      <c r="C62" s="4">
        <v>-1.494850021680094</v>
      </c>
    </row>
    <row r="63" spans="1:5" x14ac:dyDescent="0.35">
      <c r="A63" t="s">
        <v>381</v>
      </c>
      <c r="B63" t="s">
        <v>403</v>
      </c>
      <c r="C63" s="4">
        <v>-1.853871964321762</v>
      </c>
    </row>
    <row r="64" spans="1:5" x14ac:dyDescent="0.35">
      <c r="A64" t="s">
        <v>382</v>
      </c>
      <c r="B64" t="s">
        <v>404</v>
      </c>
      <c r="C64" s="4">
        <v>-1.9586073148417751</v>
      </c>
    </row>
    <row r="65" spans="1:3" x14ac:dyDescent="0.35">
      <c r="A65" t="s">
        <v>383</v>
      </c>
      <c r="B65" t="s">
        <v>405</v>
      </c>
      <c r="C65" s="4">
        <v>-1.3665315444204136</v>
      </c>
    </row>
    <row r="66" spans="1:3" x14ac:dyDescent="0.35">
      <c r="A66" t="s">
        <v>384</v>
      </c>
      <c r="B66" t="s">
        <v>406</v>
      </c>
      <c r="C66" s="4">
        <v>-2.6197887582883941</v>
      </c>
    </row>
    <row r="67" spans="1:3" x14ac:dyDescent="0.35">
      <c r="A67" t="s">
        <v>385</v>
      </c>
      <c r="B67" t="s">
        <v>407</v>
      </c>
      <c r="C67" s="4">
        <v>-2.9208187539523753</v>
      </c>
    </row>
    <row r="68" spans="1:3" x14ac:dyDescent="0.35">
      <c r="A68" t="s">
        <v>386</v>
      </c>
      <c r="B68" t="s">
        <v>408</v>
      </c>
      <c r="C68" s="4">
        <v>-2.7212463990471711</v>
      </c>
    </row>
    <row r="69" spans="1:3" x14ac:dyDescent="0.35">
      <c r="A69" t="s">
        <v>387</v>
      </c>
      <c r="B69" t="s">
        <v>409</v>
      </c>
      <c r="C69" s="4">
        <v>-2.6020599913279625</v>
      </c>
    </row>
    <row r="70" spans="1:3" x14ac:dyDescent="0.35">
      <c r="A70" t="s">
        <v>388</v>
      </c>
      <c r="B70" t="s">
        <v>410</v>
      </c>
      <c r="C70" s="4">
        <v>-1.8239087409443189</v>
      </c>
    </row>
    <row r="71" spans="1:3" x14ac:dyDescent="0.35">
      <c r="A71" t="s">
        <v>389</v>
      </c>
      <c r="B71" t="s">
        <v>411</v>
      </c>
      <c r="C71" s="4">
        <v>-2.0506099933550872</v>
      </c>
    </row>
    <row r="72" spans="1:3" x14ac:dyDescent="0.35">
      <c r="A72" t="s">
        <v>390</v>
      </c>
      <c r="B72" t="s">
        <v>412</v>
      </c>
      <c r="C72" s="4">
        <v>-2.0915149811213505</v>
      </c>
    </row>
    <row r="73" spans="1:3" x14ac:dyDescent="0.35">
      <c r="A73" t="s">
        <v>391</v>
      </c>
      <c r="B73" t="s">
        <v>413</v>
      </c>
      <c r="C73" s="4">
        <v>-2.744727494896694</v>
      </c>
    </row>
    <row r="74" spans="1:3" x14ac:dyDescent="0.35">
      <c r="A74" t="s">
        <v>392</v>
      </c>
      <c r="B74" t="s">
        <v>414</v>
      </c>
      <c r="C74" s="4">
        <v>-2.5528419686577806</v>
      </c>
    </row>
    <row r="75" spans="1:3" x14ac:dyDescent="0.35">
      <c r="A75" t="s">
        <v>415</v>
      </c>
      <c r="B75" t="s">
        <v>437</v>
      </c>
      <c r="C75" s="4">
        <v>-1.9208187539523751</v>
      </c>
    </row>
    <row r="76" spans="1:3" x14ac:dyDescent="0.35">
      <c r="A76" t="s">
        <v>416</v>
      </c>
      <c r="B76" t="s">
        <v>438</v>
      </c>
      <c r="C76" s="4">
        <v>-1.9208187539523751</v>
      </c>
    </row>
    <row r="77" spans="1:3" x14ac:dyDescent="0.35">
      <c r="A77" t="s">
        <v>417</v>
      </c>
      <c r="B77" t="s">
        <v>439</v>
      </c>
      <c r="C77" s="4">
        <v>-2.9586073148417751</v>
      </c>
    </row>
    <row r="78" spans="1:3" x14ac:dyDescent="0.35">
      <c r="A78" t="s">
        <v>418</v>
      </c>
      <c r="B78" t="s">
        <v>440</v>
      </c>
      <c r="C78" s="4">
        <v>-2.3565473235138126</v>
      </c>
    </row>
    <row r="79" spans="1:3" x14ac:dyDescent="0.35">
      <c r="A79" t="s">
        <v>419</v>
      </c>
      <c r="B79" t="s">
        <v>441</v>
      </c>
      <c r="C79" s="4">
        <v>-2.6197887582883941</v>
      </c>
    </row>
    <row r="80" spans="1:3" x14ac:dyDescent="0.35">
      <c r="A80" t="s">
        <v>420</v>
      </c>
      <c r="B80" t="s">
        <v>442</v>
      </c>
      <c r="C80" s="4">
        <v>-2.3767507096020997</v>
      </c>
    </row>
    <row r="81" spans="1:3" x14ac:dyDescent="0.35">
      <c r="A81" t="s">
        <v>421</v>
      </c>
      <c r="B81" t="s">
        <v>443</v>
      </c>
      <c r="C81" s="4">
        <v>-2.744727494896694</v>
      </c>
    </row>
    <row r="82" spans="1:3" x14ac:dyDescent="0.35">
      <c r="A82" t="s">
        <v>422</v>
      </c>
      <c r="B82" t="s">
        <v>444</v>
      </c>
      <c r="C82" s="4">
        <v>-2.4948500216800942</v>
      </c>
    </row>
    <row r="83" spans="1:3" x14ac:dyDescent="0.35">
      <c r="A83" t="s">
        <v>423</v>
      </c>
      <c r="B83" t="s">
        <v>445</v>
      </c>
      <c r="C83" s="4">
        <v>-1.494850021680094</v>
      </c>
    </row>
    <row r="84" spans="1:3" x14ac:dyDescent="0.35">
      <c r="A84" t="s">
        <v>424</v>
      </c>
      <c r="B84" t="s">
        <v>446</v>
      </c>
      <c r="C84" s="4">
        <v>-0.82390874094431876</v>
      </c>
    </row>
    <row r="85" spans="1:3" x14ac:dyDescent="0.35">
      <c r="A85" t="s">
        <v>425</v>
      </c>
      <c r="B85" t="s">
        <v>447</v>
      </c>
      <c r="C85" s="4">
        <v>-2.4559319556497243</v>
      </c>
    </row>
    <row r="86" spans="1:3" x14ac:dyDescent="0.35">
      <c r="A86" t="s">
        <v>426</v>
      </c>
      <c r="B86" t="s">
        <v>448</v>
      </c>
      <c r="C86" s="4">
        <v>-1.6197887582883939</v>
      </c>
    </row>
    <row r="87" spans="1:3" x14ac:dyDescent="0.35">
      <c r="A87" t="s">
        <v>427</v>
      </c>
      <c r="B87" t="s">
        <v>449</v>
      </c>
      <c r="C87" s="4">
        <v>-1.2676062401770316</v>
      </c>
    </row>
    <row r="88" spans="1:3" x14ac:dyDescent="0.35">
      <c r="A88" t="s">
        <v>428</v>
      </c>
      <c r="B88" t="s">
        <v>450</v>
      </c>
      <c r="C88" s="4">
        <v>-2.2291479883578558</v>
      </c>
    </row>
    <row r="89" spans="1:3" x14ac:dyDescent="0.35">
      <c r="A89" t="s">
        <v>429</v>
      </c>
      <c r="B89" t="s">
        <v>451</v>
      </c>
      <c r="C89" s="4">
        <v>-2.7212463990471711</v>
      </c>
    </row>
    <row r="90" spans="1:3" x14ac:dyDescent="0.35">
      <c r="A90" t="s">
        <v>430</v>
      </c>
      <c r="B90" t="s">
        <v>452</v>
      </c>
      <c r="C90" s="4">
        <v>-2.6020599913279625</v>
      </c>
    </row>
    <row r="91" spans="1:3" x14ac:dyDescent="0.35">
      <c r="A91" t="s">
        <v>431</v>
      </c>
      <c r="B91" t="s">
        <v>453</v>
      </c>
      <c r="C91" s="4">
        <v>-1.7958800173440752</v>
      </c>
    </row>
    <row r="92" spans="1:3" x14ac:dyDescent="0.35">
      <c r="A92" t="s">
        <v>432</v>
      </c>
      <c r="B92" t="s">
        <v>454</v>
      </c>
      <c r="C92" s="4">
        <v>-2.1191864077192086</v>
      </c>
    </row>
    <row r="93" spans="1:3" x14ac:dyDescent="0.35">
      <c r="A93" t="s">
        <v>433</v>
      </c>
      <c r="B93" t="s">
        <v>455</v>
      </c>
      <c r="C93" s="4">
        <v>-2.0969100130080562</v>
      </c>
    </row>
    <row r="94" spans="1:3" x14ac:dyDescent="0.35">
      <c r="A94" t="s">
        <v>434</v>
      </c>
      <c r="B94" t="s">
        <v>456</v>
      </c>
      <c r="C94" s="4">
        <v>-2.0362121726544449</v>
      </c>
    </row>
    <row r="95" spans="1:3" x14ac:dyDescent="0.35">
      <c r="A95" t="s">
        <v>435</v>
      </c>
      <c r="B95" t="s">
        <v>457</v>
      </c>
      <c r="C95" s="4">
        <v>-2.744727494896694</v>
      </c>
    </row>
    <row r="96" spans="1:3" x14ac:dyDescent="0.35">
      <c r="A96" t="s">
        <v>436</v>
      </c>
      <c r="B96" t="s">
        <v>458</v>
      </c>
      <c r="C96" s="4">
        <v>-2.1023729087095586</v>
      </c>
    </row>
    <row r="119" spans="1:9" x14ac:dyDescent="0.35">
      <c r="A119" t="s">
        <v>459</v>
      </c>
      <c r="B119" t="s">
        <v>165</v>
      </c>
      <c r="C119" t="s">
        <v>461</v>
      </c>
      <c r="D119" t="s">
        <v>462</v>
      </c>
      <c r="E119" t="s">
        <v>463</v>
      </c>
    </row>
    <row r="120" spans="1:9" x14ac:dyDescent="0.35">
      <c r="A120" t="s">
        <v>259</v>
      </c>
      <c r="B120" t="s">
        <v>32</v>
      </c>
      <c r="C120" s="4">
        <v>-3</v>
      </c>
      <c r="D120" s="4">
        <v>-2.5528419686577806</v>
      </c>
      <c r="E120" s="4">
        <v>-1.9208187539523751</v>
      </c>
      <c r="G120" s="7" t="s">
        <v>464</v>
      </c>
    </row>
    <row r="121" spans="1:9" x14ac:dyDescent="0.35">
      <c r="A121" t="s">
        <v>260</v>
      </c>
      <c r="B121" t="s">
        <v>33</v>
      </c>
      <c r="C121" s="4">
        <v>-1.8860566476931633</v>
      </c>
      <c r="D121" s="4">
        <v>-2.0757207139381184</v>
      </c>
      <c r="E121" s="4">
        <v>-1.9208187539523751</v>
      </c>
      <c r="G121" t="s">
        <v>465</v>
      </c>
    </row>
    <row r="122" spans="1:9" x14ac:dyDescent="0.35">
      <c r="A122" t="s">
        <v>261</v>
      </c>
      <c r="B122" t="s">
        <v>34</v>
      </c>
      <c r="C122" s="4">
        <v>-2.4814860601221125</v>
      </c>
      <c r="D122" s="4">
        <v>-3.0655015487564321</v>
      </c>
      <c r="E122" s="4">
        <v>-2.9586073148417751</v>
      </c>
      <c r="G122" t="s">
        <v>34</v>
      </c>
      <c r="I122" s="5">
        <v>6</v>
      </c>
    </row>
    <row r="123" spans="1:9" x14ac:dyDescent="0.35">
      <c r="A123" t="s">
        <v>262</v>
      </c>
      <c r="B123" t="s">
        <v>35</v>
      </c>
      <c r="C123" s="4">
        <v>-2.1739251972991736</v>
      </c>
      <c r="D123" s="4">
        <v>-2.5686362358410126</v>
      </c>
      <c r="E123" s="4">
        <v>-2.3565473235138126</v>
      </c>
      <c r="G123" t="s">
        <v>466</v>
      </c>
      <c r="I123">
        <v>5</v>
      </c>
    </row>
    <row r="124" spans="1:9" x14ac:dyDescent="0.35">
      <c r="A124" t="s">
        <v>263</v>
      </c>
      <c r="B124" t="s">
        <v>36</v>
      </c>
      <c r="C124" s="4">
        <v>-2.5228787452803374</v>
      </c>
      <c r="D124" s="4">
        <v>-2.9208187539523753</v>
      </c>
      <c r="E124" s="4">
        <v>-2.6197887582883941</v>
      </c>
      <c r="G124" s="7" t="s">
        <v>467</v>
      </c>
      <c r="I124" s="5">
        <v>3.5</v>
      </c>
    </row>
    <row r="125" spans="1:9" x14ac:dyDescent="0.35">
      <c r="A125" t="s">
        <v>308</v>
      </c>
      <c r="B125" t="s">
        <v>5</v>
      </c>
      <c r="C125" s="4">
        <v>-2.7212463990471711</v>
      </c>
      <c r="D125" s="4">
        <v>-2.7212463990471711</v>
      </c>
      <c r="E125" s="4">
        <v>-2.3767507096020997</v>
      </c>
      <c r="G125" s="7" t="s">
        <v>468</v>
      </c>
    </row>
    <row r="126" spans="1:9" x14ac:dyDescent="0.35">
      <c r="A126" t="s">
        <v>309</v>
      </c>
      <c r="B126" t="s">
        <v>37</v>
      </c>
      <c r="C126" s="4">
        <v>-2.431798275933005</v>
      </c>
      <c r="D126" s="4">
        <v>-2.8239087409443187</v>
      </c>
      <c r="E126" s="4">
        <v>-2.744727494896694</v>
      </c>
      <c r="G126" s="7" t="s">
        <v>469</v>
      </c>
      <c r="I126" s="5"/>
    </row>
    <row r="127" spans="1:9" x14ac:dyDescent="0.35">
      <c r="A127" t="s">
        <v>310</v>
      </c>
      <c r="B127" t="s">
        <v>38</v>
      </c>
      <c r="C127" s="4">
        <v>-2.744727494896694</v>
      </c>
      <c r="D127" s="4">
        <v>-2.6989700043360187</v>
      </c>
      <c r="E127" s="4">
        <v>-2.4948500216800942</v>
      </c>
    </row>
    <row r="128" spans="1:9" x14ac:dyDescent="0.35">
      <c r="A128" t="s">
        <v>311</v>
      </c>
      <c r="B128" t="s">
        <v>39</v>
      </c>
      <c r="C128" s="4">
        <v>-2.0457574905606752</v>
      </c>
      <c r="D128" s="4">
        <v>-1.8860566476931633</v>
      </c>
      <c r="E128" s="4">
        <v>-1.494850021680094</v>
      </c>
      <c r="G128" t="s">
        <v>39</v>
      </c>
    </row>
    <row r="129" spans="1:10" x14ac:dyDescent="0.35">
      <c r="A129" t="s">
        <v>312</v>
      </c>
      <c r="B129" t="s">
        <v>40</v>
      </c>
      <c r="C129" s="4">
        <v>-1</v>
      </c>
      <c r="D129" s="4">
        <v>-1.494850021680094</v>
      </c>
      <c r="E129" s="4">
        <v>-0.82390874094431876</v>
      </c>
      <c r="G129" t="s">
        <v>40</v>
      </c>
    </row>
    <row r="130" spans="1:10" x14ac:dyDescent="0.35">
      <c r="A130" t="s">
        <v>313</v>
      </c>
      <c r="B130" t="s">
        <v>41</v>
      </c>
      <c r="C130" s="4">
        <v>-1.7212463990471711</v>
      </c>
      <c r="D130" s="4">
        <v>-1.853871964321762</v>
      </c>
      <c r="E130" s="4">
        <v>-2.4559319556497243</v>
      </c>
      <c r="G130" t="s">
        <v>41</v>
      </c>
      <c r="I130" s="5">
        <v>4</v>
      </c>
    </row>
    <row r="131" spans="1:10" x14ac:dyDescent="0.35">
      <c r="A131" t="s">
        <v>314</v>
      </c>
      <c r="B131" t="s">
        <v>42</v>
      </c>
      <c r="C131" s="4">
        <v>-1.7695510786217261</v>
      </c>
      <c r="D131" s="4">
        <v>-1.9586073148417751</v>
      </c>
      <c r="E131" s="4">
        <v>-1.6197887582883939</v>
      </c>
      <c r="G131" t="s">
        <v>42</v>
      </c>
    </row>
    <row r="132" spans="1:10" x14ac:dyDescent="0.35">
      <c r="A132" t="s">
        <v>315</v>
      </c>
      <c r="B132" t="s">
        <v>324</v>
      </c>
      <c r="C132" s="4">
        <v>-1.2291479883578558</v>
      </c>
      <c r="D132" s="4">
        <v>-1.3665315444204136</v>
      </c>
      <c r="E132" s="4">
        <v>-1.2676062401770316</v>
      </c>
    </row>
    <row r="133" spans="1:10" x14ac:dyDescent="0.35">
      <c r="A133" t="s">
        <v>476</v>
      </c>
      <c r="B133" t="s">
        <v>44</v>
      </c>
      <c r="C133" s="4">
        <v>-2.6382721639824069</v>
      </c>
      <c r="D133" s="4">
        <v>-2.6197887582883941</v>
      </c>
      <c r="E133" s="4">
        <v>-2.2291479883578558</v>
      </c>
      <c r="J133" t="s">
        <v>477</v>
      </c>
    </row>
    <row r="134" spans="1:10" x14ac:dyDescent="0.35">
      <c r="A134" t="s">
        <v>317</v>
      </c>
      <c r="B134" t="s">
        <v>45</v>
      </c>
      <c r="C134" s="4">
        <v>-2.7212463990471711</v>
      </c>
      <c r="D134" s="4">
        <v>-2.9208187539523753</v>
      </c>
      <c r="E134" s="4">
        <v>-2.7212463990471711</v>
      </c>
      <c r="G134" t="s">
        <v>475</v>
      </c>
    </row>
    <row r="135" spans="1:10" x14ac:dyDescent="0.35">
      <c r="A135" t="s">
        <v>318</v>
      </c>
      <c r="B135" t="s">
        <v>46</v>
      </c>
      <c r="C135" s="4">
        <v>-2.5228787452803374</v>
      </c>
      <c r="D135" s="4">
        <v>-2.7212463990471711</v>
      </c>
      <c r="E135" s="4">
        <v>-2.6020599913279625</v>
      </c>
      <c r="G135" t="s">
        <v>474</v>
      </c>
      <c r="I135">
        <v>4.5</v>
      </c>
    </row>
    <row r="136" spans="1:10" x14ac:dyDescent="0.35">
      <c r="A136" t="s">
        <v>319</v>
      </c>
      <c r="B136" t="s">
        <v>47</v>
      </c>
      <c r="C136" s="4">
        <v>-2.5086383061657274</v>
      </c>
      <c r="D136" s="4">
        <v>-2.6020599913279625</v>
      </c>
      <c r="E136" s="4">
        <v>-1.7958800173440752</v>
      </c>
      <c r="G136" s="7" t="s">
        <v>470</v>
      </c>
    </row>
    <row r="137" spans="1:10" x14ac:dyDescent="0.35">
      <c r="A137" t="s">
        <v>320</v>
      </c>
      <c r="B137" t="s">
        <v>17</v>
      </c>
      <c r="C137" s="4">
        <v>-1.6777807052660807</v>
      </c>
      <c r="D137" s="4">
        <v>-1.8239087409443189</v>
      </c>
      <c r="E137" s="4">
        <v>-2.1191864077192086</v>
      </c>
      <c r="G137" s="8" t="s">
        <v>471</v>
      </c>
      <c r="I137" s="5">
        <v>3</v>
      </c>
    </row>
    <row r="138" spans="1:10" ht="28" x14ac:dyDescent="0.35">
      <c r="A138" t="s">
        <v>321</v>
      </c>
      <c r="B138" t="s">
        <v>48</v>
      </c>
      <c r="C138" s="4">
        <v>-1.8860566476931633</v>
      </c>
      <c r="D138" s="4">
        <v>-2.0506099933550872</v>
      </c>
      <c r="E138" s="4">
        <v>-2.0969100130080562</v>
      </c>
      <c r="G138" s="9" t="s">
        <v>472</v>
      </c>
      <c r="I138" s="5">
        <v>3</v>
      </c>
    </row>
    <row r="139" spans="1:10" x14ac:dyDescent="0.35">
      <c r="A139" t="s">
        <v>325</v>
      </c>
      <c r="B139" t="s">
        <v>49</v>
      </c>
      <c r="C139" s="4">
        <v>-1.8860566476931633</v>
      </c>
      <c r="D139" s="4">
        <v>-2.0915149811213505</v>
      </c>
      <c r="E139" s="4">
        <v>-2.0362121726544449</v>
      </c>
      <c r="G139" t="s">
        <v>49</v>
      </c>
      <c r="I139" s="5">
        <v>3</v>
      </c>
    </row>
    <row r="140" spans="1:10" x14ac:dyDescent="0.35">
      <c r="A140" t="s">
        <v>322</v>
      </c>
      <c r="B140" t="s">
        <v>50</v>
      </c>
      <c r="C140" s="4">
        <v>-2.2596373105057563</v>
      </c>
      <c r="D140" s="4">
        <v>-2.744727494896694</v>
      </c>
      <c r="E140" s="4">
        <v>-2.744727494896694</v>
      </c>
      <c r="G140" t="s">
        <v>50</v>
      </c>
      <c r="I140" s="6">
        <v>4.5</v>
      </c>
    </row>
    <row r="141" spans="1:10" x14ac:dyDescent="0.35">
      <c r="A141" t="s">
        <v>323</v>
      </c>
      <c r="B141" t="s">
        <v>51</v>
      </c>
      <c r="C141" s="4">
        <v>-2.0132282657337552</v>
      </c>
      <c r="D141" s="4">
        <v>-2.5528419686577806</v>
      </c>
      <c r="E141" s="4">
        <v>-2.1023729087095586</v>
      </c>
      <c r="G141" t="s">
        <v>473</v>
      </c>
      <c r="I141" s="5">
        <v>4</v>
      </c>
    </row>
    <row r="162" spans="11:11" x14ac:dyDescent="0.35">
      <c r="K162">
        <f>0.5949^0.5</f>
        <v>0.77129760793094648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__JChemStructureSheet</vt:lpstr>
      <vt:lpstr>Лист1</vt:lpstr>
      <vt:lpstr>sdf-hydrazo</vt:lpstr>
      <vt:lpstr>sdf-azo</vt:lpstr>
      <vt:lpstr>Лист5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Telegin</dc:creator>
  <cp:lastModifiedBy>Felix Telegin</cp:lastModifiedBy>
  <dcterms:created xsi:type="dcterms:W3CDTF">2015-06-05T18:19:34Z</dcterms:created>
  <dcterms:modified xsi:type="dcterms:W3CDTF">2025-04-13T16:48:15Z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c6aab913-4ec7-4d21-9ca0-983c83f63945</vt:lpwstr>
  </property>
  <property fmtid="{D5CDD505-2E9C-101B-9397-08002B2CF9AE}" pid="3" name="JChemExcelVersion">
    <vt:lpwstr>5.4.1</vt:lpwstr>
  </property>
</Properties>
</file>