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esktop\AxoSim\"/>
    </mc:Choice>
  </mc:AlternateContent>
  <xr:revisionPtr revIDLastSave="0" documentId="12_ncr:500000_{CE23B15B-1413-4B31-8627-5C011F009384}" xr6:coauthVersionLast="31" xr6:coauthVersionMax="31" xr10:uidLastSave="{00000000-0000-0000-0000-000000000000}"/>
  <bookViews>
    <workbookView xWindow="0" yWindow="0" windowWidth="11360" windowHeight="63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U6" i="1"/>
  <c r="V5" i="1"/>
  <c r="U5" i="1"/>
  <c r="V4" i="1"/>
  <c r="U4" i="1"/>
  <c r="P72" i="1"/>
  <c r="O72" i="1"/>
  <c r="O69" i="1"/>
  <c r="O68" i="1"/>
  <c r="P81" i="1"/>
  <c r="O81" i="1"/>
  <c r="P80" i="1"/>
  <c r="O80" i="1"/>
  <c r="P77" i="1"/>
  <c r="O77" i="1"/>
  <c r="P76" i="1"/>
  <c r="O76" i="1"/>
  <c r="P69" i="1"/>
  <c r="P68" i="1"/>
  <c r="P65" i="1"/>
  <c r="O65" i="1"/>
  <c r="P64" i="1"/>
  <c r="O64" i="1"/>
  <c r="P61" i="1"/>
  <c r="O61" i="1"/>
  <c r="P60" i="1"/>
  <c r="O60" i="1"/>
  <c r="P57" i="1"/>
  <c r="O57" i="1"/>
  <c r="P56" i="1"/>
  <c r="O56" i="1"/>
  <c r="P53" i="1"/>
  <c r="O53" i="1"/>
  <c r="P52" i="1"/>
  <c r="O52" i="1"/>
  <c r="O41" i="1"/>
  <c r="O28" i="1"/>
  <c r="O16" i="1"/>
  <c r="O4" i="1"/>
  <c r="P41" i="1"/>
  <c r="P40" i="1"/>
  <c r="O40" i="1"/>
  <c r="P37" i="1"/>
  <c r="O37" i="1"/>
  <c r="P36" i="1"/>
  <c r="O36" i="1"/>
  <c r="P33" i="1"/>
  <c r="O33" i="1"/>
  <c r="P32" i="1"/>
  <c r="O32" i="1"/>
  <c r="P29" i="1"/>
  <c r="O29" i="1"/>
  <c r="P28" i="1"/>
  <c r="P17" i="1"/>
  <c r="O17" i="1"/>
  <c r="P16" i="1"/>
  <c r="P13" i="1"/>
  <c r="O13" i="1"/>
  <c r="P12" i="1"/>
  <c r="O12" i="1"/>
  <c r="O9" i="1"/>
  <c r="P9" i="1"/>
  <c r="P8" i="1"/>
  <c r="P5" i="1"/>
  <c r="P4" i="1"/>
  <c r="O5" i="1"/>
  <c r="K67" i="1" l="1"/>
  <c r="K68" i="1"/>
  <c r="K69" i="1"/>
  <c r="K70" i="1"/>
  <c r="K71" i="1"/>
  <c r="K72" i="1"/>
  <c r="M75" i="1" s="1"/>
  <c r="K76" i="1"/>
  <c r="F68" i="1"/>
  <c r="F69" i="1"/>
  <c r="F70" i="1"/>
  <c r="F71" i="1"/>
  <c r="F72" i="1"/>
  <c r="F73" i="1"/>
  <c r="F74" i="1"/>
  <c r="F75" i="1"/>
  <c r="F76" i="1"/>
  <c r="H68" i="1"/>
  <c r="H69" i="1"/>
  <c r="H70" i="1"/>
  <c r="H71" i="1"/>
  <c r="I71" i="1" s="1"/>
  <c r="H72" i="1"/>
  <c r="H73" i="1"/>
  <c r="H74" i="1"/>
  <c r="H75" i="1"/>
  <c r="H76" i="1"/>
  <c r="H67" i="1"/>
  <c r="M71" i="1" l="1"/>
  <c r="I76" i="1"/>
  <c r="I72" i="1"/>
  <c r="L75" i="1" s="1"/>
  <c r="I70" i="1"/>
  <c r="I69" i="1"/>
  <c r="I68" i="1"/>
  <c r="K41" i="1"/>
  <c r="K42" i="1"/>
  <c r="K43" i="1"/>
  <c r="H41" i="1"/>
  <c r="I41" i="1" s="1"/>
  <c r="H42" i="1"/>
  <c r="I42" i="1" s="1"/>
  <c r="H43" i="1"/>
  <c r="I43" i="1" s="1"/>
  <c r="F41" i="1"/>
  <c r="F42" i="1"/>
  <c r="F43" i="1"/>
  <c r="L71" i="1" l="1"/>
  <c r="F83" i="1"/>
  <c r="F63" i="1" l="1"/>
  <c r="F64" i="1"/>
  <c r="F65" i="1"/>
  <c r="F66" i="1"/>
  <c r="H40" i="1" l="1"/>
  <c r="K6" i="1"/>
  <c r="K7" i="1"/>
  <c r="K8" i="1"/>
  <c r="M11" i="1" s="1"/>
  <c r="K9" i="1"/>
  <c r="K10" i="1"/>
  <c r="K11" i="1"/>
  <c r="K12" i="1"/>
  <c r="M15" i="1" s="1"/>
  <c r="K13" i="1"/>
  <c r="K14" i="1"/>
  <c r="K15" i="1"/>
  <c r="K16" i="1"/>
  <c r="K17" i="1"/>
  <c r="K18" i="1"/>
  <c r="K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F4" i="1"/>
  <c r="F5" i="1"/>
  <c r="F6" i="1"/>
  <c r="F7" i="1"/>
  <c r="I7" i="1" s="1"/>
  <c r="F8" i="1"/>
  <c r="F9" i="1"/>
  <c r="F10" i="1"/>
  <c r="I10" i="1" s="1"/>
  <c r="F11" i="1"/>
  <c r="I11" i="1" s="1"/>
  <c r="O8" i="1" s="1"/>
  <c r="F12" i="1"/>
  <c r="F13" i="1"/>
  <c r="F14" i="1"/>
  <c r="I14" i="1" s="1"/>
  <c r="F15" i="1"/>
  <c r="F16" i="1"/>
  <c r="F17" i="1"/>
  <c r="F18" i="1"/>
  <c r="F19" i="1"/>
  <c r="F52" i="1"/>
  <c r="H52" i="1"/>
  <c r="F53" i="1"/>
  <c r="F54" i="1"/>
  <c r="F55" i="1"/>
  <c r="F56" i="1"/>
  <c r="F57" i="1"/>
  <c r="F58" i="1"/>
  <c r="F59" i="1"/>
  <c r="F60" i="1"/>
  <c r="F61" i="1"/>
  <c r="F62" i="1"/>
  <c r="F67" i="1"/>
  <c r="I67" i="1" s="1"/>
  <c r="K83" i="1"/>
  <c r="H83" i="1"/>
  <c r="I83" i="1" s="1"/>
  <c r="K82" i="1"/>
  <c r="H82" i="1"/>
  <c r="F82" i="1"/>
  <c r="K81" i="1"/>
  <c r="H81" i="1"/>
  <c r="F81" i="1"/>
  <c r="K80" i="1"/>
  <c r="H80" i="1"/>
  <c r="F80" i="1"/>
  <c r="K79" i="1"/>
  <c r="H79" i="1"/>
  <c r="F79" i="1"/>
  <c r="K78" i="1"/>
  <c r="H78" i="1"/>
  <c r="F78" i="1"/>
  <c r="K77" i="1"/>
  <c r="H77" i="1"/>
  <c r="F77" i="1"/>
  <c r="K40" i="1"/>
  <c r="M43" i="1" s="1"/>
  <c r="F40" i="1"/>
  <c r="K39" i="1"/>
  <c r="H39" i="1"/>
  <c r="F39" i="1"/>
  <c r="K38" i="1"/>
  <c r="H38" i="1"/>
  <c r="I38" i="1" s="1"/>
  <c r="F38" i="1"/>
  <c r="K37" i="1"/>
  <c r="H37" i="1"/>
  <c r="F37" i="1"/>
  <c r="K36" i="1"/>
  <c r="H36" i="1"/>
  <c r="I36" i="1" s="1"/>
  <c r="F36" i="1"/>
  <c r="K35" i="1"/>
  <c r="H35" i="1"/>
  <c r="F35" i="1"/>
  <c r="K34" i="1"/>
  <c r="H34" i="1"/>
  <c r="I34" i="1" s="1"/>
  <c r="F34" i="1"/>
  <c r="K33" i="1"/>
  <c r="H33" i="1"/>
  <c r="F33" i="1"/>
  <c r="I33" i="1" s="1"/>
  <c r="K32" i="1"/>
  <c r="H32" i="1"/>
  <c r="F32" i="1"/>
  <c r="K31" i="1"/>
  <c r="H31" i="1"/>
  <c r="F31" i="1"/>
  <c r="K30" i="1"/>
  <c r="H30" i="1"/>
  <c r="F30" i="1"/>
  <c r="K29" i="1"/>
  <c r="H29" i="1"/>
  <c r="F29" i="1"/>
  <c r="K28" i="1"/>
  <c r="H28" i="1"/>
  <c r="F28" i="1"/>
  <c r="I35" i="1" l="1"/>
  <c r="I39" i="1"/>
  <c r="I32" i="1"/>
  <c r="I37" i="1"/>
  <c r="I40" i="1"/>
  <c r="L43" i="1" s="1"/>
  <c r="I52" i="1"/>
  <c r="I28" i="1"/>
  <c r="M19" i="1"/>
  <c r="I19" i="1"/>
  <c r="I18" i="1"/>
  <c r="I17" i="1"/>
  <c r="I13" i="1"/>
  <c r="I9" i="1"/>
  <c r="I6" i="1"/>
  <c r="M79" i="1"/>
  <c r="M83" i="1"/>
  <c r="M39" i="1"/>
  <c r="M35" i="1"/>
  <c r="M31" i="1"/>
  <c r="M28" i="1"/>
  <c r="W5" i="1" s="1"/>
  <c r="I16" i="1"/>
  <c r="I15" i="1"/>
  <c r="I12" i="1"/>
  <c r="I8" i="1"/>
  <c r="L11" i="1" s="1"/>
  <c r="I78" i="1"/>
  <c r="I30" i="1"/>
  <c r="I81" i="1"/>
  <c r="I79" i="1"/>
  <c r="I77" i="1"/>
  <c r="I80" i="1"/>
  <c r="I82" i="1"/>
  <c r="I31" i="1"/>
  <c r="I29" i="1"/>
  <c r="L15" i="1" l="1"/>
  <c r="L28" i="1"/>
  <c r="R5" i="1" s="1"/>
  <c r="L19" i="1"/>
  <c r="L83" i="1"/>
  <c r="L79" i="1"/>
  <c r="L35" i="1"/>
  <c r="L31" i="1"/>
  <c r="L39" i="1"/>
  <c r="K66" i="1"/>
  <c r="H66" i="1"/>
  <c r="I66" i="1" s="1"/>
  <c r="K65" i="1"/>
  <c r="H65" i="1"/>
  <c r="I65" i="1" s="1"/>
  <c r="K64" i="1"/>
  <c r="H64" i="1"/>
  <c r="I64" i="1" s="1"/>
  <c r="K63" i="1"/>
  <c r="H63" i="1"/>
  <c r="I63" i="1" s="1"/>
  <c r="K62" i="1"/>
  <c r="H62" i="1"/>
  <c r="M67" i="1" l="1"/>
  <c r="I62" i="1"/>
  <c r="L67" i="1"/>
  <c r="K61" i="1" l="1"/>
  <c r="H61" i="1"/>
  <c r="K60" i="1"/>
  <c r="M63" i="1" s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K5" i="1"/>
  <c r="K4" i="1"/>
  <c r="H4" i="1"/>
  <c r="I4" i="1" s="1"/>
  <c r="M59" i="1" l="1"/>
  <c r="M55" i="1"/>
  <c r="M52" i="1"/>
  <c r="W6" i="1" s="1"/>
  <c r="M4" i="1"/>
  <c r="W4" i="1" s="1"/>
  <c r="M7" i="1"/>
  <c r="I59" i="1"/>
  <c r="I61" i="1"/>
  <c r="I60" i="1"/>
  <c r="I55" i="1"/>
  <c r="I54" i="1"/>
  <c r="I57" i="1"/>
  <c r="I5" i="1"/>
  <c r="L4" i="1" s="1"/>
  <c r="I56" i="1"/>
  <c r="I58" i="1"/>
  <c r="I53" i="1"/>
  <c r="L52" i="1" l="1"/>
  <c r="R6" i="1" s="1"/>
  <c r="L59" i="1"/>
  <c r="L55" i="1"/>
  <c r="L63" i="1"/>
  <c r="R4" i="1"/>
  <c r="L7" i="1"/>
</calcChain>
</file>

<file path=xl/sharedStrings.xml><?xml version="1.0" encoding="utf-8"?>
<sst xmlns="http://schemas.openxmlformats.org/spreadsheetml/2006/main" count="230" uniqueCount="57">
  <si>
    <t>name</t>
  </si>
  <si>
    <t>pixels</t>
  </si>
  <si>
    <t>length (mm)</t>
  </si>
  <si>
    <t>time</t>
  </si>
  <si>
    <t>latency (ms)</t>
  </si>
  <si>
    <t>NCV (m/s)</t>
  </si>
  <si>
    <t>amplitude (mV)</t>
  </si>
  <si>
    <t>Amp/gain (uV)</t>
  </si>
  <si>
    <t>ctrl</t>
  </si>
  <si>
    <t>avg NCV</t>
  </si>
  <si>
    <t>distal</t>
  </si>
  <si>
    <t>avg</t>
  </si>
  <si>
    <t>prox</t>
  </si>
  <si>
    <t>avg amp</t>
  </si>
  <si>
    <t>std.err</t>
  </si>
  <si>
    <t>st.dev</t>
  </si>
  <si>
    <t>NCV values</t>
  </si>
  <si>
    <t>amp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</si>
  <si>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</si>
  <si>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</si>
  <si>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</si>
  <si>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</si>
  <si>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</si>
  <si>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</si>
  <si>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</si>
  <si>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</si>
  <si>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</si>
  <si>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</si>
  <si>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</si>
  <si>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</si>
  <si>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</si>
  <si>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</si>
  <si>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</si>
  <si>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</si>
  <si>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ptx</t>
  </si>
  <si>
    <t>200nM</t>
  </si>
  <si>
    <t>Ptx 200nM</t>
  </si>
  <si>
    <t>Ctrl</t>
  </si>
  <si>
    <t>3.1.1</t>
  </si>
  <si>
    <t>3.1.2</t>
  </si>
  <si>
    <t>3.1.3</t>
  </si>
  <si>
    <t>3.1.4</t>
  </si>
  <si>
    <t>3.2.1</t>
  </si>
  <si>
    <t>4.1.1</t>
  </si>
  <si>
    <t>Paclitaxel at 150 200nM</t>
  </si>
  <si>
    <t>150nM</t>
  </si>
  <si>
    <t>3.2.2</t>
  </si>
  <si>
    <t>3.2.3</t>
  </si>
  <si>
    <t>3.2.4</t>
  </si>
  <si>
    <t>4.1.2</t>
  </si>
  <si>
    <t>4.1.3</t>
  </si>
  <si>
    <t>4.1.4</t>
  </si>
  <si>
    <t>4.2.1</t>
  </si>
  <si>
    <t>4.2.2</t>
  </si>
  <si>
    <t>4.2.3</t>
  </si>
  <si>
    <t>4.2.4</t>
  </si>
  <si>
    <t>Ptx 150nM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</si>
</sst>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color rgb="FF4A86E8"/>
      <name val="Arial"/>
      <family val="2"/>
    </font>
    <font>
      <sz val="10"/>
      <color rgb="FFFF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2" fillId="0" borderId="0" xfId="0" applyNumberFormat="1" applyFont="1" applyAlignment="1"/>
    <xf numFmtId="0" fontId="2" fillId="0" borderId="0" xfId="0" applyFont="1" applyAlignment="1"/>
    <xf numFmtId="164" fontId="3" fillId="0" borderId="0" xfId="0" applyNumberFormat="1" applyFont="1"/>
    <xf numFmtId="165" fontId="4" fillId="0" borderId="2" xfId="0" applyNumberFormat="1" applyFont="1" applyBorder="1"/>
    <xf numFmtId="0" fontId="4" fillId="0" borderId="2" xfId="0" applyFont="1" applyBorder="1"/>
    <xf numFmtId="164" fontId="3" fillId="0" borderId="0" xfId="0" applyNumberFormat="1" applyFont="1" applyBorder="1"/>
    <xf numFmtId="166" fontId="0" fillId="0" borderId="0" xfId="0" applyNumberFormat="1" applyFont="1" applyAlignment="1"/>
    <xf numFmtId="166" fontId="1" fillId="0" borderId="0" xfId="0" applyNumberFormat="1" applyFont="1"/>
    <xf numFmtId="166" fontId="1" fillId="0" borderId="1" xfId="0" applyNumberFormat="1" applyFont="1" applyBorder="1" applyAlignment="1"/>
    <xf numFmtId="166" fontId="1" fillId="0" borderId="0" xfId="0" applyNumberFormat="1" applyFont="1" applyAlignment="1"/>
    <xf numFmtId="166" fontId="3" fillId="0" borderId="0" xfId="0" applyNumberFormat="1" applyFont="1"/>
    <xf numFmtId="166" fontId="1" fillId="0" borderId="0" xfId="0" applyNumberFormat="1" applyFont="1" applyBorder="1" applyAlignment="1"/>
    <xf numFmtId="166" fontId="0" fillId="0" borderId="0" xfId="0" applyNumberFormat="1"/>
    <xf numFmtId="165" fontId="0" fillId="0" borderId="0" xfId="0" applyNumberFormat="1"/>
    <xf numFmtId="1" fontId="0" fillId="0" borderId="0" xfId="0" applyNumberFormat="1" applyFont="1" applyAlignment="1"/>
    <xf numFmtId="1" fontId="0" fillId="0" borderId="0" xfId="0" applyNumberFormat="1"/>
    <xf numFmtId="164" fontId="0" fillId="0" borderId="0" xfId="0" applyNumberFormat="1" applyFont="1" applyAlignment="1"/>
    <xf numFmtId="164" fontId="0" fillId="0" borderId="0" xfId="0" applyNumberFormat="1"/>
    <xf numFmtId="0" fontId="4" fillId="0" borderId="3" xfId="0" applyFont="1" applyBorder="1"/>
    <xf numFmtId="0" fontId="4" fillId="0" borderId="6" xfId="0" applyFont="1" applyBorder="1"/>
    <xf numFmtId="164" fontId="1" fillId="2" borderId="4" xfId="0" applyNumberFormat="1" applyFont="1" applyFill="1" applyBorder="1"/>
    <xf numFmtId="1" fontId="0" fillId="2" borderId="5" xfId="0" applyNumberFormat="1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11" xfId="0" applyNumberFormat="1" applyBorder="1"/>
    <xf numFmtId="1" fontId="0" fillId="0" borderId="10" xfId="0" applyNumberFormat="1" applyBorder="1"/>
    <xf numFmtId="1" fontId="0" fillId="0" borderId="0" xfId="0" applyNumberFormat="1" applyBorder="1"/>
    <xf numFmtId="0" fontId="1" fillId="0" borderId="12" xfId="0" applyFont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/>
    <xf numFmtId="0" fontId="0" fillId="0" borderId="12" xfId="0" applyBorder="1"/>
    <xf numFmtId="164" fontId="3" fillId="0" borderId="12" xfId="0" applyNumberFormat="1" applyFont="1" applyBorder="1"/>
    <xf numFmtId="166" fontId="1" fillId="0" borderId="12" xfId="0" applyNumberFormat="1" applyFont="1" applyBorder="1" applyAlignment="1"/>
    <xf numFmtId="166" fontId="3" fillId="0" borderId="12" xfId="0" applyNumberFormat="1" applyFont="1" applyBorder="1"/>
    <xf numFmtId="165" fontId="4" fillId="0" borderId="13" xfId="0" applyNumberFormat="1" applyFont="1" applyBorder="1"/>
    <xf numFmtId="0" fontId="4" fillId="0" borderId="13" xfId="0" applyFont="1" applyBorder="1"/>
    <xf numFmtId="0" fontId="0" fillId="0" borderId="0" xfId="0" applyFont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2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5" xfId="0" applyFont="1" applyBorder="1"/>
    <xf numFmtId="166" fontId="3" fillId="0" borderId="14" xfId="0" applyNumberFormat="1" applyFont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" fillId="0" borderId="12" xfId="0" applyFont="1" applyBorder="1" applyAlignment="1">
      <alignment horizontal="center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Ptx 7</a:t>
            </a:r>
            <a:r>
              <a:rPr lang="en-US" baseline="0"/>
              <a:t> days, Avg NCV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57049539500016"/>
          <c:y val="0.18818652943833691"/>
          <c:w val="0.70987407291484128"/>
          <c:h val="0.70441386158327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Sheet1!$S$4:$S$7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Sheet1!$S$4:$S$7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Sheet1!$Q$4:$Q$9</c:f>
              <c:strCache>
                <c:ptCount val="3"/>
                <c:pt idx="0">
                  <c:v>Ctrl</c:v>
                </c:pt>
                <c:pt idx="1">
                  <c:v>Ptx 150nM</c:v>
                </c:pt>
                <c:pt idx="2">
                  <c:v>Ptx 200nM</c:v>
                </c:pt>
              </c:strCache>
            </c:strRef>
          </c:cat>
          <c:val>
            <c:numRef>
              <c:f>Sheet1!$R$4:$R$9</c:f>
              <c:numCache>
                <c:formatCode>#,##0.000</c:formatCode>
                <c:ptCount val="6"/>
                <c:pt idx="0">
                  <c:v>0.39623636614177615</c:v>
                </c:pt>
                <c:pt idx="1">
                  <c:v>0.34280664588812804</c:v>
                </c:pt>
                <c:pt idx="2">
                  <c:v>0.37300769735750805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0-426E-8BC7-95AAE3A4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Ptx 7</a:t>
            </a:r>
            <a:r>
              <a:rPr lang="en-US" baseline="0"/>
              <a:t> days, Prox vs Distal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4923562426884"/>
          <c:y val="0.1515244902787927"/>
          <c:w val="0.72069533268557251"/>
          <c:h val="0.6607084265278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prox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Sheet1!$Q$4:$Q$7</c:f>
              <c:strCache>
                <c:ptCount val="3"/>
                <c:pt idx="0">
                  <c:v>Ctrl</c:v>
                </c:pt>
                <c:pt idx="1">
                  <c:v>Ptx 150nM</c:v>
                </c:pt>
                <c:pt idx="2">
                  <c:v>Ptx 200nM</c:v>
                </c:pt>
              </c:strCache>
            </c:strRef>
          </c:cat>
          <c:val>
            <c:numRef>
              <c:f>Sheet1!$U$4:$U$7</c:f>
              <c:numCache>
                <c:formatCode>#,##0.000</c:formatCode>
                <c:ptCount val="4"/>
                <c:pt idx="0">
                  <c:v>0.34385806100670463</c:v>
                </c:pt>
                <c:pt idx="1">
                  <c:v>0.33985701152125891</c:v>
                </c:pt>
                <c:pt idx="2">
                  <c:v>0.32052555408150307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CFE-992F-D4B6BEEE44D5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distal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Sheet1!$V$4:$V$7</c:f>
              <c:numCache>
                <c:formatCode>#,##0.000</c:formatCode>
                <c:ptCount val="4"/>
                <c:pt idx="0">
                  <c:v>0.4486146712768479</c:v>
                </c:pt>
                <c:pt idx="1">
                  <c:v>0.34575628025499716</c:v>
                </c:pt>
                <c:pt idx="2">
                  <c:v>0.42654229541724742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CFE-992F-D4B6BEEE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Ptx 7</a:t>
            </a:r>
            <a:r>
              <a:rPr lang="en-US" baseline="0"/>
              <a:t> days, Avg Amplitude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4459161684301"/>
          <c:y val="0.18818652943833691"/>
          <c:w val="0.70987407647852574"/>
          <c:h val="0.70441386158327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Sheet1!$X$4:$X$7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Sheet1!$X$4:$X$7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Sheet1!$Q$4:$Q$9</c:f>
              <c:strCache>
                <c:ptCount val="3"/>
                <c:pt idx="0">
                  <c:v>Ctrl</c:v>
                </c:pt>
                <c:pt idx="1">
                  <c:v>Ptx 150nM</c:v>
                </c:pt>
                <c:pt idx="2">
                  <c:v>Ptx 200nM</c:v>
                </c:pt>
              </c:strCache>
            </c:strRef>
          </c:cat>
          <c:val>
            <c:numRef>
              <c:f>Sheet1!$W$4:$W$9</c:f>
              <c:numCache>
                <c:formatCode>0</c:formatCode>
                <c:ptCount val="6"/>
                <c:pt idx="0">
                  <c:v>148.75</c:v>
                </c:pt>
                <c:pt idx="1">
                  <c:v>101.875</c:v>
                </c:pt>
                <c:pt idx="2">
                  <c:v>81.904761904761898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0-409C-8B3F-F1E2C2BE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39123</xdr:colOff>
      <xdr:row>12</xdr:row>
      <xdr:rowOff>59531</xdr:rowOff>
    </xdr:from>
    <xdr:to>
      <xdr:col>21</xdr:col>
      <xdr:colOff>130970</xdr:colOff>
      <xdr:row>30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69C42-927E-4FC3-9E77-AE7FB1C3F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154781</xdr:colOff>
      <xdr:row>12</xdr:row>
      <xdr:rowOff>59528</xdr:rowOff>
    </xdr:from>
    <xdr:to>
      <xdr:col>27</xdr:col>
      <xdr:colOff>583405</xdr:colOff>
      <xdr:row>31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F6F58-5D7B-4C23-851D-DCAEE78B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34</xdr:col>
      <xdr:colOff>119062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A6D8F-2845-4068-9ED9-EEBE7830C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"/>
  <sheetViews>
    <sheetView tabSelected="1" topLeftCell="A58" zoomScale="80" zoomScaleNormal="80" workbookViewId="0">
      <selection activeCell="AA35" sqref="AA35"/>
    </sheetView>
  </sheetViews>
  <sheetFormatPr defaultRowHeight="14.5" x14ac:dyDescent="0.35"/>
  <cols>
    <col min="2" max="2" width="4.81640625" style="38" customWidth="1"/>
    <col min="3" max="3" width="7" style="50" customWidth="1"/>
    <col min="4" max="4" width="7.1796875" style="38" customWidth="1"/>
    <col min="7" max="8" width="9.1796875" style="19"/>
    <col min="11" max="11" width="15.7265625" customWidth="1"/>
    <col min="12" max="12" width="9.1796875" style="24"/>
    <col min="13" max="13" width="13" style="22" bestFit="1" customWidth="1"/>
    <col min="20" max="20" width="11.26953125" customWidth="1"/>
    <col min="21" max="21" width="12.7265625" customWidth="1"/>
  </cols>
  <sheetData>
    <row r="1" spans="1:24" x14ac:dyDescent="0.35">
      <c r="A1" s="1" t="s">
        <v>44</v>
      </c>
      <c r="B1" s="47"/>
      <c r="D1" s="47"/>
      <c r="E1" s="1"/>
      <c r="F1" s="2"/>
      <c r="G1" s="13"/>
      <c r="H1" s="14"/>
      <c r="I1" s="3"/>
      <c r="J1" s="1"/>
      <c r="K1" s="1"/>
      <c r="L1" s="23"/>
      <c r="M1" s="21"/>
      <c r="N1" s="1"/>
      <c r="O1" s="1"/>
      <c r="P1" s="1"/>
    </row>
    <row r="2" spans="1:24" x14ac:dyDescent="0.35">
      <c r="C2" s="51"/>
      <c r="D2" s="47"/>
      <c r="E2" s="1"/>
      <c r="F2" s="2"/>
      <c r="G2" s="13"/>
      <c r="H2" s="14"/>
      <c r="I2" s="3"/>
      <c r="J2" s="1"/>
      <c r="K2" s="1"/>
      <c r="L2" s="23"/>
      <c r="M2" s="21"/>
      <c r="N2" s="1"/>
      <c r="O2" s="1"/>
      <c r="P2" s="1"/>
      <c r="Q2" t="s">
        <v>16</v>
      </c>
    </row>
    <row r="3" spans="1:24" ht="15" thickBot="1" x14ac:dyDescent="0.4">
      <c r="B3" s="59" t="s">
        <v>0</v>
      </c>
      <c r="C3" s="59"/>
      <c r="D3" s="59"/>
      <c r="E3" s="5" t="s">
        <v>1</v>
      </c>
      <c r="F3" s="6" t="s">
        <v>2</v>
      </c>
      <c r="G3" s="15" t="s">
        <v>3</v>
      </c>
      <c r="H3" s="15" t="s">
        <v>4</v>
      </c>
      <c r="I3" s="7" t="s">
        <v>5</v>
      </c>
      <c r="J3" s="5" t="s">
        <v>6</v>
      </c>
      <c r="K3" s="8" t="s">
        <v>7</v>
      </c>
      <c r="L3" s="23" t="s">
        <v>9</v>
      </c>
      <c r="M3" s="21" t="s">
        <v>13</v>
      </c>
      <c r="N3" s="1"/>
      <c r="O3" s="1"/>
      <c r="P3" s="1"/>
      <c r="R3" s="29" t="s">
        <v>11</v>
      </c>
      <c r="S3" s="30" t="s">
        <v>15</v>
      </c>
      <c r="T3" s="31" t="s">
        <v>14</v>
      </c>
      <c r="U3" t="s">
        <v>12</v>
      </c>
      <c r="V3" t="s">
        <v>10</v>
      </c>
      <c r="W3" s="29" t="s">
        <v>17</v>
      </c>
      <c r="X3" s="31" t="s">
        <v>15</v>
      </c>
    </row>
    <row r="4" spans="1:24" ht="15" thickBot="1" x14ac:dyDescent="0.4">
      <c r="A4" s="40"/>
      <c r="B4" s="38" t="s">
        <v>8</v>
      </c>
      <c r="C4" s="51"/>
      <c r="D4" s="39" t="s">
        <v>18</v>
      </c>
      <c r="E4">
        <v>1975</v>
      </c>
      <c r="F4" s="9">
        <f t="shared" ref="F4:F19" si="0">E4/450</f>
        <v>4.3888888888888893</v>
      </c>
      <c r="G4" s="16">
        <v>47.6</v>
      </c>
      <c r="H4" s="17">
        <f>G4-40</f>
        <v>7.6000000000000014</v>
      </c>
      <c r="I4" s="10">
        <f t="shared" ref="I4:I19" si="1">F4/H4</f>
        <v>0.57748538011695905</v>
      </c>
      <c r="J4" s="4">
        <v>4.5</v>
      </c>
      <c r="K4" s="25">
        <f t="shared" ref="K4:K19" si="2">J4/50*1000</f>
        <v>90</v>
      </c>
      <c r="L4" s="27">
        <f>AVERAGE(I4:I27)</f>
        <v>0.39623636614177615</v>
      </c>
      <c r="M4" s="28">
        <f>AVERAGE(K4:K27)</f>
        <v>148.75</v>
      </c>
      <c r="N4" s="1" t="s">
        <v>12</v>
      </c>
      <c r="O4" s="60">
        <f>AVERAGE(I5,I7)</f>
        <v>0.31497828691224922</v>
      </c>
      <c r="P4" s="60">
        <f>AVERAGE(K5,K7)</f>
        <v>175</v>
      </c>
      <c r="Q4" s="1" t="s">
        <v>37</v>
      </c>
      <c r="R4" s="32">
        <f>L4</f>
        <v>0.39623636614177615</v>
      </c>
      <c r="S4" s="33"/>
      <c r="T4" s="34"/>
      <c r="U4" s="20">
        <f>AVERAGE(O4,O8,O12,O16)</f>
        <v>0.34385806100670463</v>
      </c>
      <c r="V4" s="20">
        <f>AVERAGE(O5,O9,O13,O17)</f>
        <v>0.4486146712768479</v>
      </c>
      <c r="W4" s="35">
        <f>M4</f>
        <v>148.75</v>
      </c>
      <c r="X4" s="34"/>
    </row>
    <row r="5" spans="1:24" x14ac:dyDescent="0.35">
      <c r="B5" s="38" t="s">
        <v>8</v>
      </c>
      <c r="C5" s="51"/>
      <c r="D5" s="39" t="s">
        <v>19</v>
      </c>
      <c r="E5">
        <v>813</v>
      </c>
      <c r="F5" s="9">
        <f t="shared" si="0"/>
        <v>1.8066666666666666</v>
      </c>
      <c r="G5" s="16">
        <v>45.6</v>
      </c>
      <c r="H5" s="17">
        <f t="shared" ref="H5:H19" si="3">G5-40</f>
        <v>5.6000000000000014</v>
      </c>
      <c r="I5" s="10">
        <f t="shared" si="1"/>
        <v>0.32261904761904753</v>
      </c>
      <c r="J5" s="4">
        <v>9</v>
      </c>
      <c r="K5" s="11">
        <f t="shared" si="2"/>
        <v>180</v>
      </c>
      <c r="L5" s="23"/>
      <c r="M5" s="23"/>
      <c r="N5" s="1" t="s">
        <v>10</v>
      </c>
      <c r="O5" s="60">
        <f>AVERAGE(I4,I6)</f>
        <v>0.53081509954661943</v>
      </c>
      <c r="P5" s="60">
        <f>AVERAGE(K4,K6)</f>
        <v>125</v>
      </c>
      <c r="Q5" s="1" t="s">
        <v>56</v>
      </c>
      <c r="R5" s="32">
        <f>L28</f>
        <v>0.34280664588812804</v>
      </c>
      <c r="S5" s="33"/>
      <c r="T5" s="34"/>
      <c r="U5" s="20">
        <f>AVERAGE(O28,O32,O36,O40)</f>
        <v>0.33985701152125891</v>
      </c>
      <c r="V5" s="20">
        <f>AVERAGE(O29,O33,O37,O41)</f>
        <v>0.34575628025499716</v>
      </c>
      <c r="W5" s="35">
        <f>M28</f>
        <v>101.875</v>
      </c>
      <c r="X5" s="34"/>
    </row>
    <row r="6" spans="1:24" x14ac:dyDescent="0.35">
      <c r="B6" s="38" t="s">
        <v>8</v>
      </c>
      <c r="C6" s="51"/>
      <c r="D6" s="39" t="s">
        <v>20</v>
      </c>
      <c r="E6">
        <v>1939</v>
      </c>
      <c r="F6" s="9">
        <f t="shared" si="0"/>
        <v>4.3088888888888892</v>
      </c>
      <c r="G6" s="16">
        <v>48.9</v>
      </c>
      <c r="H6" s="17">
        <f t="shared" si="3"/>
        <v>8.8999999999999986</v>
      </c>
      <c r="I6" s="10">
        <f t="shared" si="1"/>
        <v>0.48414481897627976</v>
      </c>
      <c r="J6" s="4">
        <v>8</v>
      </c>
      <c r="K6" s="11">
        <f t="shared" si="2"/>
        <v>160</v>
      </c>
      <c r="L6" s="23"/>
      <c r="M6" s="21"/>
      <c r="O6" s="1"/>
      <c r="P6" s="1"/>
      <c r="Q6" s="1" t="s">
        <v>36</v>
      </c>
      <c r="R6" s="32">
        <f>L52</f>
        <v>0.37300769735750805</v>
      </c>
      <c r="S6" s="33"/>
      <c r="T6" s="34"/>
      <c r="U6" s="20">
        <f>AVERAGE(O52,O56,O60,O64,O68,O72,O76,O80)</f>
        <v>0.32052555408150307</v>
      </c>
      <c r="V6" s="20">
        <f>AVERAGE(O53,O57,O61,O65,O69,O77,O81)</f>
        <v>0.42654229541724742</v>
      </c>
      <c r="W6" s="35">
        <f>M52</f>
        <v>81.904761904761898</v>
      </c>
      <c r="X6" s="34"/>
    </row>
    <row r="7" spans="1:24" x14ac:dyDescent="0.35">
      <c r="B7" s="38" t="s">
        <v>8</v>
      </c>
      <c r="C7" s="51"/>
      <c r="D7" s="39" t="s">
        <v>21</v>
      </c>
      <c r="E7">
        <v>733</v>
      </c>
      <c r="F7" s="9">
        <f t="shared" si="0"/>
        <v>1.6288888888888888</v>
      </c>
      <c r="G7" s="16">
        <v>45.3</v>
      </c>
      <c r="H7" s="17">
        <f t="shared" si="3"/>
        <v>5.2999999999999972</v>
      </c>
      <c r="I7" s="10">
        <f t="shared" si="1"/>
        <v>0.30733752620545091</v>
      </c>
      <c r="J7" s="4">
        <v>8.5</v>
      </c>
      <c r="K7" s="11">
        <f t="shared" si="2"/>
        <v>170</v>
      </c>
      <c r="L7" s="23">
        <f>AVERAGE(I4:I7)</f>
        <v>0.42289669322943435</v>
      </c>
      <c r="M7" s="21">
        <f>AVERAGE(K4:K7)</f>
        <v>150</v>
      </c>
      <c r="N7" s="1"/>
      <c r="O7" s="1"/>
      <c r="P7" s="1"/>
      <c r="Q7" s="1"/>
      <c r="R7" s="33"/>
      <c r="S7" s="33"/>
      <c r="T7" s="34"/>
      <c r="U7" s="20"/>
      <c r="V7" s="20"/>
      <c r="W7" s="36"/>
      <c r="X7" s="34"/>
    </row>
    <row r="8" spans="1:24" x14ac:dyDescent="0.35">
      <c r="B8" s="38" t="s">
        <v>8</v>
      </c>
      <c r="C8" s="51"/>
      <c r="D8" s="39" t="s">
        <v>22</v>
      </c>
      <c r="E8">
        <v>1728</v>
      </c>
      <c r="F8" s="9">
        <f t="shared" si="0"/>
        <v>3.84</v>
      </c>
      <c r="G8" s="16">
        <v>47.5</v>
      </c>
      <c r="H8" s="17">
        <f t="shared" si="3"/>
        <v>7.5</v>
      </c>
      <c r="I8" s="10">
        <f t="shared" si="1"/>
        <v>0.51200000000000001</v>
      </c>
      <c r="J8" s="4">
        <v>4</v>
      </c>
      <c r="K8" s="11">
        <f t="shared" si="2"/>
        <v>80</v>
      </c>
      <c r="L8" s="23"/>
      <c r="M8" s="21"/>
      <c r="N8" s="1" t="s">
        <v>12</v>
      </c>
      <c r="O8" s="60">
        <f>AVERAGE(I9,I11)</f>
        <v>0.42569712569712559</v>
      </c>
      <c r="P8" s="60">
        <f>AVERAGE(K9,K11)</f>
        <v>130</v>
      </c>
      <c r="Q8" s="1"/>
      <c r="R8" s="33"/>
      <c r="S8" s="33"/>
      <c r="T8" s="33"/>
      <c r="U8" s="20"/>
      <c r="V8" s="20"/>
      <c r="W8" s="36"/>
      <c r="X8" s="33"/>
    </row>
    <row r="9" spans="1:24" x14ac:dyDescent="0.35">
      <c r="B9" s="38" t="s">
        <v>8</v>
      </c>
      <c r="C9" s="51"/>
      <c r="D9" s="39" t="s">
        <v>23</v>
      </c>
      <c r="E9">
        <v>710</v>
      </c>
      <c r="F9" s="9">
        <f t="shared" si="0"/>
        <v>1.5777777777777777</v>
      </c>
      <c r="G9" s="16">
        <v>43.5</v>
      </c>
      <c r="H9" s="17">
        <f t="shared" si="3"/>
        <v>3.5</v>
      </c>
      <c r="I9" s="10">
        <f t="shared" si="1"/>
        <v>0.4507936507936508</v>
      </c>
      <c r="J9" s="4">
        <v>5.5</v>
      </c>
      <c r="K9" s="11">
        <f t="shared" si="2"/>
        <v>110</v>
      </c>
      <c r="L9" s="23"/>
      <c r="M9" s="21"/>
      <c r="N9" s="1" t="s">
        <v>10</v>
      </c>
      <c r="O9" s="60">
        <f>AVERAGE(I8,I10)</f>
        <v>0.49124904214559384</v>
      </c>
      <c r="P9" s="60">
        <f>AVERAGE(K8,K10)</f>
        <v>265</v>
      </c>
      <c r="Q9" s="58"/>
      <c r="R9" s="33"/>
      <c r="S9" s="33"/>
      <c r="T9" s="33"/>
      <c r="U9" s="20"/>
      <c r="V9" s="20"/>
      <c r="W9" s="36"/>
      <c r="X9" s="33"/>
    </row>
    <row r="10" spans="1:24" x14ac:dyDescent="0.35">
      <c r="B10" s="38" t="s">
        <v>8</v>
      </c>
      <c r="C10" s="51"/>
      <c r="D10" s="39" t="s">
        <v>24</v>
      </c>
      <c r="E10">
        <v>1842</v>
      </c>
      <c r="F10" s="9">
        <f t="shared" si="0"/>
        <v>4.0933333333333337</v>
      </c>
      <c r="G10" s="16">
        <v>48.7</v>
      </c>
      <c r="H10" s="17">
        <f t="shared" si="3"/>
        <v>8.7000000000000028</v>
      </c>
      <c r="I10" s="10">
        <f t="shared" si="1"/>
        <v>0.47049808429118761</v>
      </c>
      <c r="J10" s="4">
        <v>22.5</v>
      </c>
      <c r="K10" s="11">
        <f t="shared" si="2"/>
        <v>450</v>
      </c>
      <c r="L10" s="23"/>
      <c r="M10" s="21"/>
      <c r="N10" s="1"/>
      <c r="O10" s="1"/>
      <c r="P10" s="1"/>
      <c r="Q10" s="1"/>
      <c r="R10" s="33"/>
      <c r="S10" s="33"/>
      <c r="T10" s="33"/>
      <c r="U10" s="20"/>
      <c r="V10" s="20"/>
      <c r="W10" s="36"/>
      <c r="X10" s="33"/>
    </row>
    <row r="11" spans="1:24" x14ac:dyDescent="0.35">
      <c r="B11" s="38" t="s">
        <v>8</v>
      </c>
      <c r="C11" s="51"/>
      <c r="D11" s="39" t="s">
        <v>25</v>
      </c>
      <c r="E11">
        <v>667</v>
      </c>
      <c r="F11" s="9">
        <f t="shared" si="0"/>
        <v>1.4822222222222223</v>
      </c>
      <c r="G11" s="16">
        <v>43.7</v>
      </c>
      <c r="H11" s="17">
        <f t="shared" si="3"/>
        <v>3.7000000000000028</v>
      </c>
      <c r="I11" s="10">
        <f t="shared" si="1"/>
        <v>0.40060060060060032</v>
      </c>
      <c r="J11" s="4">
        <v>7.5</v>
      </c>
      <c r="K11" s="11">
        <f t="shared" si="2"/>
        <v>150</v>
      </c>
      <c r="L11" s="23">
        <f>AVERAGE(I8:I11)</f>
        <v>0.45847308392135966</v>
      </c>
      <c r="M11" s="21">
        <f>AVERAGE(K8:K11)</f>
        <v>197.5</v>
      </c>
      <c r="N11" s="1"/>
      <c r="O11" s="1"/>
      <c r="P11" s="1"/>
      <c r="Q11" s="1"/>
      <c r="R11" s="33"/>
      <c r="S11" s="33"/>
      <c r="T11" s="33"/>
      <c r="U11" s="20"/>
      <c r="V11" s="20"/>
      <c r="W11" s="36"/>
      <c r="X11" s="33"/>
    </row>
    <row r="12" spans="1:24" x14ac:dyDescent="0.35">
      <c r="A12" s="40"/>
      <c r="B12" s="38" t="s">
        <v>8</v>
      </c>
      <c r="C12" s="51"/>
      <c r="D12" s="39" t="s">
        <v>26</v>
      </c>
      <c r="E12">
        <v>1758</v>
      </c>
      <c r="F12" s="9">
        <f t="shared" si="0"/>
        <v>3.9066666666666667</v>
      </c>
      <c r="G12" s="16">
        <v>50.1</v>
      </c>
      <c r="H12" s="17">
        <f t="shared" si="3"/>
        <v>10.100000000000001</v>
      </c>
      <c r="I12" s="10">
        <f t="shared" si="1"/>
        <v>0.38679867986798677</v>
      </c>
      <c r="J12" s="4">
        <v>2</v>
      </c>
      <c r="K12" s="11">
        <f t="shared" si="2"/>
        <v>40</v>
      </c>
      <c r="L12" s="23"/>
      <c r="M12" s="21"/>
      <c r="N12" s="1" t="s">
        <v>12</v>
      </c>
      <c r="O12" s="60">
        <f>AVERAGE(I13,I15)</f>
        <v>0.36146218280364617</v>
      </c>
      <c r="P12" s="60">
        <f>AVERAGE(K13,K15)</f>
        <v>150</v>
      </c>
      <c r="Q12" s="1"/>
    </row>
    <row r="13" spans="1:24" x14ac:dyDescent="0.35">
      <c r="B13" s="38" t="s">
        <v>8</v>
      </c>
      <c r="C13" s="51"/>
      <c r="D13" s="39" t="s">
        <v>27</v>
      </c>
      <c r="E13">
        <v>751</v>
      </c>
      <c r="F13" s="9">
        <f t="shared" si="0"/>
        <v>1.6688888888888889</v>
      </c>
      <c r="G13" s="16">
        <v>44.4</v>
      </c>
      <c r="H13" s="17">
        <f t="shared" si="3"/>
        <v>4.3999999999999986</v>
      </c>
      <c r="I13" s="10">
        <f t="shared" si="1"/>
        <v>0.3792929292929294</v>
      </c>
      <c r="J13" s="4">
        <v>6</v>
      </c>
      <c r="K13" s="11">
        <f t="shared" si="2"/>
        <v>120</v>
      </c>
      <c r="L13" s="23"/>
      <c r="M13" s="21"/>
      <c r="N13" s="1" t="s">
        <v>10</v>
      </c>
      <c r="O13" s="60">
        <f>AVERAGE(I12,I14)</f>
        <v>0.38630939284404631</v>
      </c>
      <c r="P13" s="60">
        <f>AVERAGE(K12,K14)</f>
        <v>70</v>
      </c>
    </row>
    <row r="14" spans="1:24" x14ac:dyDescent="0.35">
      <c r="B14" s="38" t="s">
        <v>8</v>
      </c>
      <c r="C14" s="51"/>
      <c r="D14" s="39" t="s">
        <v>28</v>
      </c>
      <c r="E14">
        <v>1823</v>
      </c>
      <c r="F14" s="9">
        <f t="shared" si="0"/>
        <v>4.0511111111111111</v>
      </c>
      <c r="G14" s="16">
        <v>50.5</v>
      </c>
      <c r="H14" s="17">
        <f t="shared" si="3"/>
        <v>10.5</v>
      </c>
      <c r="I14" s="10">
        <f t="shared" si="1"/>
        <v>0.38582010582010584</v>
      </c>
      <c r="J14" s="4">
        <v>5</v>
      </c>
      <c r="K14" s="11">
        <f t="shared" si="2"/>
        <v>100</v>
      </c>
      <c r="L14" s="23"/>
      <c r="M14" s="21"/>
      <c r="N14" s="1"/>
      <c r="O14" s="1"/>
      <c r="P14" s="1"/>
    </row>
    <row r="15" spans="1:24" x14ac:dyDescent="0.35">
      <c r="B15" s="38" t="s">
        <v>8</v>
      </c>
      <c r="C15" s="51"/>
      <c r="D15" s="39" t="s">
        <v>29</v>
      </c>
      <c r="E15">
        <v>634</v>
      </c>
      <c r="F15" s="9">
        <f t="shared" si="0"/>
        <v>1.4088888888888889</v>
      </c>
      <c r="G15" s="16">
        <v>44.1</v>
      </c>
      <c r="H15" s="17">
        <f t="shared" si="3"/>
        <v>4.1000000000000014</v>
      </c>
      <c r="I15" s="10">
        <f t="shared" si="1"/>
        <v>0.34363143631436299</v>
      </c>
      <c r="J15" s="4">
        <v>9</v>
      </c>
      <c r="K15" s="11">
        <f t="shared" si="2"/>
        <v>180</v>
      </c>
      <c r="L15" s="23">
        <f>AVERAGE(I12:I15)</f>
        <v>0.37388578782384629</v>
      </c>
      <c r="M15" s="21">
        <f>AVERAGE(K12:K15)</f>
        <v>110</v>
      </c>
      <c r="N15" s="1"/>
      <c r="O15" s="1"/>
      <c r="P15" s="1"/>
    </row>
    <row r="16" spans="1:24" x14ac:dyDescent="0.35">
      <c r="B16" s="38" t="s">
        <v>8</v>
      </c>
      <c r="C16" s="51"/>
      <c r="D16" s="39" t="s">
        <v>30</v>
      </c>
      <c r="E16">
        <v>1824</v>
      </c>
      <c r="F16" s="9">
        <f t="shared" si="0"/>
        <v>4.0533333333333337</v>
      </c>
      <c r="G16" s="16">
        <v>50.7</v>
      </c>
      <c r="H16" s="17">
        <f t="shared" si="3"/>
        <v>10.700000000000003</v>
      </c>
      <c r="I16" s="10">
        <f t="shared" si="1"/>
        <v>0.37881619937694699</v>
      </c>
      <c r="J16" s="4">
        <v>11</v>
      </c>
      <c r="K16" s="11">
        <f t="shared" si="2"/>
        <v>220</v>
      </c>
      <c r="L16" s="23"/>
      <c r="M16" s="21"/>
      <c r="N16" s="1" t="s">
        <v>12</v>
      </c>
      <c r="O16" s="60">
        <f>AVERAGE(I17,I19)</f>
        <v>0.27329464861379743</v>
      </c>
      <c r="P16" s="60">
        <f>AVERAGE(K17,K19)</f>
        <v>110</v>
      </c>
    </row>
    <row r="17" spans="1:20" x14ac:dyDescent="0.35">
      <c r="B17" s="38" t="s">
        <v>8</v>
      </c>
      <c r="C17" s="51"/>
      <c r="D17" s="39" t="s">
        <v>31</v>
      </c>
      <c r="E17">
        <v>536</v>
      </c>
      <c r="F17" s="9">
        <f t="shared" si="0"/>
        <v>1.191111111111111</v>
      </c>
      <c r="G17" s="16">
        <v>45.5</v>
      </c>
      <c r="H17" s="17">
        <f t="shared" si="3"/>
        <v>5.5</v>
      </c>
      <c r="I17" s="10">
        <f t="shared" si="1"/>
        <v>0.21656565656565654</v>
      </c>
      <c r="J17" s="4">
        <v>6.5</v>
      </c>
      <c r="K17" s="11">
        <f t="shared" si="2"/>
        <v>130</v>
      </c>
      <c r="L17" s="23"/>
      <c r="M17" s="21"/>
      <c r="N17" s="1" t="s">
        <v>10</v>
      </c>
      <c r="O17" s="60">
        <f>AVERAGE(I16,I18)</f>
        <v>0.3860851505711318</v>
      </c>
      <c r="P17" s="60">
        <f>AVERAGE(K16,K18)</f>
        <v>165</v>
      </c>
    </row>
    <row r="18" spans="1:20" x14ac:dyDescent="0.35">
      <c r="B18" s="38" t="s">
        <v>8</v>
      </c>
      <c r="C18" s="51"/>
      <c r="D18" s="39" t="s">
        <v>32</v>
      </c>
      <c r="E18">
        <v>1894</v>
      </c>
      <c r="F18" s="9">
        <f t="shared" si="0"/>
        <v>4.2088888888888887</v>
      </c>
      <c r="G18" s="16">
        <v>50.7</v>
      </c>
      <c r="H18" s="17">
        <f t="shared" si="3"/>
        <v>10.700000000000003</v>
      </c>
      <c r="I18" s="10">
        <f t="shared" si="1"/>
        <v>0.3933541017653166</v>
      </c>
      <c r="J18" s="4">
        <v>5.5</v>
      </c>
      <c r="K18" s="11">
        <f t="shared" si="2"/>
        <v>110</v>
      </c>
      <c r="L18" s="23"/>
      <c r="M18" s="21"/>
    </row>
    <row r="19" spans="1:20" x14ac:dyDescent="0.35">
      <c r="B19" s="38" t="s">
        <v>8</v>
      </c>
      <c r="C19" s="51"/>
      <c r="D19" s="39" t="s">
        <v>33</v>
      </c>
      <c r="E19">
        <v>698</v>
      </c>
      <c r="F19" s="9">
        <f t="shared" si="0"/>
        <v>1.5511111111111111</v>
      </c>
      <c r="G19" s="16">
        <v>44.7</v>
      </c>
      <c r="H19" s="17">
        <f t="shared" si="3"/>
        <v>4.7000000000000028</v>
      </c>
      <c r="I19" s="10">
        <f t="shared" si="1"/>
        <v>0.33002364066193834</v>
      </c>
      <c r="J19" s="4">
        <v>4.5</v>
      </c>
      <c r="K19" s="11">
        <f t="shared" si="2"/>
        <v>90</v>
      </c>
      <c r="L19" s="23">
        <f>AVERAGE(I16:I19)</f>
        <v>0.32968989959246464</v>
      </c>
      <c r="M19" s="21">
        <f>AVERAGE(K16:K19)</f>
        <v>137.5</v>
      </c>
    </row>
    <row r="20" spans="1:20" x14ac:dyDescent="0.35">
      <c r="C20" s="51"/>
      <c r="D20" s="39"/>
      <c r="F20" s="9"/>
      <c r="G20" s="16"/>
      <c r="H20" s="17"/>
      <c r="I20" s="10"/>
      <c r="J20" s="4"/>
      <c r="K20" s="11"/>
      <c r="L20" s="23"/>
      <c r="M20" s="21"/>
    </row>
    <row r="21" spans="1:20" x14ac:dyDescent="0.35">
      <c r="C21" s="51"/>
      <c r="D21" s="39"/>
      <c r="F21" s="9"/>
      <c r="G21" s="16"/>
      <c r="H21" s="17"/>
      <c r="I21" s="10"/>
      <c r="J21" s="4"/>
      <c r="K21" s="11"/>
      <c r="L21" s="23"/>
      <c r="M21" s="21"/>
    </row>
    <row r="22" spans="1:20" x14ac:dyDescent="0.35">
      <c r="C22" s="51"/>
      <c r="D22" s="39"/>
      <c r="F22" s="9"/>
      <c r="G22" s="16"/>
      <c r="H22" s="17"/>
      <c r="I22" s="10"/>
      <c r="J22" s="4"/>
      <c r="K22" s="11"/>
      <c r="L22" s="23"/>
      <c r="M22" s="21"/>
    </row>
    <row r="23" spans="1:20" x14ac:dyDescent="0.35">
      <c r="C23" s="51"/>
      <c r="D23" s="39"/>
      <c r="F23" s="9"/>
      <c r="G23" s="16"/>
      <c r="H23" s="17"/>
      <c r="I23" s="10"/>
      <c r="J23" s="4"/>
      <c r="K23" s="11"/>
      <c r="L23" s="23"/>
      <c r="M23" s="21"/>
    </row>
    <row r="24" spans="1:20" x14ac:dyDescent="0.35">
      <c r="C24" s="51"/>
      <c r="D24" s="39"/>
      <c r="F24" s="9"/>
      <c r="G24" s="16"/>
      <c r="H24" s="17"/>
      <c r="I24" s="10"/>
      <c r="J24" s="4"/>
      <c r="K24" s="11"/>
      <c r="L24" s="23"/>
      <c r="M24" s="21"/>
    </row>
    <row r="25" spans="1:20" x14ac:dyDescent="0.35">
      <c r="C25" s="51"/>
      <c r="D25" s="39"/>
      <c r="F25" s="9"/>
      <c r="G25" s="16"/>
      <c r="H25" s="17"/>
      <c r="I25" s="10"/>
      <c r="J25" s="4"/>
      <c r="K25" s="11"/>
      <c r="L25" s="23"/>
      <c r="M25" s="21"/>
    </row>
    <row r="26" spans="1:20" x14ac:dyDescent="0.35">
      <c r="C26" s="51"/>
      <c r="D26" s="39"/>
      <c r="F26" s="9"/>
      <c r="G26" s="16"/>
      <c r="H26" s="17"/>
      <c r="I26" s="10"/>
      <c r="J26" s="4"/>
      <c r="K26" s="11"/>
      <c r="L26" s="23"/>
      <c r="M26" s="21"/>
    </row>
    <row r="27" spans="1:20" ht="15" thickBot="1" x14ac:dyDescent="0.4">
      <c r="B27" s="48"/>
      <c r="C27" s="52"/>
      <c r="D27" s="53"/>
      <c r="E27" s="41"/>
      <c r="F27" s="42"/>
      <c r="G27" s="43"/>
      <c r="H27" s="56"/>
      <c r="I27" s="45"/>
      <c r="J27" s="37"/>
      <c r="K27" s="46"/>
      <c r="L27" s="23"/>
      <c r="M27" s="21"/>
    </row>
    <row r="28" spans="1:20" ht="15" thickBot="1" x14ac:dyDescent="0.4">
      <c r="A28" s="40"/>
      <c r="B28" s="38" t="s">
        <v>34</v>
      </c>
      <c r="C28" s="51" t="s">
        <v>45</v>
      </c>
      <c r="D28" s="39" t="s">
        <v>18</v>
      </c>
      <c r="E28">
        <v>1898</v>
      </c>
      <c r="F28" s="9">
        <f t="shared" ref="F28:F76" si="4">E28/450</f>
        <v>4.2177777777777781</v>
      </c>
      <c r="G28" s="16">
        <v>50.1</v>
      </c>
      <c r="H28" s="17">
        <f>G28-40</f>
        <v>10.100000000000001</v>
      </c>
      <c r="I28" s="10">
        <f>F28/H28</f>
        <v>0.41760176017601758</v>
      </c>
      <c r="J28" s="4">
        <v>2.5</v>
      </c>
      <c r="K28" s="55">
        <f t="shared" ref="K28:K43" si="5">J28/50*1000</f>
        <v>50</v>
      </c>
      <c r="L28" s="27">
        <f>AVERAGE(I28:I51)</f>
        <v>0.34280664588812804</v>
      </c>
      <c r="M28" s="28">
        <f>AVERAGE(K28:K51)</f>
        <v>101.875</v>
      </c>
      <c r="N28" s="1" t="s">
        <v>12</v>
      </c>
      <c r="O28" s="60">
        <f>AVERAGE(I29,I31)</f>
        <v>0.37849936948297591</v>
      </c>
      <c r="P28" s="60">
        <f>AVERAGE(K29,K31)</f>
        <v>65</v>
      </c>
      <c r="Q28" s="1"/>
      <c r="R28" s="1"/>
      <c r="S28" s="1"/>
      <c r="T28" s="1"/>
    </row>
    <row r="29" spans="1:20" x14ac:dyDescent="0.35">
      <c r="B29" s="38" t="s">
        <v>34</v>
      </c>
      <c r="C29" s="51" t="s">
        <v>45</v>
      </c>
      <c r="D29" s="39" t="s">
        <v>19</v>
      </c>
      <c r="E29">
        <v>743</v>
      </c>
      <c r="F29" s="9">
        <f t="shared" si="4"/>
        <v>1.6511111111111112</v>
      </c>
      <c r="G29" s="16">
        <v>46.1</v>
      </c>
      <c r="H29" s="17">
        <f>G29-40</f>
        <v>6.1000000000000014</v>
      </c>
      <c r="I29" s="10">
        <f>F29/H29</f>
        <v>0.27067395264116573</v>
      </c>
      <c r="J29" s="4">
        <v>4.5</v>
      </c>
      <c r="K29" s="11">
        <f t="shared" si="5"/>
        <v>90</v>
      </c>
      <c r="L29" s="23"/>
      <c r="M29" s="23"/>
      <c r="N29" s="1" t="s">
        <v>10</v>
      </c>
      <c r="O29" s="60">
        <f>AVERAGE(I28,I30)</f>
        <v>0.32014673298315743</v>
      </c>
      <c r="P29" s="60">
        <f>AVERAGE(K28,K30)</f>
        <v>80</v>
      </c>
      <c r="Q29" s="1"/>
      <c r="R29" s="1"/>
      <c r="S29" s="1"/>
    </row>
    <row r="30" spans="1:20" x14ac:dyDescent="0.35">
      <c r="B30" s="38" t="s">
        <v>34</v>
      </c>
      <c r="C30" s="51" t="s">
        <v>45</v>
      </c>
      <c r="D30" s="39" t="s">
        <v>20</v>
      </c>
      <c r="E30">
        <v>1423</v>
      </c>
      <c r="F30" s="9">
        <f t="shared" si="4"/>
        <v>3.1622222222222223</v>
      </c>
      <c r="G30" s="16">
        <v>54.2</v>
      </c>
      <c r="H30" s="17">
        <f>G30-40</f>
        <v>14.200000000000003</v>
      </c>
      <c r="I30" s="10">
        <f>F30/H30</f>
        <v>0.22269170579029729</v>
      </c>
      <c r="J30" s="4">
        <v>5.5</v>
      </c>
      <c r="K30" s="11">
        <f t="shared" si="5"/>
        <v>110</v>
      </c>
      <c r="L30" s="23"/>
      <c r="M30" s="21"/>
      <c r="O30" s="1"/>
      <c r="P30" s="1"/>
      <c r="Q30" s="1"/>
      <c r="R30" s="1"/>
      <c r="S30" s="1"/>
    </row>
    <row r="31" spans="1:20" x14ac:dyDescent="0.35">
      <c r="B31" s="38" t="s">
        <v>34</v>
      </c>
      <c r="C31" s="51" t="s">
        <v>45</v>
      </c>
      <c r="D31" s="39" t="s">
        <v>21</v>
      </c>
      <c r="E31">
        <v>569</v>
      </c>
      <c r="F31" s="9">
        <f t="shared" si="4"/>
        <v>1.2644444444444445</v>
      </c>
      <c r="G31" s="16">
        <v>42.6</v>
      </c>
      <c r="H31" s="17">
        <f>G31-40</f>
        <v>2.6000000000000014</v>
      </c>
      <c r="I31" s="10">
        <f>F31/H31</f>
        <v>0.4863247863247861</v>
      </c>
      <c r="J31" s="4">
        <v>2</v>
      </c>
      <c r="K31" s="11">
        <f t="shared" si="5"/>
        <v>40</v>
      </c>
      <c r="L31" s="23">
        <f>AVERAGE(I28:I31)</f>
        <v>0.34932305123306667</v>
      </c>
      <c r="M31" s="21">
        <f>AVERAGE(K28:K31)</f>
        <v>72.5</v>
      </c>
      <c r="N31" s="1"/>
      <c r="O31" s="1"/>
      <c r="P31" s="1"/>
      <c r="Q31" s="1"/>
      <c r="R31" s="1"/>
      <c r="S31" s="1"/>
    </row>
    <row r="32" spans="1:20" x14ac:dyDescent="0.35">
      <c r="B32" s="38" t="s">
        <v>34</v>
      </c>
      <c r="C32" s="51" t="s">
        <v>45</v>
      </c>
      <c r="D32" s="39" t="s">
        <v>22</v>
      </c>
      <c r="E32">
        <v>1634</v>
      </c>
      <c r="F32" s="9">
        <f t="shared" si="4"/>
        <v>3.6311111111111112</v>
      </c>
      <c r="G32" s="16">
        <v>46.5</v>
      </c>
      <c r="H32" s="17">
        <f>G32-40</f>
        <v>6.5</v>
      </c>
      <c r="I32" s="10">
        <f t="shared" ref="I32:I43" si="6">F32/H32</f>
        <v>0.55863247863247867</v>
      </c>
      <c r="J32" s="4">
        <v>3.5</v>
      </c>
      <c r="K32" s="11">
        <f t="shared" si="5"/>
        <v>70</v>
      </c>
      <c r="L32" s="23"/>
      <c r="M32" s="21"/>
      <c r="N32" s="1" t="s">
        <v>12</v>
      </c>
      <c r="O32" s="60">
        <f>AVERAGE(I33,I35)</f>
        <v>0.3316524216524217</v>
      </c>
      <c r="P32" s="60">
        <f>AVERAGE(K33,K35)</f>
        <v>115</v>
      </c>
      <c r="Q32" s="1"/>
      <c r="R32" s="1"/>
      <c r="S32" s="1"/>
    </row>
    <row r="33" spans="2:20" x14ac:dyDescent="0.35">
      <c r="B33" s="38" t="s">
        <v>34</v>
      </c>
      <c r="C33" s="51" t="s">
        <v>45</v>
      </c>
      <c r="D33" s="39" t="s">
        <v>23</v>
      </c>
      <c r="E33">
        <v>583</v>
      </c>
      <c r="F33" s="9">
        <f t="shared" si="4"/>
        <v>1.2955555555555556</v>
      </c>
      <c r="G33" s="16">
        <v>43.9</v>
      </c>
      <c r="H33" s="17">
        <f t="shared" ref="H33:H39" si="7">G33-40</f>
        <v>3.8999999999999986</v>
      </c>
      <c r="I33" s="10">
        <f t="shared" si="6"/>
        <v>0.33219373219373233</v>
      </c>
      <c r="J33" s="4">
        <v>5.5</v>
      </c>
      <c r="K33" s="11">
        <f t="shared" si="5"/>
        <v>110</v>
      </c>
      <c r="L33" s="23"/>
      <c r="M33" s="21"/>
      <c r="N33" s="1" t="s">
        <v>10</v>
      </c>
      <c r="O33" s="60">
        <f>AVERAGE(I32,I34)</f>
        <v>0.43361095956840634</v>
      </c>
      <c r="P33" s="60">
        <f>AVERAGE(K32,K34)</f>
        <v>65</v>
      </c>
      <c r="Q33" s="1"/>
      <c r="R33" s="1"/>
      <c r="S33" s="1"/>
      <c r="T33" s="1"/>
    </row>
    <row r="34" spans="2:20" x14ac:dyDescent="0.35">
      <c r="B34" s="38" t="s">
        <v>34</v>
      </c>
      <c r="C34" s="51" t="s">
        <v>45</v>
      </c>
      <c r="D34" s="39" t="s">
        <v>24</v>
      </c>
      <c r="E34">
        <v>1958</v>
      </c>
      <c r="F34" s="9">
        <f t="shared" si="4"/>
        <v>4.3511111111111109</v>
      </c>
      <c r="G34" s="16">
        <v>54.1</v>
      </c>
      <c r="H34" s="17">
        <f t="shared" si="7"/>
        <v>14.100000000000001</v>
      </c>
      <c r="I34" s="10">
        <f t="shared" si="6"/>
        <v>0.30858944050433407</v>
      </c>
      <c r="J34" s="4">
        <v>3</v>
      </c>
      <c r="K34" s="11">
        <f t="shared" si="5"/>
        <v>60</v>
      </c>
      <c r="L34" s="23"/>
      <c r="M34" s="21"/>
      <c r="N34" s="1"/>
      <c r="O34" s="1"/>
      <c r="P34" s="1"/>
      <c r="Q34" s="1"/>
      <c r="R34" s="1"/>
      <c r="S34" s="1"/>
      <c r="T34" s="1"/>
    </row>
    <row r="35" spans="2:20" x14ac:dyDescent="0.35">
      <c r="B35" s="38" t="s">
        <v>34</v>
      </c>
      <c r="C35" s="51" t="s">
        <v>45</v>
      </c>
      <c r="D35" s="39" t="s">
        <v>25</v>
      </c>
      <c r="E35">
        <v>596</v>
      </c>
      <c r="F35" s="9">
        <f t="shared" si="4"/>
        <v>1.3244444444444445</v>
      </c>
      <c r="G35" s="16">
        <v>44</v>
      </c>
      <c r="H35" s="17">
        <f t="shared" si="7"/>
        <v>4</v>
      </c>
      <c r="I35" s="10">
        <f t="shared" si="6"/>
        <v>0.33111111111111113</v>
      </c>
      <c r="J35" s="4">
        <v>6</v>
      </c>
      <c r="K35" s="11">
        <f t="shared" si="5"/>
        <v>120</v>
      </c>
      <c r="L35" s="23">
        <f>AVERAGE(I32:I35)</f>
        <v>0.38263169061041408</v>
      </c>
      <c r="M35" s="21">
        <f>AVERAGE(K32:K35)</f>
        <v>90</v>
      </c>
      <c r="N35" s="1"/>
      <c r="O35" s="1"/>
      <c r="P35" s="1"/>
    </row>
    <row r="36" spans="2:20" x14ac:dyDescent="0.35">
      <c r="B36" s="38" t="s">
        <v>34</v>
      </c>
      <c r="C36" s="51" t="s">
        <v>45</v>
      </c>
      <c r="D36" s="39" t="s">
        <v>26</v>
      </c>
      <c r="E36">
        <v>1552</v>
      </c>
      <c r="F36" s="9">
        <f t="shared" si="4"/>
        <v>3.4488888888888889</v>
      </c>
      <c r="G36" s="16">
        <v>53.9</v>
      </c>
      <c r="H36" s="17">
        <f t="shared" si="7"/>
        <v>13.899999999999999</v>
      </c>
      <c r="I36" s="10">
        <f t="shared" si="6"/>
        <v>0.24812150279776182</v>
      </c>
      <c r="J36" s="4">
        <v>9.5</v>
      </c>
      <c r="K36" s="11">
        <f t="shared" si="5"/>
        <v>190</v>
      </c>
      <c r="L36" s="23"/>
      <c r="M36" s="21"/>
      <c r="N36" s="1" t="s">
        <v>12</v>
      </c>
      <c r="O36" s="60">
        <f>AVERAGE(I37,I39)</f>
        <v>0.33132134351646558</v>
      </c>
      <c r="P36" s="60">
        <f>AVERAGE(K37,K39)</f>
        <v>85</v>
      </c>
    </row>
    <row r="37" spans="2:20" x14ac:dyDescent="0.35">
      <c r="B37" s="38" t="s">
        <v>34</v>
      </c>
      <c r="C37" s="51" t="s">
        <v>45</v>
      </c>
      <c r="D37" s="39" t="s">
        <v>27</v>
      </c>
      <c r="E37">
        <v>497</v>
      </c>
      <c r="F37" s="9">
        <f t="shared" si="4"/>
        <v>1.1044444444444443</v>
      </c>
      <c r="G37" s="16">
        <v>44.1</v>
      </c>
      <c r="H37" s="17">
        <f t="shared" si="7"/>
        <v>4.1000000000000014</v>
      </c>
      <c r="I37" s="10">
        <f t="shared" si="6"/>
        <v>0.26937669376693757</v>
      </c>
      <c r="J37" s="4">
        <v>3.5</v>
      </c>
      <c r="K37" s="11">
        <f t="shared" si="5"/>
        <v>70</v>
      </c>
      <c r="L37" s="23"/>
      <c r="M37" s="21"/>
      <c r="N37" s="1" t="s">
        <v>10</v>
      </c>
      <c r="O37" s="60">
        <f>AVERAGE(I36,I38)</f>
        <v>0.35382265616078573</v>
      </c>
      <c r="P37" s="60">
        <f>AVERAGE(K36,K38)</f>
        <v>115</v>
      </c>
    </row>
    <row r="38" spans="2:20" x14ac:dyDescent="0.35">
      <c r="B38" s="38" t="s">
        <v>34</v>
      </c>
      <c r="C38" s="51" t="s">
        <v>45</v>
      </c>
      <c r="D38" s="39" t="s">
        <v>28</v>
      </c>
      <c r="E38">
        <v>1737</v>
      </c>
      <c r="F38" s="9">
        <f t="shared" si="4"/>
        <v>3.86</v>
      </c>
      <c r="G38" s="16">
        <v>48.4</v>
      </c>
      <c r="H38" s="17">
        <f t="shared" si="7"/>
        <v>8.3999999999999986</v>
      </c>
      <c r="I38" s="10">
        <f t="shared" si="6"/>
        <v>0.45952380952380961</v>
      </c>
      <c r="J38" s="4">
        <v>2</v>
      </c>
      <c r="K38" s="11">
        <f t="shared" si="5"/>
        <v>40</v>
      </c>
      <c r="L38" s="23"/>
      <c r="M38" s="21"/>
      <c r="N38" s="1"/>
      <c r="O38" s="1"/>
      <c r="P38" s="1"/>
      <c r="Q38" s="1"/>
      <c r="R38" s="1"/>
      <c r="S38" s="1"/>
    </row>
    <row r="39" spans="2:20" x14ac:dyDescent="0.35">
      <c r="B39" s="38" t="s">
        <v>34</v>
      </c>
      <c r="C39" s="51" t="s">
        <v>45</v>
      </c>
      <c r="D39" s="39" t="s">
        <v>29</v>
      </c>
      <c r="E39">
        <v>584</v>
      </c>
      <c r="F39" s="9">
        <f t="shared" si="4"/>
        <v>1.2977777777777777</v>
      </c>
      <c r="G39" s="16">
        <v>43.3</v>
      </c>
      <c r="H39" s="17">
        <f t="shared" si="7"/>
        <v>3.2999999999999972</v>
      </c>
      <c r="I39" s="10">
        <f t="shared" si="6"/>
        <v>0.3932659932659936</v>
      </c>
      <c r="J39" s="4">
        <v>5</v>
      </c>
      <c r="K39" s="11">
        <f t="shared" si="5"/>
        <v>100</v>
      </c>
      <c r="L39" s="23">
        <f>AVERAGE(I36:I39)</f>
        <v>0.34257199983862568</v>
      </c>
      <c r="M39" s="21">
        <f>AVERAGE(K36:K39)</f>
        <v>100</v>
      </c>
      <c r="N39" s="1"/>
      <c r="O39" s="1"/>
      <c r="P39" s="1"/>
      <c r="Q39" s="1"/>
      <c r="R39" s="1"/>
      <c r="S39" s="1"/>
    </row>
    <row r="40" spans="2:20" x14ac:dyDescent="0.35">
      <c r="B40" s="38" t="s">
        <v>34</v>
      </c>
      <c r="C40" s="51" t="s">
        <v>45</v>
      </c>
      <c r="D40" s="39" t="s">
        <v>30</v>
      </c>
      <c r="E40">
        <v>1719</v>
      </c>
      <c r="F40" s="9">
        <f t="shared" si="4"/>
        <v>3.82</v>
      </c>
      <c r="G40" s="16">
        <v>54.1</v>
      </c>
      <c r="H40" s="17">
        <f>G40-40</f>
        <v>14.100000000000001</v>
      </c>
      <c r="I40" s="10">
        <f t="shared" si="6"/>
        <v>0.27092198581560278</v>
      </c>
      <c r="J40" s="4">
        <v>4</v>
      </c>
      <c r="K40" s="11">
        <f t="shared" si="5"/>
        <v>80</v>
      </c>
      <c r="L40" s="23"/>
      <c r="M40" s="21"/>
      <c r="N40" s="1" t="s">
        <v>12</v>
      </c>
      <c r="O40" s="60">
        <f>AVERAGE(I41,I43)</f>
        <v>0.31795491143317234</v>
      </c>
      <c r="P40" s="60">
        <f>AVERAGE(K41,K43)</f>
        <v>120</v>
      </c>
      <c r="Q40" s="1"/>
      <c r="R40" s="1"/>
      <c r="S40" s="1"/>
    </row>
    <row r="41" spans="2:20" x14ac:dyDescent="0.35">
      <c r="B41" s="38" t="s">
        <v>34</v>
      </c>
      <c r="C41" s="51" t="s">
        <v>45</v>
      </c>
      <c r="D41" s="39" t="s">
        <v>31</v>
      </c>
      <c r="E41">
        <v>611</v>
      </c>
      <c r="F41" s="9">
        <f t="shared" si="4"/>
        <v>1.3577777777777778</v>
      </c>
      <c r="G41" s="16">
        <v>44.6</v>
      </c>
      <c r="H41" s="17">
        <f t="shared" ref="H41:H43" si="8">G41-40</f>
        <v>4.6000000000000014</v>
      </c>
      <c r="I41" s="10">
        <f t="shared" si="6"/>
        <v>0.29516908212560378</v>
      </c>
      <c r="J41" s="4">
        <v>5.5</v>
      </c>
      <c r="K41" s="11">
        <f t="shared" si="5"/>
        <v>110</v>
      </c>
      <c r="L41" s="23"/>
      <c r="M41" s="21"/>
      <c r="N41" s="1" t="s">
        <v>10</v>
      </c>
      <c r="O41" s="60">
        <f>AVERAGE(I40,I42)</f>
        <v>0.2754447723076392</v>
      </c>
      <c r="P41" s="60">
        <f>AVERAGE(K40,K42)</f>
        <v>170</v>
      </c>
      <c r="Q41" s="1"/>
      <c r="R41" s="1"/>
      <c r="S41" s="1"/>
    </row>
    <row r="42" spans="2:20" x14ac:dyDescent="0.35">
      <c r="B42" s="38" t="s">
        <v>34</v>
      </c>
      <c r="C42" s="51" t="s">
        <v>45</v>
      </c>
      <c r="D42" s="39" t="s">
        <v>32</v>
      </c>
      <c r="E42">
        <v>1726</v>
      </c>
      <c r="F42" s="9">
        <f t="shared" si="4"/>
        <v>3.8355555555555556</v>
      </c>
      <c r="G42" s="16">
        <v>53.7</v>
      </c>
      <c r="H42" s="17">
        <f t="shared" si="8"/>
        <v>13.700000000000003</v>
      </c>
      <c r="I42" s="10">
        <f t="shared" si="6"/>
        <v>0.27996755879967555</v>
      </c>
      <c r="J42" s="4">
        <v>13</v>
      </c>
      <c r="K42" s="11">
        <f t="shared" si="5"/>
        <v>260</v>
      </c>
      <c r="L42" s="23"/>
      <c r="M42" s="21"/>
      <c r="P42" s="1"/>
      <c r="Q42" s="1"/>
      <c r="R42" s="1"/>
      <c r="S42" s="1"/>
      <c r="T42" s="1"/>
    </row>
    <row r="43" spans="2:20" x14ac:dyDescent="0.35">
      <c r="B43" s="38" t="s">
        <v>34</v>
      </c>
      <c r="C43" s="51" t="s">
        <v>45</v>
      </c>
      <c r="D43" s="39" t="s">
        <v>33</v>
      </c>
      <c r="E43">
        <v>598</v>
      </c>
      <c r="F43" s="9">
        <f t="shared" si="4"/>
        <v>1.3288888888888888</v>
      </c>
      <c r="G43" s="16">
        <v>43.9</v>
      </c>
      <c r="H43" s="17">
        <f t="shared" si="8"/>
        <v>3.8999999999999986</v>
      </c>
      <c r="I43" s="10">
        <f t="shared" si="6"/>
        <v>0.34074074074074084</v>
      </c>
      <c r="J43" s="4">
        <v>6.5</v>
      </c>
      <c r="K43" s="11">
        <f t="shared" si="5"/>
        <v>130</v>
      </c>
      <c r="L43" s="23">
        <f>AVERAGE(I40:I43)</f>
        <v>0.29669984187040571</v>
      </c>
      <c r="M43" s="21">
        <f>AVERAGE(K40:K43)</f>
        <v>145</v>
      </c>
      <c r="P43" s="1"/>
      <c r="Q43" s="1"/>
      <c r="R43" s="1"/>
      <c r="S43" s="1"/>
      <c r="T43" s="1"/>
    </row>
    <row r="44" spans="2:20" x14ac:dyDescent="0.35">
      <c r="C44" s="51"/>
      <c r="D44" s="39"/>
      <c r="F44" s="9"/>
      <c r="G44" s="16"/>
      <c r="H44" s="17"/>
      <c r="I44" s="10"/>
      <c r="J44" s="4"/>
      <c r="K44" s="11"/>
      <c r="L44" s="23"/>
      <c r="M44" s="21"/>
      <c r="P44" s="1"/>
      <c r="Q44" s="1"/>
      <c r="R44" s="1"/>
      <c r="S44" s="1"/>
      <c r="T44" s="1"/>
    </row>
    <row r="45" spans="2:20" x14ac:dyDescent="0.35">
      <c r="C45" s="51"/>
      <c r="D45" s="39"/>
      <c r="F45" s="9"/>
      <c r="G45" s="16"/>
      <c r="H45" s="17"/>
      <c r="I45" s="10"/>
      <c r="J45" s="4"/>
      <c r="K45" s="11"/>
      <c r="L45" s="23"/>
      <c r="M45" s="21"/>
      <c r="P45" s="1"/>
      <c r="Q45" s="1"/>
      <c r="R45" s="1"/>
      <c r="S45" s="1"/>
      <c r="T45" s="1"/>
    </row>
    <row r="46" spans="2:20" x14ac:dyDescent="0.35">
      <c r="C46" s="51"/>
      <c r="D46" s="39"/>
      <c r="F46" s="9"/>
      <c r="G46" s="16"/>
      <c r="H46" s="17"/>
      <c r="I46" s="10"/>
      <c r="J46" s="4"/>
      <c r="K46" s="11"/>
      <c r="L46" s="23"/>
      <c r="M46" s="21"/>
      <c r="P46" s="1"/>
      <c r="Q46" s="1"/>
      <c r="R46" s="1"/>
      <c r="S46" s="1"/>
      <c r="T46" s="1"/>
    </row>
    <row r="47" spans="2:20" x14ac:dyDescent="0.35">
      <c r="C47" s="51"/>
      <c r="D47" s="39"/>
      <c r="F47" s="9"/>
      <c r="G47" s="16"/>
      <c r="H47" s="17"/>
      <c r="I47" s="10"/>
      <c r="J47" s="4"/>
      <c r="K47" s="11"/>
      <c r="L47" s="23"/>
      <c r="M47" s="21"/>
      <c r="P47" s="1"/>
      <c r="Q47" s="1"/>
      <c r="R47" s="1"/>
      <c r="S47" s="1"/>
      <c r="T47" s="1"/>
    </row>
    <row r="48" spans="2:20" x14ac:dyDescent="0.35">
      <c r="C48" s="51"/>
      <c r="D48" s="39"/>
      <c r="F48" s="9"/>
      <c r="G48" s="16"/>
      <c r="H48" s="17"/>
      <c r="I48" s="10"/>
      <c r="J48" s="4"/>
      <c r="K48" s="11"/>
      <c r="L48" s="23"/>
      <c r="M48" s="21"/>
    </row>
    <row r="49" spans="1:20" x14ac:dyDescent="0.35">
      <c r="C49" s="51"/>
      <c r="D49" s="39"/>
      <c r="F49" s="9"/>
      <c r="G49" s="16"/>
      <c r="H49" s="17"/>
      <c r="I49" s="10"/>
      <c r="J49" s="4"/>
      <c r="K49" s="11"/>
      <c r="L49" s="23"/>
      <c r="M49" s="21"/>
    </row>
    <row r="50" spans="1:20" x14ac:dyDescent="0.35">
      <c r="C50" s="51"/>
      <c r="D50" s="39"/>
      <c r="F50" s="9"/>
      <c r="G50" s="16"/>
      <c r="H50" s="17"/>
      <c r="I50" s="10"/>
      <c r="J50" s="4"/>
      <c r="K50" s="11"/>
      <c r="L50" s="23"/>
      <c r="M50" s="21"/>
    </row>
    <row r="51" spans="1:20" ht="15" thickBot="1" x14ac:dyDescent="0.4">
      <c r="B51" s="49"/>
      <c r="C51" s="52"/>
      <c r="D51" s="39"/>
      <c r="E51" s="41"/>
      <c r="F51" s="42"/>
      <c r="G51" s="43"/>
      <c r="H51" s="56"/>
      <c r="I51" s="45"/>
      <c r="J51" s="37"/>
      <c r="K51" s="46"/>
      <c r="L51" s="23"/>
      <c r="M51" s="21"/>
    </row>
    <row r="52" spans="1:20" ht="15" thickBot="1" x14ac:dyDescent="0.4">
      <c r="A52" s="40"/>
      <c r="B52" s="38" t="s">
        <v>34</v>
      </c>
      <c r="C52" s="51" t="s">
        <v>35</v>
      </c>
      <c r="D52" s="39" t="s">
        <v>18</v>
      </c>
      <c r="E52">
        <v>1742</v>
      </c>
      <c r="F52" s="9">
        <f>E52/450</f>
        <v>3.8711111111111109</v>
      </c>
      <c r="G52" s="16">
        <v>49.5</v>
      </c>
      <c r="H52" s="17">
        <f>G52-40</f>
        <v>9.5</v>
      </c>
      <c r="I52" s="10">
        <f t="shared" ref="I52:I58" si="9">F52/H52</f>
        <v>0.40748538011695906</v>
      </c>
      <c r="J52" s="4">
        <v>6.5</v>
      </c>
      <c r="K52" s="26">
        <f t="shared" ref="K52:K58" si="10">J52/50*1000</f>
        <v>130</v>
      </c>
      <c r="L52" s="27">
        <f>AVERAGE(I52:I83)</f>
        <v>0.37300769735750805</v>
      </c>
      <c r="M52" s="28">
        <f>AVERAGE(K52:K75)</f>
        <v>81.904761904761898</v>
      </c>
      <c r="N52" s="1" t="s">
        <v>12</v>
      </c>
      <c r="O52" s="60">
        <f>AVERAGE(I53,I55)</f>
        <v>0.32204585537918873</v>
      </c>
      <c r="P52" s="60">
        <f>AVERAGE(K53,K55)</f>
        <v>125</v>
      </c>
      <c r="Q52" s="1"/>
      <c r="R52" s="1"/>
      <c r="S52" s="1"/>
      <c r="T52" s="1"/>
    </row>
    <row r="53" spans="1:20" x14ac:dyDescent="0.35">
      <c r="B53" s="38" t="s">
        <v>34</v>
      </c>
      <c r="C53" s="51" t="s">
        <v>35</v>
      </c>
      <c r="D53" s="39" t="s">
        <v>19</v>
      </c>
      <c r="E53">
        <v>592</v>
      </c>
      <c r="F53" s="9">
        <f t="shared" si="4"/>
        <v>1.3155555555555556</v>
      </c>
      <c r="G53" s="16">
        <v>44.5</v>
      </c>
      <c r="H53" s="17">
        <f t="shared" ref="H53:H58" si="11">G53-40</f>
        <v>4.5</v>
      </c>
      <c r="I53" s="10">
        <f t="shared" si="9"/>
        <v>0.2923456790123457</v>
      </c>
      <c r="J53" s="4">
        <v>7</v>
      </c>
      <c r="K53" s="11">
        <f t="shared" si="10"/>
        <v>140</v>
      </c>
      <c r="L53" s="23"/>
      <c r="M53" s="23"/>
      <c r="N53" s="1" t="s">
        <v>10</v>
      </c>
      <c r="O53" s="60">
        <f>AVERAGE(I52,I54)</f>
        <v>0.415190501506291</v>
      </c>
      <c r="P53" s="60">
        <f>AVERAGE(K52,K54)</f>
        <v>100</v>
      </c>
      <c r="Q53" s="1"/>
      <c r="R53" s="1"/>
      <c r="S53" s="1"/>
    </row>
    <row r="54" spans="1:20" x14ac:dyDescent="0.35">
      <c r="B54" s="38" t="s">
        <v>34</v>
      </c>
      <c r="C54" s="51" t="s">
        <v>35</v>
      </c>
      <c r="D54" s="39" t="s">
        <v>20</v>
      </c>
      <c r="E54">
        <v>1884</v>
      </c>
      <c r="F54" s="9">
        <f t="shared" si="4"/>
        <v>4.1866666666666665</v>
      </c>
      <c r="G54" s="16">
        <v>49.9</v>
      </c>
      <c r="H54" s="17">
        <f t="shared" si="11"/>
        <v>9.8999999999999986</v>
      </c>
      <c r="I54" s="10">
        <f t="shared" si="9"/>
        <v>0.42289562289562294</v>
      </c>
      <c r="J54" s="4">
        <v>3.5</v>
      </c>
      <c r="K54" s="11">
        <f t="shared" si="10"/>
        <v>70</v>
      </c>
      <c r="L54" s="23"/>
      <c r="M54" s="21"/>
      <c r="O54" s="1"/>
      <c r="P54" s="1"/>
      <c r="Q54" s="1"/>
      <c r="R54" s="1"/>
      <c r="S54" s="1"/>
    </row>
    <row r="55" spans="1:20" x14ac:dyDescent="0.35">
      <c r="B55" s="38" t="s">
        <v>34</v>
      </c>
      <c r="C55" s="51" t="s">
        <v>35</v>
      </c>
      <c r="D55" s="39" t="s">
        <v>21</v>
      </c>
      <c r="E55">
        <v>554</v>
      </c>
      <c r="F55" s="9">
        <f t="shared" si="4"/>
        <v>1.231111111111111</v>
      </c>
      <c r="G55" s="16">
        <v>43.5</v>
      </c>
      <c r="H55" s="17">
        <f t="shared" si="11"/>
        <v>3.5</v>
      </c>
      <c r="I55" s="10">
        <f t="shared" si="9"/>
        <v>0.35174603174603175</v>
      </c>
      <c r="J55" s="4">
        <v>5.5</v>
      </c>
      <c r="K55" s="11">
        <f t="shared" si="10"/>
        <v>110</v>
      </c>
      <c r="L55" s="23">
        <f>AVERAGE(I52:I55)</f>
        <v>0.36861817844273986</v>
      </c>
      <c r="M55" s="21">
        <f>AVERAGE(K52:K55)</f>
        <v>112.5</v>
      </c>
      <c r="N55" s="1"/>
      <c r="O55" s="1"/>
      <c r="P55" s="1"/>
      <c r="Q55" s="1"/>
      <c r="R55" s="1"/>
      <c r="S55" s="1"/>
    </row>
    <row r="56" spans="1:20" x14ac:dyDescent="0.35">
      <c r="B56" s="38" t="s">
        <v>34</v>
      </c>
      <c r="C56" s="51" t="s">
        <v>35</v>
      </c>
      <c r="D56" s="39" t="s">
        <v>22</v>
      </c>
      <c r="E56">
        <v>1828</v>
      </c>
      <c r="F56" s="9">
        <f t="shared" si="4"/>
        <v>4.0622222222222222</v>
      </c>
      <c r="G56" s="16">
        <v>46.1</v>
      </c>
      <c r="H56" s="17">
        <f t="shared" si="11"/>
        <v>6.1000000000000014</v>
      </c>
      <c r="I56" s="10">
        <f t="shared" si="9"/>
        <v>0.66593806921675758</v>
      </c>
      <c r="J56" s="4">
        <v>3</v>
      </c>
      <c r="K56" s="11">
        <f t="shared" si="10"/>
        <v>60</v>
      </c>
      <c r="L56" s="23"/>
      <c r="M56" s="21"/>
      <c r="N56" s="1" t="s">
        <v>12</v>
      </c>
      <c r="O56" s="60">
        <f>AVERAGE(I57,I59)</f>
        <v>0.39539359108324645</v>
      </c>
      <c r="P56" s="60">
        <f>AVERAGE(K57,K59)</f>
        <v>55</v>
      </c>
      <c r="Q56" s="1"/>
      <c r="R56" s="1"/>
      <c r="S56" s="1"/>
    </row>
    <row r="57" spans="1:20" x14ac:dyDescent="0.35">
      <c r="B57" s="38" t="s">
        <v>34</v>
      </c>
      <c r="C57" s="51" t="s">
        <v>35</v>
      </c>
      <c r="D57" s="39" t="s">
        <v>23</v>
      </c>
      <c r="E57">
        <v>624</v>
      </c>
      <c r="F57" s="9">
        <f t="shared" si="4"/>
        <v>1.3866666666666667</v>
      </c>
      <c r="G57" s="16">
        <v>42.9</v>
      </c>
      <c r="H57" s="17">
        <f t="shared" si="11"/>
        <v>2.8999999999999986</v>
      </c>
      <c r="I57" s="10">
        <f t="shared" si="9"/>
        <v>0.47816091954023016</v>
      </c>
      <c r="J57" s="4">
        <v>3</v>
      </c>
      <c r="K57" s="11">
        <f t="shared" si="10"/>
        <v>60</v>
      </c>
      <c r="L57" s="23"/>
      <c r="M57" s="21"/>
      <c r="N57" s="1" t="s">
        <v>10</v>
      </c>
      <c r="O57" s="60">
        <f>AVERAGE(I56,I58)</f>
        <v>0.48920313130049076</v>
      </c>
      <c r="P57" s="60">
        <f>AVERAGE(K56,K58)</f>
        <v>65</v>
      </c>
      <c r="Q57" s="1"/>
      <c r="R57" s="1"/>
      <c r="S57" s="1"/>
      <c r="T57" s="1"/>
    </row>
    <row r="58" spans="1:20" x14ac:dyDescent="0.35">
      <c r="B58" s="38" t="s">
        <v>34</v>
      </c>
      <c r="C58" s="51" t="s">
        <v>35</v>
      </c>
      <c r="D58" s="39" t="s">
        <v>24</v>
      </c>
      <c r="E58">
        <v>1842</v>
      </c>
      <c r="F58" s="9">
        <f t="shared" si="4"/>
        <v>4.0933333333333337</v>
      </c>
      <c r="G58" s="16">
        <v>53.1</v>
      </c>
      <c r="H58" s="17">
        <f t="shared" si="11"/>
        <v>13.100000000000001</v>
      </c>
      <c r="I58" s="10">
        <f t="shared" si="9"/>
        <v>0.31246819338422394</v>
      </c>
      <c r="J58" s="4">
        <v>3.5</v>
      </c>
      <c r="K58" s="11">
        <f t="shared" si="10"/>
        <v>70</v>
      </c>
      <c r="L58" s="23"/>
      <c r="M58" s="21"/>
      <c r="N58" s="1"/>
      <c r="O58" s="1"/>
      <c r="P58" s="1"/>
      <c r="Q58" s="1"/>
      <c r="R58" s="1"/>
      <c r="S58" s="1"/>
      <c r="T58" s="1"/>
    </row>
    <row r="59" spans="1:20" x14ac:dyDescent="0.35">
      <c r="B59" s="38" t="s">
        <v>34</v>
      </c>
      <c r="C59" s="51" t="s">
        <v>35</v>
      </c>
      <c r="D59" s="39" t="s">
        <v>25</v>
      </c>
      <c r="E59">
        <v>619</v>
      </c>
      <c r="F59" s="9">
        <f t="shared" si="4"/>
        <v>1.3755555555555556</v>
      </c>
      <c r="G59" s="16">
        <v>44.4</v>
      </c>
      <c r="H59" s="17">
        <f t="shared" ref="H59:H82" si="12">G59-40</f>
        <v>4.3999999999999986</v>
      </c>
      <c r="I59" s="10">
        <f t="shared" ref="I59:I83" si="13">F59/H59</f>
        <v>0.31262626262626275</v>
      </c>
      <c r="J59" s="4">
        <v>2.5</v>
      </c>
      <c r="K59" s="11">
        <f t="shared" ref="K59:K82" si="14">J59/50*1000</f>
        <v>50</v>
      </c>
      <c r="L59" s="23">
        <f>AVERAGE(I56:I59)</f>
        <v>0.44229836119186861</v>
      </c>
      <c r="M59" s="21">
        <f>AVERAGE(K56:K59)</f>
        <v>60</v>
      </c>
      <c r="N59" s="1"/>
      <c r="O59" s="1"/>
      <c r="P59" s="1"/>
    </row>
    <row r="60" spans="1:20" x14ac:dyDescent="0.35">
      <c r="B60" s="38" t="s">
        <v>34</v>
      </c>
      <c r="C60" s="51" t="s">
        <v>35</v>
      </c>
      <c r="D60" s="39" t="s">
        <v>26</v>
      </c>
      <c r="E60">
        <v>1916</v>
      </c>
      <c r="F60" s="9">
        <f t="shared" si="4"/>
        <v>4.2577777777777781</v>
      </c>
      <c r="G60" s="16">
        <v>50.8</v>
      </c>
      <c r="H60" s="17">
        <f t="shared" si="12"/>
        <v>10.799999999999997</v>
      </c>
      <c r="I60" s="10">
        <f t="shared" si="13"/>
        <v>0.39423868312757215</v>
      </c>
      <c r="J60" s="4">
        <v>4.5</v>
      </c>
      <c r="K60" s="11">
        <f t="shared" si="14"/>
        <v>90</v>
      </c>
      <c r="L60" s="23"/>
      <c r="M60" s="21"/>
      <c r="N60" s="1" t="s">
        <v>12</v>
      </c>
      <c r="O60" s="60">
        <f>AVERAGE(I61,I63)</f>
        <v>0.33988603988603999</v>
      </c>
      <c r="P60" s="60">
        <f>AVERAGE(K61,K63)</f>
        <v>120</v>
      </c>
      <c r="Q60" s="1"/>
      <c r="R60" s="1"/>
      <c r="S60" s="1"/>
    </row>
    <row r="61" spans="1:20" x14ac:dyDescent="0.35">
      <c r="B61" s="38" t="s">
        <v>34</v>
      </c>
      <c r="C61" s="51" t="s">
        <v>35</v>
      </c>
      <c r="D61" s="39" t="s">
        <v>27</v>
      </c>
      <c r="E61">
        <v>655</v>
      </c>
      <c r="F61" s="9">
        <f t="shared" si="4"/>
        <v>1.4555555555555555</v>
      </c>
      <c r="G61" s="16">
        <v>43.9</v>
      </c>
      <c r="H61" s="17">
        <f t="shared" si="12"/>
        <v>3.8999999999999986</v>
      </c>
      <c r="I61" s="10">
        <f t="shared" si="13"/>
        <v>0.37321937321937332</v>
      </c>
      <c r="J61" s="4">
        <v>3.5</v>
      </c>
      <c r="K61" s="11">
        <f t="shared" si="14"/>
        <v>70</v>
      </c>
      <c r="L61" s="23"/>
      <c r="M61" s="21"/>
      <c r="N61" s="1" t="s">
        <v>10</v>
      </c>
      <c r="O61" s="60">
        <f>AVERAGE(I60,I62)</f>
        <v>0.42115315798890673</v>
      </c>
      <c r="P61" s="60">
        <f>AVERAGE(K60,K62)</f>
        <v>105</v>
      </c>
      <c r="Q61" s="1"/>
      <c r="R61" s="1"/>
      <c r="S61" s="1"/>
      <c r="T61" s="1"/>
    </row>
    <row r="62" spans="1:20" x14ac:dyDescent="0.35">
      <c r="B62" s="38" t="s">
        <v>34</v>
      </c>
      <c r="C62" s="51" t="s">
        <v>35</v>
      </c>
      <c r="D62" s="39" t="s">
        <v>28</v>
      </c>
      <c r="E62">
        <v>1855</v>
      </c>
      <c r="F62" s="9">
        <f t="shared" si="4"/>
        <v>4.1222222222222218</v>
      </c>
      <c r="G62" s="16">
        <v>49.2</v>
      </c>
      <c r="H62" s="17">
        <f t="shared" si="12"/>
        <v>9.2000000000000028</v>
      </c>
      <c r="I62" s="10">
        <f t="shared" si="13"/>
        <v>0.44806763285024137</v>
      </c>
      <c r="J62" s="4">
        <v>6</v>
      </c>
      <c r="K62" s="11">
        <f t="shared" si="14"/>
        <v>120</v>
      </c>
      <c r="L62" s="23"/>
      <c r="M62" s="21"/>
      <c r="N62" s="1"/>
      <c r="O62" s="1"/>
      <c r="P62" s="1"/>
      <c r="Q62" s="1"/>
      <c r="R62" s="1"/>
      <c r="S62" s="1"/>
      <c r="T62" s="1"/>
    </row>
    <row r="63" spans="1:20" x14ac:dyDescent="0.35">
      <c r="B63" s="38" t="s">
        <v>34</v>
      </c>
      <c r="C63" s="51" t="s">
        <v>35</v>
      </c>
      <c r="D63" s="39" t="s">
        <v>29</v>
      </c>
      <c r="E63">
        <v>538</v>
      </c>
      <c r="F63" s="9">
        <f t="shared" si="4"/>
        <v>1.1955555555555555</v>
      </c>
      <c r="G63" s="16">
        <v>43.9</v>
      </c>
      <c r="H63" s="17">
        <f t="shared" si="12"/>
        <v>3.8999999999999986</v>
      </c>
      <c r="I63" s="10">
        <f t="shared" si="13"/>
        <v>0.30655270655270667</v>
      </c>
      <c r="J63" s="4">
        <v>8.5</v>
      </c>
      <c r="K63" s="11">
        <f t="shared" si="14"/>
        <v>170</v>
      </c>
      <c r="L63" s="23">
        <f>AVERAGE(I60:I63)</f>
        <v>0.38051959893747339</v>
      </c>
      <c r="M63" s="21">
        <f>AVERAGE(K60:K63)</f>
        <v>112.5</v>
      </c>
      <c r="N63" s="1"/>
      <c r="O63" s="1"/>
      <c r="P63" s="1"/>
    </row>
    <row r="64" spans="1:20" x14ac:dyDescent="0.35">
      <c r="B64" s="38" t="s">
        <v>34</v>
      </c>
      <c r="C64" s="51" t="s">
        <v>35</v>
      </c>
      <c r="D64" s="39" t="s">
        <v>30</v>
      </c>
      <c r="E64">
        <v>1609</v>
      </c>
      <c r="F64" s="9">
        <f t="shared" si="4"/>
        <v>3.5755555555555554</v>
      </c>
      <c r="G64" s="16">
        <v>50.1</v>
      </c>
      <c r="H64" s="17">
        <f t="shared" si="12"/>
        <v>10.100000000000001</v>
      </c>
      <c r="I64" s="10">
        <f t="shared" si="13"/>
        <v>0.35401540154015393</v>
      </c>
      <c r="J64" s="4">
        <v>4</v>
      </c>
      <c r="K64" s="11">
        <f t="shared" si="14"/>
        <v>80</v>
      </c>
      <c r="L64" s="23"/>
      <c r="M64" s="21"/>
      <c r="N64" s="1" t="s">
        <v>12</v>
      </c>
      <c r="O64" s="60">
        <f>AVERAGE(I65,I67)</f>
        <v>0.29188178077066973</v>
      </c>
      <c r="P64" s="60">
        <f>AVERAGE(K65,K67)</f>
        <v>60</v>
      </c>
    </row>
    <row r="65" spans="1:20" x14ac:dyDescent="0.35">
      <c r="B65" s="38" t="s">
        <v>34</v>
      </c>
      <c r="C65" s="51" t="s">
        <v>35</v>
      </c>
      <c r="D65" s="39" t="s">
        <v>31</v>
      </c>
      <c r="E65">
        <v>692</v>
      </c>
      <c r="F65" s="9">
        <f t="shared" si="4"/>
        <v>1.5377777777777777</v>
      </c>
      <c r="G65" s="16">
        <v>45.4</v>
      </c>
      <c r="H65" s="17">
        <f t="shared" si="12"/>
        <v>5.3999999999999986</v>
      </c>
      <c r="I65" s="10">
        <f t="shared" si="13"/>
        <v>0.28477366255144038</v>
      </c>
      <c r="J65" s="4">
        <v>3.5</v>
      </c>
      <c r="K65" s="11">
        <f t="shared" si="14"/>
        <v>70</v>
      </c>
      <c r="L65" s="23"/>
      <c r="M65" s="21"/>
      <c r="N65" s="1" t="s">
        <v>10</v>
      </c>
      <c r="O65" s="60">
        <f>AVERAGE(I64,I66)</f>
        <v>0.38445329068989365</v>
      </c>
      <c r="P65" s="60">
        <f>AVERAGE(K64,K66)</f>
        <v>70</v>
      </c>
    </row>
    <row r="66" spans="1:20" x14ac:dyDescent="0.35">
      <c r="B66" s="38" t="s">
        <v>34</v>
      </c>
      <c r="C66" s="51" t="s">
        <v>35</v>
      </c>
      <c r="D66" s="39" t="s">
        <v>32</v>
      </c>
      <c r="E66">
        <v>1811</v>
      </c>
      <c r="F66" s="9">
        <f t="shared" si="4"/>
        <v>4.0244444444444447</v>
      </c>
      <c r="G66" s="16">
        <v>49.7</v>
      </c>
      <c r="H66" s="17">
        <f t="shared" si="12"/>
        <v>9.7000000000000028</v>
      </c>
      <c r="I66" s="10">
        <f t="shared" si="13"/>
        <v>0.41489117983963336</v>
      </c>
      <c r="J66" s="4">
        <v>3</v>
      </c>
      <c r="K66" s="11">
        <f t="shared" si="14"/>
        <v>60</v>
      </c>
      <c r="L66" s="23"/>
      <c r="M66" s="21"/>
      <c r="P66" s="1"/>
      <c r="Q66" s="1"/>
      <c r="R66" s="1"/>
      <c r="S66" s="1"/>
    </row>
    <row r="67" spans="1:20" x14ac:dyDescent="0.35">
      <c r="B67" s="38" t="s">
        <v>34</v>
      </c>
      <c r="C67" s="51" t="s">
        <v>35</v>
      </c>
      <c r="D67" s="39" t="s">
        <v>33</v>
      </c>
      <c r="E67">
        <v>592</v>
      </c>
      <c r="F67" s="9">
        <f t="shared" si="4"/>
        <v>1.3155555555555556</v>
      </c>
      <c r="G67" s="16">
        <v>44.4</v>
      </c>
      <c r="H67" s="17">
        <f>G67-40</f>
        <v>4.3999999999999986</v>
      </c>
      <c r="I67" s="10">
        <f t="shared" ref="I67:I76" si="15">F67/H67</f>
        <v>0.29898989898989908</v>
      </c>
      <c r="J67" s="4">
        <v>2.5</v>
      </c>
      <c r="K67" s="11">
        <f t="shared" ref="K67:K76" si="16">J67/50*1000</f>
        <v>50</v>
      </c>
      <c r="L67" s="23">
        <f>AVERAGE(I64:I67)</f>
        <v>0.33816753573028169</v>
      </c>
      <c r="M67" s="21">
        <f>AVERAGE(K64:K67)</f>
        <v>65</v>
      </c>
      <c r="P67" s="1"/>
      <c r="Q67" s="1"/>
      <c r="R67" s="1"/>
      <c r="S67" s="1"/>
    </row>
    <row r="68" spans="1:20" x14ac:dyDescent="0.35">
      <c r="B68" s="38" t="s">
        <v>34</v>
      </c>
      <c r="C68" s="51" t="s">
        <v>35</v>
      </c>
      <c r="D68" s="39" t="s">
        <v>38</v>
      </c>
      <c r="E68">
        <v>1373</v>
      </c>
      <c r="F68" s="9">
        <f t="shared" si="4"/>
        <v>3.0511111111111111</v>
      </c>
      <c r="G68" s="16">
        <v>57.8</v>
      </c>
      <c r="H68" s="17">
        <f t="shared" ref="H68:H76" si="17">G68-40</f>
        <v>17.799999999999997</v>
      </c>
      <c r="I68" s="10">
        <f t="shared" si="15"/>
        <v>0.17141073657927594</v>
      </c>
      <c r="J68" s="4">
        <v>5</v>
      </c>
      <c r="K68" s="11">
        <f t="shared" si="16"/>
        <v>100</v>
      </c>
      <c r="L68" s="23"/>
      <c r="M68" s="21"/>
      <c r="N68" s="1" t="s">
        <v>12</v>
      </c>
      <c r="O68" s="60">
        <f>AVERAGE(I69,I71)</f>
        <v>0.28842592592592586</v>
      </c>
      <c r="P68" s="60">
        <f>AVERAGE(K69,K71)</f>
        <v>70</v>
      </c>
      <c r="Q68" s="1"/>
      <c r="R68" s="1"/>
      <c r="S68" s="1"/>
    </row>
    <row r="69" spans="1:20" x14ac:dyDescent="0.35">
      <c r="B69" s="38" t="s">
        <v>34</v>
      </c>
      <c r="C69" s="51" t="s">
        <v>35</v>
      </c>
      <c r="D69" s="39" t="s">
        <v>39</v>
      </c>
      <c r="E69">
        <v>481</v>
      </c>
      <c r="F69" s="9">
        <f t="shared" si="4"/>
        <v>1.068888888888889</v>
      </c>
      <c r="G69" s="16">
        <v>44.8</v>
      </c>
      <c r="H69" s="17">
        <f t="shared" si="17"/>
        <v>4.7999999999999972</v>
      </c>
      <c r="I69" s="10">
        <f t="shared" si="15"/>
        <v>0.22268518518518535</v>
      </c>
      <c r="J69" s="4">
        <v>4</v>
      </c>
      <c r="K69" s="11">
        <f t="shared" si="16"/>
        <v>80</v>
      </c>
      <c r="L69" s="23"/>
      <c r="M69" s="21"/>
      <c r="N69" s="1" t="s">
        <v>10</v>
      </c>
      <c r="O69" s="60">
        <f>AVERAGE(I68,I70)</f>
        <v>0.42136042633275556</v>
      </c>
      <c r="P69" s="60">
        <f>AVERAGE(K68,K70)</f>
        <v>70</v>
      </c>
      <c r="Q69" s="1"/>
      <c r="R69" s="1"/>
      <c r="S69" s="1"/>
    </row>
    <row r="70" spans="1:20" x14ac:dyDescent="0.35">
      <c r="B70" s="38" t="s">
        <v>34</v>
      </c>
      <c r="C70" s="51" t="s">
        <v>35</v>
      </c>
      <c r="D70" s="39" t="s">
        <v>40</v>
      </c>
      <c r="E70">
        <v>2024</v>
      </c>
      <c r="F70" s="9">
        <f t="shared" si="4"/>
        <v>4.4977777777777774</v>
      </c>
      <c r="G70" s="16">
        <v>46.7</v>
      </c>
      <c r="H70" s="17">
        <f t="shared" si="17"/>
        <v>6.7000000000000028</v>
      </c>
      <c r="I70" s="10">
        <f t="shared" si="15"/>
        <v>0.67131011608623514</v>
      </c>
      <c r="J70" s="4">
        <v>2</v>
      </c>
      <c r="K70" s="11">
        <f t="shared" si="16"/>
        <v>40</v>
      </c>
      <c r="L70" s="23"/>
      <c r="M70" s="21"/>
      <c r="O70" s="1"/>
      <c r="P70" s="1"/>
      <c r="Q70" s="1"/>
      <c r="R70" s="1"/>
      <c r="S70" s="1"/>
      <c r="T70" s="1"/>
    </row>
    <row r="71" spans="1:20" x14ac:dyDescent="0.35">
      <c r="B71" s="38" t="s">
        <v>34</v>
      </c>
      <c r="C71" s="51" t="s">
        <v>35</v>
      </c>
      <c r="D71" s="39" t="s">
        <v>41</v>
      </c>
      <c r="E71">
        <v>510</v>
      </c>
      <c r="F71" s="9">
        <f t="shared" si="4"/>
        <v>1.1333333333333333</v>
      </c>
      <c r="G71" s="16">
        <v>43.2</v>
      </c>
      <c r="H71" s="17">
        <f t="shared" si="17"/>
        <v>3.2000000000000028</v>
      </c>
      <c r="I71" s="10">
        <f t="shared" si="15"/>
        <v>0.35416666666666635</v>
      </c>
      <c r="J71" s="4">
        <v>3</v>
      </c>
      <c r="K71" s="11">
        <f t="shared" si="16"/>
        <v>60</v>
      </c>
      <c r="L71" s="23">
        <f>AVERAGE(I68:I71)</f>
        <v>0.35489317612934068</v>
      </c>
      <c r="M71" s="21">
        <f t="shared" ref="M71" si="18">AVERAGE(K68:K71)</f>
        <v>70</v>
      </c>
      <c r="N71" s="1"/>
      <c r="O71" s="1"/>
      <c r="P71" s="1"/>
      <c r="Q71" s="1"/>
      <c r="R71" s="1"/>
      <c r="S71" s="1"/>
      <c r="T71" s="1"/>
    </row>
    <row r="72" spans="1:20" x14ac:dyDescent="0.35">
      <c r="B72" s="38" t="s">
        <v>34</v>
      </c>
      <c r="C72" s="51" t="s">
        <v>35</v>
      </c>
      <c r="D72" s="39" t="s">
        <v>42</v>
      </c>
      <c r="E72">
        <v>509</v>
      </c>
      <c r="F72" s="9">
        <f t="shared" si="4"/>
        <v>1.1311111111111112</v>
      </c>
      <c r="G72" s="16">
        <v>44</v>
      </c>
      <c r="H72" s="17">
        <f t="shared" si="17"/>
        <v>4</v>
      </c>
      <c r="I72" s="10">
        <f t="shared" si="15"/>
        <v>0.28277777777777779</v>
      </c>
      <c r="J72" s="4">
        <v>2</v>
      </c>
      <c r="K72" s="11">
        <f t="shared" si="16"/>
        <v>40</v>
      </c>
      <c r="L72" s="23"/>
      <c r="M72" s="21"/>
      <c r="N72" s="1" t="s">
        <v>12</v>
      </c>
      <c r="O72" s="60">
        <f>AVERAGE(I72)</f>
        <v>0.28277777777777779</v>
      </c>
      <c r="P72" s="60">
        <f>AVERAGE(K72)</f>
        <v>40</v>
      </c>
    </row>
    <row r="73" spans="1:20" x14ac:dyDescent="0.35">
      <c r="B73" s="38" t="s">
        <v>34</v>
      </c>
      <c r="C73" s="51" t="s">
        <v>35</v>
      </c>
      <c r="D73" s="39" t="s">
        <v>46</v>
      </c>
      <c r="F73" s="9">
        <f t="shared" si="4"/>
        <v>0</v>
      </c>
      <c r="G73" s="16"/>
      <c r="H73" s="17">
        <f t="shared" si="17"/>
        <v>-40</v>
      </c>
      <c r="I73" s="10"/>
      <c r="J73" s="4"/>
      <c r="K73" s="11"/>
      <c r="L73" s="23"/>
      <c r="M73" s="21"/>
      <c r="N73" s="1" t="s">
        <v>10</v>
      </c>
      <c r="O73" s="60"/>
      <c r="P73" s="60"/>
    </row>
    <row r="74" spans="1:20" x14ac:dyDescent="0.35">
      <c r="B74" s="38" t="s">
        <v>34</v>
      </c>
      <c r="C74" s="51" t="s">
        <v>35</v>
      </c>
      <c r="D74" s="39" t="s">
        <v>47</v>
      </c>
      <c r="F74" s="9">
        <f t="shared" si="4"/>
        <v>0</v>
      </c>
      <c r="G74" s="16"/>
      <c r="H74" s="17">
        <f t="shared" si="17"/>
        <v>-40</v>
      </c>
      <c r="I74" s="10"/>
      <c r="J74" s="4"/>
      <c r="K74" s="11"/>
      <c r="L74" s="23"/>
      <c r="M74" s="21"/>
      <c r="N74" s="1"/>
      <c r="O74" s="1"/>
      <c r="P74" s="1"/>
    </row>
    <row r="75" spans="1:20" x14ac:dyDescent="0.35">
      <c r="B75" s="38" t="s">
        <v>34</v>
      </c>
      <c r="C75" s="51" t="s">
        <v>35</v>
      </c>
      <c r="D75" s="39" t="s">
        <v>48</v>
      </c>
      <c r="F75" s="9">
        <f t="shared" si="4"/>
        <v>0</v>
      </c>
      <c r="G75" s="16"/>
      <c r="H75" s="17">
        <f t="shared" si="17"/>
        <v>-40</v>
      </c>
      <c r="I75" s="10"/>
      <c r="J75" s="4"/>
      <c r="K75" s="11"/>
      <c r="L75" s="23">
        <f>AVERAGE(I72:I75)</f>
        <v>0.28277777777777779</v>
      </c>
      <c r="M75" s="21">
        <f t="shared" ref="M75" si="19">AVERAGE(K72:K75)</f>
        <v>40</v>
      </c>
      <c r="N75" s="1"/>
      <c r="O75" s="1"/>
      <c r="P75" s="1"/>
    </row>
    <row r="76" spans="1:20" x14ac:dyDescent="0.35">
      <c r="A76" s="40"/>
      <c r="B76" s="38" t="s">
        <v>34</v>
      </c>
      <c r="C76" s="51" t="s">
        <v>35</v>
      </c>
      <c r="D76" s="39" t="s">
        <v>43</v>
      </c>
      <c r="E76">
        <v>1717</v>
      </c>
      <c r="F76" s="9">
        <f t="shared" si="4"/>
        <v>3.8155555555555556</v>
      </c>
      <c r="G76" s="16">
        <v>46.7</v>
      </c>
      <c r="H76" s="17">
        <f t="shared" si="17"/>
        <v>6.7000000000000028</v>
      </c>
      <c r="I76" s="10">
        <f t="shared" si="15"/>
        <v>0.56948590381426178</v>
      </c>
      <c r="J76" s="4">
        <v>4</v>
      </c>
      <c r="K76" s="11">
        <f t="shared" si="16"/>
        <v>80</v>
      </c>
      <c r="L76" s="23"/>
      <c r="M76" s="21"/>
      <c r="N76" s="1" t="s">
        <v>12</v>
      </c>
      <c r="O76" s="60">
        <f>AVERAGE(I77,I79)</f>
        <v>0.28527494331065745</v>
      </c>
      <c r="P76" s="60">
        <f>AVERAGE(K77,K79)</f>
        <v>115</v>
      </c>
      <c r="Q76" s="1"/>
      <c r="R76" s="1"/>
      <c r="S76" s="1"/>
      <c r="T76" s="1"/>
    </row>
    <row r="77" spans="1:20" x14ac:dyDescent="0.35">
      <c r="B77" s="38" t="s">
        <v>34</v>
      </c>
      <c r="C77" s="51" t="s">
        <v>35</v>
      </c>
      <c r="D77" s="39" t="s">
        <v>49</v>
      </c>
      <c r="E77">
        <v>514</v>
      </c>
      <c r="F77" s="9">
        <f t="shared" ref="F77:F83" si="20">E77/450</f>
        <v>1.1422222222222222</v>
      </c>
      <c r="G77" s="16">
        <v>43.2</v>
      </c>
      <c r="H77" s="17">
        <f t="shared" si="12"/>
        <v>3.2000000000000028</v>
      </c>
      <c r="I77" s="10">
        <f t="shared" si="13"/>
        <v>0.35694444444444412</v>
      </c>
      <c r="J77" s="4">
        <v>4.5</v>
      </c>
      <c r="K77" s="11">
        <f t="shared" si="14"/>
        <v>90</v>
      </c>
      <c r="L77" s="23"/>
      <c r="M77" s="21"/>
      <c r="N77" s="1" t="s">
        <v>10</v>
      </c>
      <c r="O77" s="60">
        <f>AVERAGE(I76,I78)</f>
        <v>0.42056166535742323</v>
      </c>
      <c r="P77" s="60">
        <f>AVERAGE(K76,K78)</f>
        <v>85</v>
      </c>
      <c r="Q77" s="1"/>
      <c r="R77" s="1"/>
      <c r="S77" s="1"/>
    </row>
    <row r="78" spans="1:20" x14ac:dyDescent="0.35">
      <c r="B78" s="38" t="s">
        <v>34</v>
      </c>
      <c r="C78" s="51" t="s">
        <v>35</v>
      </c>
      <c r="D78" s="39" t="s">
        <v>50</v>
      </c>
      <c r="E78">
        <v>1858</v>
      </c>
      <c r="F78" s="9">
        <f t="shared" si="20"/>
        <v>4.1288888888888886</v>
      </c>
      <c r="G78" s="16">
        <v>55.2</v>
      </c>
      <c r="H78" s="17">
        <f t="shared" si="12"/>
        <v>15.200000000000003</v>
      </c>
      <c r="I78" s="10">
        <f t="shared" si="13"/>
        <v>0.27163742690058473</v>
      </c>
      <c r="J78" s="4">
        <v>4.5</v>
      </c>
      <c r="K78" s="11">
        <f t="shared" si="14"/>
        <v>90</v>
      </c>
      <c r="L78" s="23"/>
      <c r="M78" s="21"/>
      <c r="N78" s="1"/>
      <c r="O78" s="1"/>
      <c r="P78" s="1"/>
      <c r="Q78" s="1"/>
      <c r="R78" s="1"/>
      <c r="S78" s="1"/>
    </row>
    <row r="79" spans="1:20" x14ac:dyDescent="0.35">
      <c r="B79" s="38" t="s">
        <v>34</v>
      </c>
      <c r="C79" s="51" t="s">
        <v>35</v>
      </c>
      <c r="D79" s="39" t="s">
        <v>51</v>
      </c>
      <c r="E79">
        <v>471</v>
      </c>
      <c r="F79" s="9">
        <f t="shared" si="20"/>
        <v>1.0466666666666666</v>
      </c>
      <c r="G79" s="16">
        <v>44.9</v>
      </c>
      <c r="H79" s="17">
        <f t="shared" si="12"/>
        <v>4.8999999999999986</v>
      </c>
      <c r="I79" s="10">
        <f t="shared" si="13"/>
        <v>0.2136054421768708</v>
      </c>
      <c r="J79" s="4">
        <v>7</v>
      </c>
      <c r="K79" s="11">
        <f t="shared" si="14"/>
        <v>140</v>
      </c>
      <c r="L79" s="23">
        <f>AVERAGE(I76:I79)</f>
        <v>0.35291830433404037</v>
      </c>
      <c r="M79" s="21">
        <f>AVERAGE(K76:K79)</f>
        <v>100</v>
      </c>
      <c r="N79" s="1"/>
      <c r="O79" s="1"/>
      <c r="P79" s="1"/>
      <c r="Q79" s="1"/>
      <c r="R79" s="1"/>
      <c r="S79" s="1"/>
    </row>
    <row r="80" spans="1:20" x14ac:dyDescent="0.35">
      <c r="B80" s="38" t="s">
        <v>34</v>
      </c>
      <c r="C80" s="51" t="s">
        <v>35</v>
      </c>
      <c r="D80" s="39" t="s">
        <v>52</v>
      </c>
      <c r="E80">
        <v>1839</v>
      </c>
      <c r="F80" s="9">
        <f t="shared" si="20"/>
        <v>4.0866666666666669</v>
      </c>
      <c r="G80" s="16">
        <v>49.7</v>
      </c>
      <c r="H80" s="17">
        <f t="shared" si="12"/>
        <v>9.7000000000000028</v>
      </c>
      <c r="I80" s="10">
        <f t="shared" si="13"/>
        <v>0.42130584192439852</v>
      </c>
      <c r="J80" s="4">
        <v>6</v>
      </c>
      <c r="K80" s="11">
        <f t="shared" si="14"/>
        <v>120</v>
      </c>
      <c r="L80" s="23"/>
      <c r="M80" s="21"/>
      <c r="N80" s="1" t="s">
        <v>12</v>
      </c>
      <c r="O80" s="60">
        <f>AVERAGE(I81,I83)</f>
        <v>0.35851851851851846</v>
      </c>
      <c r="P80" s="60">
        <f>AVERAGE(K81,K83)</f>
        <v>65</v>
      </c>
      <c r="Q80" s="1"/>
      <c r="R80" s="1"/>
      <c r="S80" s="1"/>
    </row>
    <row r="81" spans="2:20" x14ac:dyDescent="0.35">
      <c r="B81" s="38" t="s">
        <v>34</v>
      </c>
      <c r="C81" s="51" t="s">
        <v>35</v>
      </c>
      <c r="D81" s="39" t="s">
        <v>53</v>
      </c>
      <c r="E81">
        <v>634</v>
      </c>
      <c r="F81" s="9">
        <f t="shared" si="20"/>
        <v>1.4088888888888889</v>
      </c>
      <c r="G81" s="16">
        <v>44</v>
      </c>
      <c r="H81" s="17">
        <f t="shared" si="12"/>
        <v>4</v>
      </c>
      <c r="I81" s="10">
        <f t="shared" si="13"/>
        <v>0.35222222222222221</v>
      </c>
      <c r="J81" s="4">
        <v>3.5</v>
      </c>
      <c r="K81" s="11">
        <f t="shared" si="14"/>
        <v>70</v>
      </c>
      <c r="L81" s="23"/>
      <c r="M81" s="21"/>
      <c r="N81" s="1" t="s">
        <v>10</v>
      </c>
      <c r="O81" s="60">
        <f>AVERAGE(I80,I82)</f>
        <v>0.43387389474497084</v>
      </c>
      <c r="P81" s="60">
        <f>AVERAGE(K80,K82)</f>
        <v>90</v>
      </c>
      <c r="Q81" s="1"/>
      <c r="R81" s="1"/>
      <c r="S81" s="1"/>
      <c r="T81" s="1"/>
    </row>
    <row r="82" spans="2:20" x14ac:dyDescent="0.35">
      <c r="B82" s="38" t="s">
        <v>34</v>
      </c>
      <c r="C82" s="51" t="s">
        <v>35</v>
      </c>
      <c r="D82" s="39" t="s">
        <v>54</v>
      </c>
      <c r="E82">
        <v>1788</v>
      </c>
      <c r="F82" s="9">
        <f t="shared" si="20"/>
        <v>3.9733333333333332</v>
      </c>
      <c r="G82" s="16">
        <v>48.9</v>
      </c>
      <c r="H82" s="17">
        <f t="shared" si="12"/>
        <v>8.8999999999999986</v>
      </c>
      <c r="I82" s="10">
        <f t="shared" si="13"/>
        <v>0.44644194756554312</v>
      </c>
      <c r="J82" s="4">
        <v>3</v>
      </c>
      <c r="K82" s="11">
        <f t="shared" si="14"/>
        <v>60</v>
      </c>
      <c r="L82" s="23"/>
      <c r="M82" s="21"/>
      <c r="P82" s="1"/>
      <c r="Q82" s="1"/>
      <c r="R82" s="1"/>
      <c r="S82" s="1"/>
    </row>
    <row r="83" spans="2:20" x14ac:dyDescent="0.35">
      <c r="B83" s="38" t="s">
        <v>34</v>
      </c>
      <c r="C83" s="51" t="s">
        <v>35</v>
      </c>
      <c r="D83" s="39" t="s">
        <v>55</v>
      </c>
      <c r="E83">
        <v>591</v>
      </c>
      <c r="F83" s="9">
        <f t="shared" si="20"/>
        <v>1.3133333333333332</v>
      </c>
      <c r="G83" s="16">
        <v>43.6</v>
      </c>
      <c r="H83" s="17">
        <f t="shared" ref="H83" si="21">G83-40</f>
        <v>3.6000000000000014</v>
      </c>
      <c r="I83" s="10">
        <f t="shared" si="13"/>
        <v>0.36481481481481465</v>
      </c>
      <c r="J83" s="4">
        <v>3</v>
      </c>
      <c r="K83" s="11">
        <f t="shared" ref="K83" si="22">J83/50*1000</f>
        <v>60</v>
      </c>
      <c r="L83" s="23">
        <f>AVERAGE(I80:I83)</f>
        <v>0.3961962066317446</v>
      </c>
      <c r="M83" s="21">
        <f>AVERAGE(K80:K83)</f>
        <v>77.5</v>
      </c>
      <c r="P83" s="1"/>
      <c r="Q83" s="1"/>
      <c r="R83" s="1"/>
      <c r="S83" s="1"/>
      <c r="T83" s="1"/>
    </row>
    <row r="84" spans="2:20" x14ac:dyDescent="0.35">
      <c r="C84" s="51"/>
      <c r="D84" s="39"/>
      <c r="F84" s="9"/>
      <c r="G84" s="16"/>
      <c r="H84" s="17"/>
      <c r="I84" s="10"/>
      <c r="J84" s="4"/>
      <c r="K84" s="11"/>
      <c r="L84" s="23"/>
      <c r="M84" s="21"/>
      <c r="P84" s="1"/>
      <c r="Q84" s="1"/>
      <c r="R84" s="1"/>
      <c r="S84" s="1"/>
      <c r="T84" s="1"/>
    </row>
    <row r="85" spans="2:20" x14ac:dyDescent="0.35">
      <c r="C85" s="51"/>
      <c r="D85" s="39"/>
      <c r="F85" s="9"/>
      <c r="G85" s="16"/>
      <c r="H85" s="17"/>
      <c r="I85" s="10"/>
      <c r="J85" s="4"/>
      <c r="K85" s="11"/>
      <c r="L85" s="23"/>
      <c r="M85" s="21"/>
    </row>
    <row r="86" spans="2:20" x14ac:dyDescent="0.35">
      <c r="C86" s="51"/>
      <c r="D86" s="39"/>
      <c r="F86" s="9"/>
      <c r="G86" s="16"/>
      <c r="H86" s="17"/>
      <c r="I86" s="10"/>
      <c r="J86" s="4"/>
      <c r="K86" s="11"/>
      <c r="L86" s="23"/>
      <c r="M86" s="21"/>
    </row>
    <row r="87" spans="2:20" x14ac:dyDescent="0.35">
      <c r="C87" s="51"/>
      <c r="D87" s="39"/>
      <c r="F87" s="9"/>
      <c r="G87" s="16"/>
      <c r="H87" s="17"/>
      <c r="I87" s="10"/>
      <c r="J87" s="4"/>
      <c r="K87" s="11"/>
      <c r="L87" s="23"/>
      <c r="M87" s="21"/>
      <c r="P87" s="1"/>
      <c r="Q87" s="1"/>
      <c r="R87" s="1"/>
      <c r="S87" s="1"/>
    </row>
    <row r="88" spans="2:20" x14ac:dyDescent="0.35">
      <c r="C88" s="51"/>
      <c r="D88" s="39"/>
      <c r="F88" s="9"/>
      <c r="G88" s="16"/>
      <c r="H88" s="17"/>
      <c r="I88" s="10"/>
      <c r="J88" s="4"/>
      <c r="K88" s="11"/>
      <c r="L88" s="23"/>
      <c r="M88" s="21"/>
      <c r="P88" s="1"/>
      <c r="Q88" s="1"/>
      <c r="R88" s="1"/>
      <c r="S88" s="1"/>
    </row>
    <row r="89" spans="2:20" x14ac:dyDescent="0.35">
      <c r="C89" s="51"/>
      <c r="D89" s="39"/>
      <c r="F89" s="9"/>
      <c r="G89" s="16"/>
      <c r="H89" s="17"/>
      <c r="I89" s="10"/>
      <c r="J89" s="4"/>
      <c r="K89" s="11"/>
      <c r="L89" s="23"/>
      <c r="M89" s="21"/>
      <c r="P89" s="1"/>
      <c r="Q89" s="1"/>
      <c r="R89" s="1"/>
      <c r="S89" s="1"/>
      <c r="T89" s="1"/>
    </row>
    <row r="90" spans="2:20" x14ac:dyDescent="0.35">
      <c r="C90" s="51"/>
      <c r="D90" s="39"/>
      <c r="F90" s="9"/>
      <c r="G90" s="16"/>
      <c r="H90" s="17"/>
      <c r="I90" s="10"/>
      <c r="J90" s="4"/>
      <c r="K90" s="11"/>
      <c r="L90" s="23"/>
      <c r="M90" s="21"/>
      <c r="P90" s="1"/>
      <c r="Q90" s="1"/>
      <c r="R90" s="1"/>
      <c r="S90" s="1"/>
      <c r="T90" s="1"/>
    </row>
    <row r="91" spans="2:20" x14ac:dyDescent="0.35">
      <c r="C91" s="51"/>
      <c r="D91" s="39"/>
      <c r="F91" s="9"/>
      <c r="G91" s="16"/>
      <c r="H91" s="17"/>
      <c r="I91" s="10"/>
      <c r="J91" s="4"/>
      <c r="K91" s="11"/>
      <c r="L91" s="23"/>
      <c r="M91" s="21"/>
    </row>
    <row r="92" spans="2:20" x14ac:dyDescent="0.35">
      <c r="C92" s="51"/>
      <c r="D92" s="39"/>
      <c r="F92" s="9"/>
      <c r="G92" s="16"/>
      <c r="H92" s="17"/>
      <c r="I92" s="10"/>
      <c r="J92" s="4"/>
      <c r="K92" s="11"/>
      <c r="L92" s="23"/>
      <c r="M92" s="21"/>
    </row>
    <row r="93" spans="2:20" x14ac:dyDescent="0.35">
      <c r="C93" s="51"/>
      <c r="D93" s="39"/>
      <c r="F93" s="9"/>
      <c r="G93" s="16"/>
      <c r="H93" s="17"/>
      <c r="I93" s="10"/>
      <c r="J93" s="4"/>
      <c r="K93" s="11"/>
      <c r="L93" s="23"/>
      <c r="M93" s="21"/>
    </row>
    <row r="94" spans="2:20" x14ac:dyDescent="0.35">
      <c r="C94" s="51"/>
      <c r="D94" s="39"/>
      <c r="F94" s="9"/>
      <c r="G94" s="16"/>
      <c r="H94" s="17"/>
      <c r="I94" s="10"/>
      <c r="J94" s="4"/>
      <c r="K94" s="11"/>
      <c r="L94" s="23"/>
      <c r="M94" s="21"/>
    </row>
    <row r="95" spans="2:20" x14ac:dyDescent="0.35">
      <c r="C95" s="51"/>
      <c r="D95" s="39"/>
      <c r="F95" s="9"/>
      <c r="G95" s="16"/>
      <c r="H95" s="17"/>
      <c r="I95" s="10"/>
      <c r="J95" s="4"/>
      <c r="K95" s="11"/>
      <c r="L95" s="23"/>
      <c r="M95" s="21"/>
    </row>
    <row r="96" spans="2:20" x14ac:dyDescent="0.35">
      <c r="C96" s="51"/>
      <c r="D96" s="39"/>
      <c r="F96" s="9"/>
      <c r="G96" s="16"/>
      <c r="H96" s="17"/>
      <c r="I96" s="10"/>
      <c r="J96" s="4"/>
      <c r="K96" s="11"/>
      <c r="L96" s="23"/>
      <c r="M96" s="21"/>
    </row>
    <row r="97" spans="1:13" x14ac:dyDescent="0.35">
      <c r="C97" s="51"/>
      <c r="D97" s="39"/>
      <c r="F97" s="9"/>
      <c r="G97" s="16"/>
      <c r="H97" s="17"/>
      <c r="I97" s="10"/>
      <c r="J97" s="4"/>
      <c r="K97" s="11"/>
      <c r="L97" s="23"/>
      <c r="M97" s="21"/>
    </row>
    <row r="98" spans="1:13" x14ac:dyDescent="0.35">
      <c r="C98" s="51"/>
      <c r="D98" s="39"/>
      <c r="F98" s="9"/>
      <c r="G98" s="16"/>
      <c r="H98" s="17"/>
      <c r="I98" s="10"/>
      <c r="J98" s="4"/>
      <c r="K98" s="11"/>
      <c r="L98" s="23"/>
      <c r="M98" s="21"/>
    </row>
    <row r="99" spans="1:13" ht="15" thickBot="1" x14ac:dyDescent="0.4">
      <c r="B99" s="49"/>
      <c r="C99" s="51"/>
      <c r="D99" s="53"/>
      <c r="E99" s="41"/>
      <c r="F99" s="42"/>
      <c r="G99" s="43"/>
      <c r="H99" s="44"/>
      <c r="I99" s="45"/>
      <c r="J99" s="37"/>
      <c r="K99" s="46"/>
      <c r="L99" s="23"/>
      <c r="M99" s="21"/>
    </row>
    <row r="100" spans="1:13" ht="15" thickBot="1" x14ac:dyDescent="0.4">
      <c r="A100" s="40"/>
      <c r="C100" s="51"/>
      <c r="D100" s="39"/>
      <c r="F100" s="9"/>
      <c r="G100" s="16"/>
      <c r="H100" s="17"/>
      <c r="I100" s="10"/>
      <c r="J100" s="4"/>
      <c r="K100" s="26"/>
      <c r="L100" s="27"/>
      <c r="M100" s="28"/>
    </row>
    <row r="101" spans="1:13" x14ac:dyDescent="0.35">
      <c r="C101" s="51"/>
      <c r="D101" s="39"/>
      <c r="F101" s="9"/>
      <c r="G101" s="16"/>
      <c r="H101" s="17"/>
      <c r="I101" s="10"/>
      <c r="J101" s="4"/>
      <c r="K101" s="11"/>
      <c r="L101" s="23"/>
      <c r="M101" s="23"/>
    </row>
    <row r="102" spans="1:13" x14ac:dyDescent="0.35">
      <c r="C102" s="51"/>
      <c r="D102" s="39"/>
      <c r="F102" s="9"/>
      <c r="G102" s="16"/>
      <c r="H102" s="17"/>
      <c r="I102" s="10"/>
      <c r="J102" s="4"/>
      <c r="K102" s="11"/>
      <c r="L102" s="23"/>
      <c r="M102" s="21"/>
    </row>
    <row r="103" spans="1:13" x14ac:dyDescent="0.35">
      <c r="C103" s="51"/>
      <c r="D103" s="39"/>
      <c r="F103" s="9"/>
      <c r="G103" s="16"/>
      <c r="H103" s="17"/>
      <c r="I103" s="10"/>
      <c r="J103" s="4"/>
      <c r="K103" s="11"/>
      <c r="L103" s="23"/>
      <c r="M103" s="21"/>
    </row>
    <row r="104" spans="1:13" x14ac:dyDescent="0.35">
      <c r="C104" s="51"/>
      <c r="D104" s="39"/>
      <c r="F104" s="9"/>
      <c r="G104" s="16"/>
      <c r="H104" s="17"/>
      <c r="I104" s="10"/>
      <c r="J104" s="4"/>
      <c r="K104" s="11"/>
      <c r="L104" s="23"/>
      <c r="M104" s="21"/>
    </row>
    <row r="105" spans="1:13" x14ac:dyDescent="0.35">
      <c r="C105" s="51"/>
      <c r="D105" s="39"/>
      <c r="F105" s="9"/>
      <c r="G105" s="16"/>
      <c r="H105" s="17"/>
      <c r="I105" s="10"/>
      <c r="J105" s="4"/>
      <c r="K105" s="11"/>
      <c r="L105" s="23"/>
      <c r="M105" s="21"/>
    </row>
    <row r="106" spans="1:13" x14ac:dyDescent="0.35">
      <c r="C106" s="51"/>
      <c r="D106" s="39"/>
      <c r="F106" s="9"/>
      <c r="G106" s="16"/>
      <c r="H106" s="17"/>
      <c r="I106" s="10"/>
      <c r="J106" s="4"/>
      <c r="K106" s="11"/>
      <c r="L106" s="23"/>
      <c r="M106" s="21"/>
    </row>
    <row r="107" spans="1:13" x14ac:dyDescent="0.35">
      <c r="C107" s="51"/>
      <c r="D107" s="39"/>
      <c r="F107" s="9"/>
      <c r="G107" s="16"/>
      <c r="H107" s="17"/>
      <c r="I107" s="10"/>
      <c r="J107" s="4"/>
      <c r="K107" s="11"/>
      <c r="L107" s="23"/>
      <c r="M107" s="21"/>
    </row>
    <row r="108" spans="1:13" x14ac:dyDescent="0.35">
      <c r="C108" s="51"/>
      <c r="D108" s="39"/>
      <c r="F108" s="9"/>
      <c r="G108" s="16"/>
      <c r="H108" s="17"/>
      <c r="I108" s="10"/>
      <c r="J108" s="4"/>
      <c r="K108" s="11"/>
      <c r="L108" s="23"/>
      <c r="M108" s="21"/>
    </row>
    <row r="109" spans="1:13" x14ac:dyDescent="0.35">
      <c r="C109" s="51"/>
      <c r="D109" s="39"/>
      <c r="F109" s="9"/>
      <c r="G109" s="16"/>
      <c r="H109" s="17"/>
      <c r="I109" s="10"/>
      <c r="J109" s="4"/>
      <c r="K109" s="11"/>
      <c r="L109" s="23"/>
      <c r="M109" s="21"/>
    </row>
    <row r="110" spans="1:13" x14ac:dyDescent="0.35">
      <c r="C110" s="51"/>
      <c r="D110" s="39"/>
      <c r="F110" s="9"/>
      <c r="G110" s="16"/>
      <c r="H110" s="17"/>
      <c r="I110" s="10"/>
      <c r="J110" s="4"/>
      <c r="K110" s="11"/>
      <c r="L110" s="23"/>
      <c r="M110" s="21"/>
    </row>
    <row r="111" spans="1:13" x14ac:dyDescent="0.35">
      <c r="C111" s="51"/>
      <c r="D111" s="39"/>
      <c r="F111" s="9"/>
      <c r="G111" s="16"/>
      <c r="H111" s="17"/>
      <c r="I111" s="10"/>
      <c r="J111" s="4"/>
      <c r="K111" s="11"/>
      <c r="L111" s="23"/>
      <c r="M111" s="21"/>
    </row>
    <row r="112" spans="1:13" x14ac:dyDescent="0.35">
      <c r="C112" s="51"/>
      <c r="D112" s="39"/>
      <c r="F112" s="9"/>
      <c r="G112" s="16"/>
      <c r="H112" s="17"/>
      <c r="I112" s="10"/>
      <c r="J112" s="4"/>
      <c r="K112" s="11"/>
      <c r="L112" s="23"/>
      <c r="M112" s="21"/>
    </row>
    <row r="113" spans="1:13" x14ac:dyDescent="0.35">
      <c r="C113" s="51"/>
      <c r="D113" s="39"/>
      <c r="F113" s="9"/>
      <c r="G113" s="16"/>
      <c r="H113" s="17"/>
      <c r="I113" s="10"/>
      <c r="J113" s="4"/>
      <c r="K113" s="11"/>
      <c r="L113" s="23"/>
      <c r="M113" s="21"/>
    </row>
    <row r="114" spans="1:13" x14ac:dyDescent="0.35">
      <c r="C114" s="51"/>
      <c r="D114" s="39"/>
      <c r="F114" s="9"/>
      <c r="G114" s="16"/>
      <c r="H114" s="17"/>
      <c r="I114" s="10"/>
      <c r="J114" s="4"/>
      <c r="K114" s="11"/>
      <c r="L114" s="2"/>
      <c r="M114" s="21"/>
    </row>
    <row r="115" spans="1:13" x14ac:dyDescent="0.35">
      <c r="C115" s="51"/>
      <c r="D115" s="39"/>
      <c r="F115" s="9"/>
      <c r="G115" s="16"/>
      <c r="H115" s="17"/>
      <c r="I115" s="10"/>
      <c r="J115" s="4"/>
      <c r="K115" s="11"/>
      <c r="L115" s="23"/>
      <c r="M115" s="21"/>
    </row>
    <row r="116" spans="1:13" x14ac:dyDescent="0.35">
      <c r="C116" s="51"/>
      <c r="D116" s="39"/>
      <c r="F116" s="9"/>
      <c r="G116" s="16"/>
      <c r="H116" s="17"/>
      <c r="I116" s="10"/>
      <c r="J116" s="4"/>
      <c r="K116" s="11"/>
      <c r="L116" s="23"/>
      <c r="M116" s="21"/>
    </row>
    <row r="117" spans="1:13" x14ac:dyDescent="0.35">
      <c r="C117" s="51"/>
      <c r="D117" s="39"/>
      <c r="F117" s="9"/>
      <c r="G117" s="16"/>
      <c r="H117" s="17"/>
      <c r="I117" s="10"/>
      <c r="J117" s="4"/>
      <c r="K117" s="11"/>
      <c r="L117" s="23"/>
      <c r="M117" s="21"/>
    </row>
    <row r="118" spans="1:13" x14ac:dyDescent="0.35">
      <c r="C118" s="51"/>
      <c r="D118" s="39"/>
      <c r="F118" s="9"/>
      <c r="G118" s="16"/>
      <c r="H118" s="17"/>
      <c r="I118" s="10"/>
      <c r="J118" s="4"/>
      <c r="K118" s="11"/>
      <c r="L118" s="23"/>
      <c r="M118" s="21"/>
    </row>
    <row r="119" spans="1:13" x14ac:dyDescent="0.35">
      <c r="C119" s="51"/>
      <c r="D119" s="39"/>
      <c r="F119" s="9"/>
      <c r="G119" s="16"/>
      <c r="H119" s="17"/>
      <c r="I119" s="10"/>
      <c r="J119" s="4"/>
      <c r="K119" s="11"/>
      <c r="L119" s="23"/>
      <c r="M119" s="21"/>
    </row>
    <row r="120" spans="1:13" x14ac:dyDescent="0.35">
      <c r="C120" s="51"/>
      <c r="D120" s="39"/>
      <c r="F120" s="9"/>
      <c r="G120" s="16"/>
      <c r="H120" s="17"/>
      <c r="I120" s="10"/>
      <c r="J120" s="4"/>
      <c r="K120" s="11"/>
      <c r="L120" s="23"/>
      <c r="M120" s="21"/>
    </row>
    <row r="121" spans="1:13" x14ac:dyDescent="0.35">
      <c r="C121" s="51"/>
      <c r="D121" s="39"/>
      <c r="F121" s="9"/>
      <c r="G121" s="16"/>
      <c r="H121" s="17"/>
      <c r="I121" s="10"/>
      <c r="J121" s="4"/>
      <c r="K121" s="11"/>
      <c r="L121" s="23"/>
      <c r="M121" s="21"/>
    </row>
    <row r="122" spans="1:13" x14ac:dyDescent="0.35">
      <c r="C122" s="51"/>
      <c r="D122" s="39"/>
      <c r="F122" s="9"/>
      <c r="G122" s="16"/>
      <c r="H122" s="17"/>
      <c r="I122" s="10"/>
      <c r="J122" s="4"/>
      <c r="K122" s="11"/>
      <c r="L122" s="23"/>
      <c r="M122" s="21"/>
    </row>
    <row r="123" spans="1:13" ht="15" thickBot="1" x14ac:dyDescent="0.4">
      <c r="B123" s="48"/>
      <c r="C123" s="52"/>
      <c r="D123" s="53"/>
      <c r="E123" s="41"/>
      <c r="F123" s="42"/>
      <c r="G123" s="43"/>
      <c r="H123" s="44"/>
      <c r="I123" s="45"/>
      <c r="J123" s="37"/>
      <c r="K123" s="46"/>
      <c r="L123" s="23"/>
      <c r="M123" s="21"/>
    </row>
    <row r="124" spans="1:13" ht="15" thickBot="1" x14ac:dyDescent="0.4">
      <c r="A124" s="40"/>
      <c r="C124" s="51"/>
      <c r="D124" s="39"/>
      <c r="F124" s="9"/>
      <c r="G124" s="16"/>
      <c r="H124" s="17"/>
      <c r="I124" s="10"/>
      <c r="J124" s="4"/>
      <c r="K124" s="26"/>
      <c r="L124" s="27"/>
      <c r="M124" s="28"/>
    </row>
    <row r="125" spans="1:13" x14ac:dyDescent="0.35">
      <c r="C125" s="51"/>
      <c r="D125" s="39"/>
      <c r="F125" s="9"/>
      <c r="G125" s="16"/>
      <c r="H125" s="17"/>
      <c r="I125" s="10"/>
      <c r="J125" s="4"/>
      <c r="K125" s="11"/>
      <c r="L125" s="23"/>
      <c r="M125" s="23"/>
    </row>
    <row r="126" spans="1:13" x14ac:dyDescent="0.35">
      <c r="C126" s="51"/>
      <c r="D126" s="39"/>
      <c r="F126" s="9"/>
      <c r="G126" s="16"/>
      <c r="H126" s="17"/>
      <c r="I126" s="10"/>
      <c r="J126" s="4"/>
      <c r="K126" s="11"/>
      <c r="L126" s="23"/>
      <c r="M126" s="21"/>
    </row>
    <row r="127" spans="1:13" x14ac:dyDescent="0.35">
      <c r="C127" s="51"/>
      <c r="D127" s="39"/>
      <c r="F127" s="9"/>
      <c r="G127" s="16"/>
      <c r="H127" s="17"/>
      <c r="I127" s="10"/>
      <c r="J127" s="4"/>
      <c r="K127" s="11"/>
      <c r="L127" s="23"/>
      <c r="M127" s="21"/>
    </row>
    <row r="128" spans="1:13" x14ac:dyDescent="0.35">
      <c r="C128" s="51"/>
      <c r="D128" s="39"/>
      <c r="F128" s="9"/>
      <c r="G128" s="16"/>
      <c r="H128" s="17"/>
      <c r="I128" s="10"/>
      <c r="J128" s="4"/>
      <c r="K128" s="11"/>
      <c r="L128" s="23"/>
      <c r="M128" s="21"/>
    </row>
    <row r="129" spans="3:13" x14ac:dyDescent="0.35">
      <c r="C129" s="51"/>
      <c r="D129" s="39"/>
      <c r="F129" s="9"/>
      <c r="G129" s="16"/>
      <c r="H129" s="17"/>
      <c r="I129" s="10"/>
      <c r="J129" s="4"/>
      <c r="K129" s="11"/>
      <c r="L129" s="23"/>
      <c r="M129" s="21"/>
    </row>
    <row r="130" spans="3:13" x14ac:dyDescent="0.35">
      <c r="C130" s="51"/>
      <c r="D130" s="39"/>
      <c r="F130" s="9"/>
      <c r="G130" s="16"/>
      <c r="H130" s="17"/>
      <c r="I130" s="10"/>
      <c r="J130" s="4"/>
      <c r="K130" s="11"/>
      <c r="L130" s="23"/>
      <c r="M130" s="21"/>
    </row>
    <row r="131" spans="3:13" x14ac:dyDescent="0.35">
      <c r="C131" s="51"/>
      <c r="D131" s="39"/>
      <c r="F131" s="9"/>
      <c r="G131" s="16"/>
      <c r="H131" s="17"/>
      <c r="I131" s="10"/>
      <c r="J131" s="4"/>
      <c r="K131" s="11"/>
      <c r="L131" s="23"/>
      <c r="M131" s="21"/>
    </row>
    <row r="132" spans="3:13" x14ac:dyDescent="0.35">
      <c r="C132" s="51"/>
      <c r="D132" s="39"/>
      <c r="F132" s="9"/>
      <c r="G132" s="16"/>
      <c r="H132" s="17"/>
      <c r="I132" s="10"/>
      <c r="J132" s="4"/>
      <c r="K132" s="11"/>
      <c r="L132" s="23"/>
      <c r="M132" s="21"/>
    </row>
    <row r="133" spans="3:13" x14ac:dyDescent="0.35">
      <c r="C133" s="51"/>
      <c r="D133" s="39"/>
      <c r="F133" s="9"/>
      <c r="G133" s="16"/>
      <c r="H133" s="17"/>
      <c r="I133" s="10"/>
      <c r="J133" s="4"/>
      <c r="K133" s="11"/>
      <c r="L133" s="23"/>
      <c r="M133" s="21"/>
    </row>
    <row r="134" spans="3:13" x14ac:dyDescent="0.35">
      <c r="C134" s="51"/>
      <c r="D134" s="39"/>
      <c r="F134" s="9"/>
      <c r="G134" s="16"/>
      <c r="H134" s="17"/>
      <c r="I134" s="10"/>
      <c r="J134" s="4"/>
      <c r="K134" s="11"/>
      <c r="L134" s="23"/>
      <c r="M134" s="21"/>
    </row>
    <row r="135" spans="3:13" x14ac:dyDescent="0.35">
      <c r="C135" s="51"/>
      <c r="D135" s="39"/>
      <c r="F135" s="9"/>
      <c r="G135" s="16"/>
      <c r="H135" s="17"/>
      <c r="I135" s="10"/>
      <c r="J135" s="4"/>
      <c r="K135" s="11"/>
      <c r="L135" s="23"/>
      <c r="M135" s="21"/>
    </row>
    <row r="136" spans="3:13" x14ac:dyDescent="0.35">
      <c r="C136" s="51"/>
      <c r="D136" s="39"/>
      <c r="F136" s="9"/>
      <c r="G136" s="16"/>
      <c r="H136" s="17"/>
      <c r="I136" s="10"/>
      <c r="J136" s="4"/>
      <c r="K136" s="11"/>
      <c r="L136" s="23"/>
      <c r="M136" s="21"/>
    </row>
    <row r="137" spans="3:13" x14ac:dyDescent="0.35">
      <c r="C137" s="51"/>
      <c r="D137" s="39"/>
      <c r="F137" s="9"/>
      <c r="G137" s="16"/>
      <c r="H137" s="17"/>
      <c r="I137" s="10"/>
      <c r="J137" s="4"/>
      <c r="K137" s="11"/>
      <c r="L137" s="23"/>
      <c r="M137" s="21"/>
    </row>
    <row r="138" spans="3:13" x14ac:dyDescent="0.35">
      <c r="C138" s="51"/>
      <c r="D138" s="39"/>
      <c r="F138" s="9"/>
      <c r="G138" s="16"/>
      <c r="H138" s="17"/>
      <c r="I138" s="10"/>
      <c r="J138" s="4"/>
      <c r="K138" s="11"/>
      <c r="L138" s="23"/>
      <c r="M138" s="21"/>
    </row>
    <row r="139" spans="3:13" x14ac:dyDescent="0.35">
      <c r="C139" s="51"/>
      <c r="D139" s="39"/>
      <c r="F139" s="9"/>
      <c r="G139" s="16"/>
      <c r="H139" s="17"/>
      <c r="I139" s="10"/>
      <c r="J139" s="4"/>
      <c r="K139" s="11"/>
      <c r="L139" s="23"/>
      <c r="M139" s="21"/>
    </row>
    <row r="140" spans="3:13" x14ac:dyDescent="0.35">
      <c r="C140" s="51"/>
      <c r="D140" s="39"/>
      <c r="F140" s="9"/>
      <c r="G140" s="16"/>
      <c r="H140" s="17"/>
      <c r="I140" s="10"/>
      <c r="J140" s="4"/>
      <c r="K140" s="11"/>
      <c r="L140" s="23"/>
      <c r="M140" s="21"/>
    </row>
    <row r="141" spans="3:13" x14ac:dyDescent="0.35">
      <c r="C141" s="51"/>
      <c r="D141" s="39"/>
      <c r="F141" s="9"/>
      <c r="G141" s="16"/>
      <c r="H141" s="17"/>
      <c r="I141" s="10"/>
      <c r="J141" s="4"/>
      <c r="K141" s="11"/>
      <c r="L141" s="23"/>
      <c r="M141" s="21"/>
    </row>
    <row r="142" spans="3:13" x14ac:dyDescent="0.35">
      <c r="C142" s="51"/>
      <c r="D142" s="39"/>
      <c r="F142" s="12"/>
      <c r="G142" s="18"/>
      <c r="H142" s="17"/>
      <c r="I142" s="10"/>
      <c r="J142" s="4"/>
      <c r="K142" s="11"/>
      <c r="L142" s="23"/>
      <c r="M142" s="21"/>
    </row>
    <row r="143" spans="3:13" x14ac:dyDescent="0.35">
      <c r="C143" s="51"/>
      <c r="D143" s="39"/>
      <c r="F143" s="12"/>
      <c r="G143" s="18"/>
      <c r="H143" s="17"/>
      <c r="I143" s="10"/>
      <c r="J143" s="4"/>
      <c r="K143" s="11"/>
      <c r="M143" s="21"/>
    </row>
    <row r="144" spans="3:13" x14ac:dyDescent="0.35">
      <c r="C144" s="51"/>
      <c r="D144" s="39"/>
      <c r="F144" s="12"/>
      <c r="G144" s="18"/>
      <c r="H144" s="17"/>
      <c r="I144" s="10"/>
      <c r="J144" s="4"/>
      <c r="K144" s="11"/>
      <c r="M144" s="21"/>
    </row>
    <row r="145" spans="1:13" x14ac:dyDescent="0.35">
      <c r="C145" s="51"/>
      <c r="D145" s="39"/>
      <c r="F145" s="12"/>
      <c r="G145" s="18"/>
      <c r="H145" s="17"/>
      <c r="I145" s="10"/>
      <c r="J145" s="4"/>
      <c r="K145" s="11"/>
      <c r="M145" s="21"/>
    </row>
    <row r="146" spans="1:13" x14ac:dyDescent="0.35">
      <c r="C146" s="51"/>
      <c r="D146" s="39"/>
      <c r="F146" s="12"/>
      <c r="G146" s="18"/>
      <c r="H146" s="17"/>
      <c r="I146" s="10"/>
      <c r="J146" s="4"/>
      <c r="K146" s="11"/>
      <c r="M146" s="21"/>
    </row>
    <row r="147" spans="1:13" ht="15" thickBot="1" x14ac:dyDescent="0.4">
      <c r="A147" s="57"/>
      <c r="B147" s="49"/>
      <c r="C147" s="52"/>
      <c r="D147" s="53"/>
      <c r="E147" s="41"/>
      <c r="F147" s="42"/>
      <c r="G147" s="43"/>
      <c r="H147" s="44"/>
      <c r="I147" s="45"/>
      <c r="J147" s="37"/>
      <c r="K147" s="46"/>
      <c r="M147" s="21"/>
    </row>
    <row r="148" spans="1:13" ht="15" thickBot="1" x14ac:dyDescent="0.4">
      <c r="A148" s="40"/>
      <c r="C148" s="51"/>
      <c r="D148" s="39"/>
      <c r="F148" s="9"/>
      <c r="G148" s="16"/>
      <c r="H148" s="17"/>
      <c r="I148" s="10"/>
      <c r="J148" s="4"/>
      <c r="K148" s="26"/>
      <c r="L148" s="27"/>
      <c r="M148" s="28"/>
    </row>
    <row r="149" spans="1:13" x14ac:dyDescent="0.35">
      <c r="C149" s="51"/>
      <c r="D149" s="39"/>
      <c r="F149" s="9"/>
      <c r="G149" s="16"/>
      <c r="H149" s="17"/>
      <c r="I149" s="10"/>
      <c r="J149" s="4"/>
      <c r="K149" s="11"/>
      <c r="L149" s="23"/>
      <c r="M149" s="23"/>
    </row>
    <row r="150" spans="1:13" x14ac:dyDescent="0.35">
      <c r="C150" s="51"/>
      <c r="D150" s="39"/>
      <c r="F150" s="9"/>
      <c r="G150" s="16"/>
      <c r="H150" s="17"/>
      <c r="I150" s="10"/>
      <c r="J150" s="4"/>
      <c r="K150" s="11"/>
      <c r="L150" s="23"/>
      <c r="M150" s="21"/>
    </row>
    <row r="151" spans="1:13" x14ac:dyDescent="0.35">
      <c r="C151" s="51"/>
      <c r="D151" s="39"/>
      <c r="F151" s="9"/>
      <c r="G151" s="16"/>
      <c r="H151" s="17"/>
      <c r="I151" s="10"/>
      <c r="J151" s="4"/>
      <c r="K151" s="11"/>
      <c r="L151" s="23"/>
      <c r="M151" s="21"/>
    </row>
    <row r="152" spans="1:13" x14ac:dyDescent="0.35">
      <c r="C152" s="51"/>
      <c r="D152" s="39"/>
      <c r="F152" s="9"/>
      <c r="G152" s="16"/>
      <c r="H152" s="17"/>
      <c r="I152" s="10"/>
      <c r="J152" s="4"/>
      <c r="K152" s="11"/>
      <c r="L152" s="23"/>
      <c r="M152" s="21"/>
    </row>
    <row r="153" spans="1:13" x14ac:dyDescent="0.35">
      <c r="C153" s="51"/>
      <c r="D153" s="39"/>
      <c r="F153" s="9"/>
      <c r="G153" s="16"/>
      <c r="H153" s="17"/>
      <c r="I153" s="10"/>
      <c r="J153" s="4"/>
      <c r="K153" s="11"/>
      <c r="L153" s="23"/>
      <c r="M153" s="21"/>
    </row>
    <row r="154" spans="1:13" x14ac:dyDescent="0.35">
      <c r="C154" s="51"/>
      <c r="D154" s="39"/>
      <c r="F154" s="9"/>
      <c r="G154" s="16"/>
      <c r="H154" s="17"/>
      <c r="I154" s="10"/>
      <c r="J154" s="4"/>
      <c r="K154" s="11"/>
      <c r="L154" s="23"/>
      <c r="M154" s="21"/>
    </row>
    <row r="155" spans="1:13" x14ac:dyDescent="0.35">
      <c r="C155" s="51"/>
      <c r="D155" s="39"/>
      <c r="F155" s="9"/>
      <c r="G155" s="16"/>
      <c r="H155" s="17"/>
      <c r="I155" s="10"/>
      <c r="J155" s="4"/>
      <c r="K155" s="11"/>
      <c r="L155" s="23"/>
      <c r="M155" s="21"/>
    </row>
    <row r="156" spans="1:13" x14ac:dyDescent="0.35">
      <c r="C156" s="51"/>
      <c r="D156" s="39"/>
      <c r="F156" s="9"/>
      <c r="G156" s="16"/>
      <c r="H156" s="17"/>
      <c r="I156" s="10"/>
      <c r="J156" s="4"/>
      <c r="K156" s="11"/>
      <c r="L156" s="23"/>
      <c r="M156" s="21"/>
    </row>
    <row r="157" spans="1:13" x14ac:dyDescent="0.35">
      <c r="C157" s="51"/>
      <c r="D157" s="39"/>
      <c r="F157" s="9"/>
      <c r="G157" s="16"/>
      <c r="H157" s="17"/>
      <c r="I157" s="10"/>
      <c r="J157" s="4"/>
      <c r="K157" s="11"/>
      <c r="L157" s="23"/>
      <c r="M157" s="21"/>
    </row>
    <row r="158" spans="1:13" x14ac:dyDescent="0.35">
      <c r="C158" s="51"/>
      <c r="D158" s="39"/>
      <c r="F158" s="9"/>
      <c r="G158" s="16"/>
      <c r="H158" s="17"/>
      <c r="I158" s="10"/>
      <c r="J158" s="4"/>
      <c r="K158" s="11"/>
      <c r="L158" s="23"/>
      <c r="M158" s="21"/>
    </row>
    <row r="159" spans="1:13" x14ac:dyDescent="0.35">
      <c r="C159" s="51"/>
      <c r="D159" s="39"/>
      <c r="F159" s="9"/>
      <c r="G159" s="16"/>
      <c r="H159" s="17"/>
      <c r="I159" s="10"/>
      <c r="J159" s="4"/>
      <c r="K159" s="11"/>
      <c r="L159" s="23"/>
      <c r="M159" s="21"/>
    </row>
    <row r="160" spans="1:13" x14ac:dyDescent="0.35">
      <c r="C160" s="51"/>
      <c r="D160" s="39"/>
      <c r="F160" s="9"/>
      <c r="G160" s="16"/>
      <c r="H160" s="17"/>
      <c r="I160" s="10"/>
      <c r="J160" s="4"/>
      <c r="K160" s="11"/>
      <c r="L160" s="23"/>
      <c r="M160" s="21"/>
    </row>
    <row r="161" spans="3:13" x14ac:dyDescent="0.35">
      <c r="C161" s="51"/>
      <c r="D161" s="39"/>
      <c r="F161" s="9"/>
      <c r="G161" s="16"/>
      <c r="H161" s="17"/>
      <c r="I161" s="10"/>
      <c r="J161" s="4"/>
      <c r="K161" s="11"/>
      <c r="L161" s="23"/>
      <c r="M161" s="21"/>
    </row>
    <row r="162" spans="3:13" x14ac:dyDescent="0.35">
      <c r="C162" s="51"/>
      <c r="D162" s="39"/>
      <c r="F162" s="9"/>
      <c r="G162" s="16"/>
      <c r="H162" s="17"/>
      <c r="I162" s="10"/>
      <c r="J162" s="4"/>
      <c r="K162" s="11"/>
      <c r="L162" s="23"/>
      <c r="M162" s="21"/>
    </row>
    <row r="163" spans="3:13" x14ac:dyDescent="0.35">
      <c r="C163" s="51"/>
      <c r="D163" s="39"/>
      <c r="F163" s="9"/>
      <c r="G163" s="16"/>
      <c r="H163" s="17"/>
      <c r="I163" s="10"/>
      <c r="J163" s="4"/>
      <c r="K163" s="11"/>
      <c r="L163" s="23"/>
      <c r="M163" s="21"/>
    </row>
    <row r="164" spans="3:13" x14ac:dyDescent="0.35">
      <c r="C164" s="51"/>
      <c r="D164" s="39"/>
      <c r="F164" s="9"/>
      <c r="G164" s="16"/>
      <c r="H164" s="17"/>
      <c r="I164" s="10"/>
      <c r="J164" s="4"/>
      <c r="K164" s="11"/>
      <c r="L164" s="23"/>
      <c r="M164" s="21"/>
    </row>
    <row r="165" spans="3:13" x14ac:dyDescent="0.35">
      <c r="C165" s="51"/>
      <c r="D165" s="39"/>
      <c r="F165" s="9"/>
      <c r="G165" s="16"/>
      <c r="H165" s="17"/>
      <c r="I165" s="10"/>
      <c r="J165" s="4"/>
      <c r="K165" s="11"/>
      <c r="L165" s="23"/>
      <c r="M165" s="21"/>
    </row>
    <row r="166" spans="3:13" x14ac:dyDescent="0.35">
      <c r="C166" s="51"/>
      <c r="D166" s="39"/>
      <c r="F166" s="12"/>
      <c r="G166" s="16"/>
      <c r="H166" s="17"/>
      <c r="I166" s="10"/>
      <c r="J166" s="4"/>
      <c r="K166" s="11"/>
      <c r="L166" s="23"/>
      <c r="M166" s="21"/>
    </row>
    <row r="167" spans="3:13" x14ac:dyDescent="0.35">
      <c r="C167" s="51"/>
      <c r="D167" s="39"/>
      <c r="F167" s="12"/>
      <c r="G167" s="16"/>
      <c r="H167" s="17"/>
      <c r="I167" s="10"/>
      <c r="J167" s="4"/>
      <c r="K167" s="11"/>
      <c r="M167" s="21"/>
    </row>
    <row r="168" spans="3:13" x14ac:dyDescent="0.35">
      <c r="C168" s="51"/>
      <c r="D168" s="39"/>
      <c r="F168" s="12"/>
      <c r="G168" s="16"/>
      <c r="H168" s="17"/>
      <c r="I168" s="10"/>
      <c r="J168" s="4"/>
      <c r="K168" s="11"/>
      <c r="M168" s="21"/>
    </row>
    <row r="169" spans="3:13" x14ac:dyDescent="0.35">
      <c r="C169" s="51"/>
      <c r="D169" s="39"/>
      <c r="F169" s="12"/>
      <c r="G169" s="16"/>
      <c r="H169" s="17"/>
      <c r="I169" s="10"/>
      <c r="J169" s="4"/>
      <c r="K169" s="11"/>
      <c r="M169" s="21"/>
    </row>
    <row r="170" spans="3:13" x14ac:dyDescent="0.35">
      <c r="C170" s="51"/>
      <c r="D170" s="39"/>
      <c r="F170" s="12"/>
      <c r="G170" s="16"/>
      <c r="H170" s="17"/>
      <c r="I170" s="10"/>
      <c r="J170" s="4"/>
      <c r="K170" s="11"/>
      <c r="M170" s="21"/>
    </row>
    <row r="171" spans="3:13" x14ac:dyDescent="0.35">
      <c r="C171" s="51"/>
      <c r="D171" s="54"/>
      <c r="F171" s="12"/>
      <c r="G171" s="16"/>
      <c r="H171" s="17"/>
      <c r="I171" s="10"/>
      <c r="J171" s="4"/>
      <c r="K171" s="11"/>
      <c r="M171" s="21"/>
    </row>
  </sheetData>
  <mergeCells count="1">
    <mergeCell ref="B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1" sqref="E1:E8"/>
    </sheetView>
  </sheetViews>
  <sheetFormatPr defaultRowHeight="14.5" x14ac:dyDescent="0.35"/>
  <sheetData>
    <row r="1" spans="1:5" x14ac:dyDescent="0.35">
      <c r="A1">
        <v>1</v>
      </c>
      <c r="B1">
        <v>1718</v>
      </c>
      <c r="C1">
        <v>20</v>
      </c>
      <c r="D1">
        <v>0</v>
      </c>
      <c r="E1">
        <v>1717</v>
      </c>
    </row>
    <row r="2" spans="1:5" x14ac:dyDescent="0.35">
      <c r="A2">
        <v>2</v>
      </c>
      <c r="B2">
        <v>515</v>
      </c>
      <c r="C2">
        <v>25</v>
      </c>
      <c r="D2">
        <v>0</v>
      </c>
      <c r="E2">
        <v>514</v>
      </c>
    </row>
    <row r="3" spans="1:5" x14ac:dyDescent="0.35">
      <c r="A3">
        <v>3</v>
      </c>
      <c r="B3">
        <v>1859</v>
      </c>
      <c r="C3">
        <v>17</v>
      </c>
      <c r="D3">
        <v>0</v>
      </c>
      <c r="E3">
        <v>1858</v>
      </c>
    </row>
    <row r="4" spans="1:5" x14ac:dyDescent="0.35">
      <c r="A4">
        <v>4</v>
      </c>
      <c r="B4">
        <v>472</v>
      </c>
      <c r="C4">
        <v>0</v>
      </c>
      <c r="D4">
        <v>0</v>
      </c>
      <c r="E4">
        <v>471</v>
      </c>
    </row>
    <row r="5" spans="1:5" x14ac:dyDescent="0.35">
      <c r="A5">
        <v>5</v>
      </c>
      <c r="B5">
        <v>1840</v>
      </c>
      <c r="C5">
        <v>17</v>
      </c>
      <c r="D5">
        <v>0</v>
      </c>
      <c r="E5">
        <v>1839</v>
      </c>
    </row>
    <row r="6" spans="1:5" x14ac:dyDescent="0.35">
      <c r="A6">
        <v>6</v>
      </c>
      <c r="B6">
        <v>635</v>
      </c>
      <c r="C6">
        <v>25</v>
      </c>
      <c r="D6">
        <v>0</v>
      </c>
      <c r="E6">
        <v>634</v>
      </c>
    </row>
    <row r="7" spans="1:5" x14ac:dyDescent="0.35">
      <c r="A7">
        <v>7</v>
      </c>
      <c r="B7">
        <v>1789</v>
      </c>
      <c r="C7">
        <v>15</v>
      </c>
      <c r="D7">
        <v>0</v>
      </c>
      <c r="E7">
        <v>1788</v>
      </c>
    </row>
    <row r="8" spans="1:5" x14ac:dyDescent="0.35">
      <c r="A8">
        <v>8</v>
      </c>
      <c r="B8">
        <v>592</v>
      </c>
      <c r="C8">
        <v>8</v>
      </c>
      <c r="D8">
        <v>0</v>
      </c>
      <c r="E8"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AxoSim</dc:creator>
  <cp:lastModifiedBy>H</cp:lastModifiedBy>
  <dcterms:created xsi:type="dcterms:W3CDTF">2018-01-03T14:31:55Z</dcterms:created>
  <dcterms:modified xsi:type="dcterms:W3CDTF">2018-04-18T22:44:27Z</dcterms:modified>
</cp:coreProperties>
</file>