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ze\Google Drive\DUKE 2016-2020\AxoSim\"/>
    </mc:Choice>
  </mc:AlternateContent>
  <xr:revisionPtr revIDLastSave="0" documentId="13_ncr:1_{B569C582-A0D0-4173-B224-E022AD4C9B54}" xr6:coauthVersionLast="34" xr6:coauthVersionMax="34" xr10:uidLastSave="{00000000-0000-0000-0000-000000000000}"/>
  <bookViews>
    <workbookView xWindow="0" yWindow="0" windowWidth="11358" windowHeight="630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1" i="1" l="1"/>
  <c r="P58" i="1"/>
  <c r="P33" i="1"/>
  <c r="M35" i="1"/>
  <c r="F44" i="1"/>
  <c r="F43" i="1"/>
  <c r="F100" i="1"/>
  <c r="H100" i="1"/>
  <c r="K100" i="1"/>
  <c r="P97" i="1" s="1"/>
  <c r="F82" i="1"/>
  <c r="H82" i="1"/>
  <c r="K82" i="1"/>
  <c r="F83" i="1"/>
  <c r="H83" i="1"/>
  <c r="K83" i="1"/>
  <c r="F84" i="1"/>
  <c r="H84" i="1"/>
  <c r="K84" i="1"/>
  <c r="P81" i="1" s="1"/>
  <c r="F93" i="1"/>
  <c r="I93" i="1" s="1"/>
  <c r="H93" i="1"/>
  <c r="K93" i="1"/>
  <c r="F94" i="1"/>
  <c r="H94" i="1"/>
  <c r="K94" i="1"/>
  <c r="P93" i="1" s="1"/>
  <c r="F95" i="1"/>
  <c r="I95" i="1" s="1"/>
  <c r="H95" i="1"/>
  <c r="K95" i="1"/>
  <c r="M96" i="1" s="1"/>
  <c r="F96" i="1"/>
  <c r="H96" i="1"/>
  <c r="K96" i="1"/>
  <c r="F97" i="1"/>
  <c r="H97" i="1"/>
  <c r="K97" i="1"/>
  <c r="P98" i="1" s="1"/>
  <c r="F98" i="1"/>
  <c r="H98" i="1"/>
  <c r="K98" i="1"/>
  <c r="F99" i="1"/>
  <c r="H99" i="1"/>
  <c r="K99" i="1"/>
  <c r="F53" i="1"/>
  <c r="H53" i="1"/>
  <c r="K53" i="1"/>
  <c r="P54" i="1" s="1"/>
  <c r="F54" i="1"/>
  <c r="I54" i="1" s="1"/>
  <c r="O53" i="1" s="1"/>
  <c r="H54" i="1"/>
  <c r="K54" i="1"/>
  <c r="F55" i="1"/>
  <c r="H55" i="1"/>
  <c r="K55" i="1"/>
  <c r="F56" i="1"/>
  <c r="I56" i="1" s="1"/>
  <c r="H56" i="1"/>
  <c r="K56" i="1"/>
  <c r="M56" i="1" s="1"/>
  <c r="F57" i="1"/>
  <c r="H57" i="1"/>
  <c r="K57" i="1"/>
  <c r="F58" i="1"/>
  <c r="H58" i="1"/>
  <c r="K58" i="1"/>
  <c r="P57" i="1" s="1"/>
  <c r="F59" i="1"/>
  <c r="H59" i="1"/>
  <c r="K59" i="1"/>
  <c r="F60" i="1"/>
  <c r="H60" i="1"/>
  <c r="K60" i="1"/>
  <c r="K52" i="1"/>
  <c r="H52" i="1"/>
  <c r="F52" i="1"/>
  <c r="K22" i="1"/>
  <c r="K23" i="1"/>
  <c r="K24" i="1"/>
  <c r="P25" i="1" s="1"/>
  <c r="K25" i="1"/>
  <c r="M27" i="1" s="1"/>
  <c r="K26" i="1"/>
  <c r="K27" i="1"/>
  <c r="P24" i="1" s="1"/>
  <c r="K28" i="1"/>
  <c r="P29" i="1" s="1"/>
  <c r="K29" i="1"/>
  <c r="P28" i="1" s="1"/>
  <c r="K30" i="1"/>
  <c r="K31" i="1"/>
  <c r="K32" i="1"/>
  <c r="K33" i="1"/>
  <c r="P32" i="1" s="1"/>
  <c r="K34" i="1"/>
  <c r="K35" i="1"/>
  <c r="K20" i="1"/>
  <c r="P21" i="1" s="1"/>
  <c r="K21" i="1"/>
  <c r="P20" i="1" s="1"/>
  <c r="K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9" i="1"/>
  <c r="F33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19" i="1"/>
  <c r="M60" i="1" l="1"/>
  <c r="M100" i="1"/>
  <c r="P94" i="1"/>
  <c r="M23" i="1"/>
  <c r="O94" i="1"/>
  <c r="I97" i="1"/>
  <c r="I100" i="1"/>
  <c r="P53" i="1"/>
  <c r="I60" i="1"/>
  <c r="I99" i="1"/>
  <c r="M31" i="1"/>
  <c r="I52" i="1"/>
  <c r="I98" i="1"/>
  <c r="I96" i="1"/>
  <c r="I94" i="1"/>
  <c r="O93" i="1" s="1"/>
  <c r="I84" i="1"/>
  <c r="I83" i="1"/>
  <c r="I82" i="1"/>
  <c r="O81" i="1" s="1"/>
  <c r="I59" i="1"/>
  <c r="I58" i="1"/>
  <c r="O57" i="1" s="1"/>
  <c r="I57" i="1"/>
  <c r="I55" i="1"/>
  <c r="I53" i="1"/>
  <c r="I35" i="1"/>
  <c r="I34" i="1"/>
  <c r="I33" i="1"/>
  <c r="O32" i="1" s="1"/>
  <c r="I31" i="1"/>
  <c r="I30" i="1"/>
  <c r="I27" i="1"/>
  <c r="I26" i="1"/>
  <c r="I23" i="1"/>
  <c r="I22" i="1"/>
  <c r="I32" i="1"/>
  <c r="I28" i="1"/>
  <c r="I24" i="1"/>
  <c r="I20" i="1"/>
  <c r="I29" i="1"/>
  <c r="O28" i="1" s="1"/>
  <c r="I25" i="1"/>
  <c r="O24" i="1" s="1"/>
  <c r="I21" i="1"/>
  <c r="O20" i="1" s="1"/>
  <c r="I19" i="1"/>
  <c r="O97" i="1" l="1"/>
  <c r="O58" i="1"/>
  <c r="L60" i="1"/>
  <c r="L56" i="1"/>
  <c r="O54" i="1"/>
  <c r="O25" i="1"/>
  <c r="L27" i="1"/>
  <c r="L31" i="1"/>
  <c r="O29" i="1"/>
  <c r="O98" i="1"/>
  <c r="L100" i="1"/>
  <c r="O21" i="1"/>
  <c r="L23" i="1"/>
  <c r="O33" i="1"/>
  <c r="L35" i="1"/>
  <c r="L96" i="1"/>
  <c r="K77" i="1"/>
  <c r="K78" i="1"/>
  <c r="K79" i="1"/>
  <c r="K80" i="1"/>
  <c r="K81" i="1"/>
  <c r="F77" i="1"/>
  <c r="F78" i="1"/>
  <c r="F79" i="1"/>
  <c r="F80" i="1"/>
  <c r="F81" i="1"/>
  <c r="H77" i="1"/>
  <c r="H78" i="1"/>
  <c r="H79" i="1"/>
  <c r="H80" i="1"/>
  <c r="I80" i="1" s="1"/>
  <c r="H81" i="1"/>
  <c r="P77" i="1" l="1"/>
  <c r="M84" i="1"/>
  <c r="P82" i="1"/>
  <c r="P78" i="1"/>
  <c r="M80" i="1"/>
  <c r="I81" i="1"/>
  <c r="I79" i="1"/>
  <c r="I78" i="1"/>
  <c r="O77" i="1" s="1"/>
  <c r="I77" i="1"/>
  <c r="K50" i="1"/>
  <c r="K51" i="1"/>
  <c r="H50" i="1"/>
  <c r="H51" i="1"/>
  <c r="F50" i="1"/>
  <c r="F51" i="1"/>
  <c r="L84" i="1" l="1"/>
  <c r="O82" i="1"/>
  <c r="P49" i="1"/>
  <c r="I51" i="1"/>
  <c r="I50" i="1"/>
  <c r="O78" i="1"/>
  <c r="O49" i="1"/>
  <c r="L80" i="1"/>
  <c r="F72" i="1" l="1"/>
  <c r="F73" i="1"/>
  <c r="F74" i="1"/>
  <c r="F75" i="1"/>
  <c r="H49" i="1" l="1"/>
  <c r="K6" i="1"/>
  <c r="K7" i="1"/>
  <c r="K8" i="1"/>
  <c r="K9" i="1"/>
  <c r="K10" i="1"/>
  <c r="K11" i="1"/>
  <c r="K12" i="1"/>
  <c r="K13" i="1"/>
  <c r="K14" i="1"/>
  <c r="K15" i="1"/>
  <c r="K16" i="1"/>
  <c r="K17" i="1"/>
  <c r="P16" i="1" s="1"/>
  <c r="K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61" i="1"/>
  <c r="H61" i="1"/>
  <c r="F62" i="1"/>
  <c r="F63" i="1"/>
  <c r="F64" i="1"/>
  <c r="F65" i="1"/>
  <c r="F66" i="1"/>
  <c r="F67" i="1"/>
  <c r="F68" i="1"/>
  <c r="F69" i="1"/>
  <c r="F70" i="1"/>
  <c r="K49" i="1"/>
  <c r="F49" i="1"/>
  <c r="K48" i="1"/>
  <c r="H48" i="1"/>
  <c r="F48" i="1"/>
  <c r="K47" i="1"/>
  <c r="H47" i="1"/>
  <c r="F47" i="1"/>
  <c r="K46" i="1"/>
  <c r="P45" i="1" s="1"/>
  <c r="H46" i="1"/>
  <c r="F46" i="1"/>
  <c r="K45" i="1"/>
  <c r="H45" i="1"/>
  <c r="F45" i="1"/>
  <c r="K44" i="1"/>
  <c r="P41" i="1" s="1"/>
  <c r="H44" i="1"/>
  <c r="I44" i="1" s="1"/>
  <c r="K43" i="1"/>
  <c r="H43" i="1"/>
  <c r="I43" i="1" s="1"/>
  <c r="K41" i="1"/>
  <c r="H41" i="1"/>
  <c r="F41" i="1"/>
  <c r="K40" i="1"/>
  <c r="H40" i="1"/>
  <c r="F40" i="1"/>
  <c r="K39" i="1"/>
  <c r="H39" i="1"/>
  <c r="F39" i="1"/>
  <c r="K38" i="1"/>
  <c r="H38" i="1"/>
  <c r="F38" i="1"/>
  <c r="K37" i="1"/>
  <c r="H37" i="1"/>
  <c r="F37" i="1"/>
  <c r="P17" i="1" l="1"/>
  <c r="P38" i="1"/>
  <c r="I41" i="1"/>
  <c r="P46" i="1"/>
  <c r="P42" i="1"/>
  <c r="P37" i="1"/>
  <c r="I11" i="1"/>
  <c r="I7" i="1"/>
  <c r="I47" i="1"/>
  <c r="I45" i="1"/>
  <c r="M52" i="1"/>
  <c r="P50" i="1"/>
  <c r="P12" i="1"/>
  <c r="I10" i="1"/>
  <c r="I14" i="1"/>
  <c r="M15" i="1"/>
  <c r="P13" i="1"/>
  <c r="M11" i="1"/>
  <c r="P9" i="1"/>
  <c r="P8" i="1"/>
  <c r="I48" i="1"/>
  <c r="O42" i="1"/>
  <c r="I46" i="1"/>
  <c r="I49" i="1"/>
  <c r="I61" i="1"/>
  <c r="I37" i="1"/>
  <c r="M19" i="1"/>
  <c r="I18" i="1"/>
  <c r="I17" i="1"/>
  <c r="I13" i="1"/>
  <c r="I9" i="1"/>
  <c r="O8" i="1" s="1"/>
  <c r="I6" i="1"/>
  <c r="M48" i="1"/>
  <c r="M44" i="1"/>
  <c r="M40" i="1"/>
  <c r="I16" i="1"/>
  <c r="I15" i="1"/>
  <c r="I12" i="1"/>
  <c r="O13" i="1" s="1"/>
  <c r="I8" i="1"/>
  <c r="I39" i="1"/>
  <c r="I40" i="1"/>
  <c r="I38" i="1"/>
  <c r="O45" i="1" l="1"/>
  <c r="O37" i="1"/>
  <c r="O38" i="1"/>
  <c r="L52" i="1"/>
  <c r="O50" i="1"/>
  <c r="O46" i="1"/>
  <c r="O41" i="1"/>
  <c r="O17" i="1"/>
  <c r="O12" i="1"/>
  <c r="O16" i="1"/>
  <c r="L11" i="1"/>
  <c r="O9" i="1"/>
  <c r="L15" i="1"/>
  <c r="L19" i="1"/>
  <c r="L44" i="1"/>
  <c r="L40" i="1"/>
  <c r="L48" i="1"/>
  <c r="K75" i="1"/>
  <c r="H75" i="1"/>
  <c r="I75" i="1" s="1"/>
  <c r="K74" i="1"/>
  <c r="P73" i="1" s="1"/>
  <c r="H74" i="1"/>
  <c r="I74" i="1" s="1"/>
  <c r="O73" i="1" s="1"/>
  <c r="K73" i="1"/>
  <c r="P74" i="1" s="1"/>
  <c r="H73" i="1"/>
  <c r="I73" i="1" s="1"/>
  <c r="K72" i="1"/>
  <c r="H72" i="1"/>
  <c r="I72" i="1" s="1"/>
  <c r="O74" i="1" l="1"/>
  <c r="M76" i="1"/>
  <c r="L76" i="1"/>
  <c r="K70" i="1" l="1"/>
  <c r="P69" i="1" s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P62" i="1" s="1"/>
  <c r="H63" i="1"/>
  <c r="K62" i="1"/>
  <c r="H62" i="1"/>
  <c r="K5" i="1"/>
  <c r="P4" i="1" s="1"/>
  <c r="K4" i="1"/>
  <c r="H4" i="1"/>
  <c r="I4" i="1" s="1"/>
  <c r="O5" i="1" l="1"/>
  <c r="V4" i="1" s="1"/>
  <c r="P5" i="1"/>
  <c r="M4" i="1"/>
  <c r="W4" i="1" s="1"/>
  <c r="P66" i="1"/>
  <c r="P61" i="1"/>
  <c r="M37" i="1"/>
  <c r="W5" i="1" s="1"/>
  <c r="P65" i="1"/>
  <c r="M72" i="1"/>
  <c r="P70" i="1"/>
  <c r="M68" i="1"/>
  <c r="M64" i="1"/>
  <c r="M7" i="1"/>
  <c r="I68" i="1"/>
  <c r="I70" i="1"/>
  <c r="O69" i="1" s="1"/>
  <c r="I69" i="1"/>
  <c r="O70" i="1" s="1"/>
  <c r="I64" i="1"/>
  <c r="I63" i="1"/>
  <c r="O62" i="1" s="1"/>
  <c r="I66" i="1"/>
  <c r="I5" i="1"/>
  <c r="O4" i="1" s="1"/>
  <c r="U4" i="1" s="1"/>
  <c r="I65" i="1"/>
  <c r="I67" i="1"/>
  <c r="I62" i="1"/>
  <c r="L37" i="1" s="1"/>
  <c r="R5" i="1" s="1"/>
  <c r="L4" i="1" l="1"/>
  <c r="R4" i="1" s="1"/>
  <c r="V5" i="1"/>
  <c r="L7" i="1"/>
  <c r="O61" i="1"/>
  <c r="U5" i="1" s="1"/>
  <c r="O66" i="1"/>
  <c r="O65" i="1"/>
  <c r="L68" i="1"/>
  <c r="L64" i="1"/>
  <c r="L72" i="1"/>
</calcChain>
</file>

<file path=xl/sharedStrings.xml><?xml version="1.0" encoding="utf-8"?>
<sst xmlns="http://schemas.openxmlformats.org/spreadsheetml/2006/main" count="321" uniqueCount="87">
  <si>
    <t>name</t>
  </si>
  <si>
    <t>pixels</t>
  </si>
  <si>
    <t>length (mm)</t>
  </si>
  <si>
    <t>time</t>
  </si>
  <si>
    <t>latency (ms)</t>
  </si>
  <si>
    <t>NCV (m/s)</t>
  </si>
  <si>
    <t>amplitude (mV)</t>
  </si>
  <si>
    <t>Amp/gain (uV)</t>
  </si>
  <si>
    <t>ctrl</t>
  </si>
  <si>
    <t>avg NCV</t>
  </si>
  <si>
    <t>distal</t>
  </si>
  <si>
    <t>avg</t>
  </si>
  <si>
    <t>prox</t>
  </si>
  <si>
    <t>avg amp</t>
  </si>
  <si>
    <t>std.err</t>
  </si>
  <si>
    <t>st.dev</t>
  </si>
  <si>
    <t>NCV values</t>
  </si>
  <si>
    <t>amp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</si>
  <si>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</si>
  <si>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</si>
  <si>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</si>
  <si>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</si>
  <si>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</si>
  <si>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</si>
  <si>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</si>
  <si>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</si>
  <si>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</si>
  <si>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</si>
  <si>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</si>
  <si>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</si>
  <si>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</si>
  <si>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</si>
  <si>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</si>
  <si>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</si>
  <si>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ptx</t>
  </si>
  <si>
    <t>200nM</t>
  </si>
  <si>
    <t>Ctrl</t>
  </si>
  <si>
    <t>3.1.1</t>
  </si>
  <si>
    <t>3.1.2</t>
  </si>
  <si>
    <t>3.1.3</t>
  </si>
  <si>
    <t>3.1.4</t>
  </si>
  <si>
    <t>3.2.1</t>
  </si>
  <si>
    <t>4.1.1</t>
  </si>
  <si>
    <t>3.2.2</t>
  </si>
  <si>
    <t>3.2.3</t>
  </si>
  <si>
    <t>3.2.4</t>
  </si>
  <si>
    <t>4.1.2</t>
  </si>
  <si>
    <t>4.1.3</t>
  </si>
  <si>
    <t>4.1.4</t>
  </si>
  <si>
    <t>4.2.1</t>
  </si>
  <si>
    <t>4.2.2</t>
  </si>
  <si>
    <t>4.2.3</t>
  </si>
  <si>
    <t>4.2.4</t>
  </si>
  <si>
    <t>Ptx 150nM</t>
  </si>
  <si>
    <t>Paclitaxel 200nM repeat #5</t>
  </si>
  <si>
    <t>5.1.1</t>
  </si>
  <si>
    <t>5.1.2</t>
  </si>
  <si>
    <t>5.1.3</t>
  </si>
  <si>
    <t>5.1.4</t>
  </si>
  <si>
    <t>5.2.1</t>
  </si>
  <si>
    <t>5.2.2</t>
  </si>
  <si>
    <t>5.2.3</t>
  </si>
  <si>
    <t>5.2.4</t>
  </si>
  <si>
    <t>6.1.1</t>
  </si>
  <si>
    <t>6.1.2</t>
  </si>
  <si>
    <t>6.1.3</t>
  </si>
  <si>
    <t>6.1.4</t>
  </si>
  <si>
    <t>6.2.1</t>
  </si>
  <si>
    <t>6.2.2</t>
  </si>
  <si>
    <t>6.2.3</t>
  </si>
  <si>
    <t>6.2.4</t>
  </si>
  <si>
    <t>7.1.1</t>
  </si>
  <si>
    <t>7.1.2</t>
  </si>
  <si>
    <t>7.1.3</t>
  </si>
  <si>
    <t>7.1.4</t>
  </si>
  <si>
    <t>7.2.1</t>
  </si>
  <si>
    <t>7.2.2</t>
  </si>
  <si>
    <t>7.2.3</t>
  </si>
  <si>
    <t>7.2.4</t>
  </si>
  <si>
    <t>8.1.1</t>
  </si>
  <si>
    <t>8.1.2</t>
  </si>
  <si>
    <t>8.1.3</t>
  </si>
  <si>
    <t>8.1.4</t>
  </si>
  <si>
    <t>8.2.1</t>
  </si>
  <si>
    <t>8.2.2</t>
  </si>
  <si>
    <t>8.2.3</t>
  </si>
  <si>
    <t>8.2.4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</si>
</sst>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color rgb="FF4A86E8"/>
      <name val="Arial"/>
      <family val="2"/>
    </font>
    <font>
      <sz val="10"/>
      <color rgb="FFFF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 applyAlignme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/>
    <xf numFmtId="164" fontId="3" fillId="0" borderId="0" xfId="0" applyNumberFormat="1" applyFont="1"/>
    <xf numFmtId="165" fontId="4" fillId="0" borderId="1" xfId="0" applyNumberFormat="1" applyFont="1" applyBorder="1"/>
    <xf numFmtId="0" fontId="4" fillId="0" borderId="1" xfId="0" applyFont="1" applyBorder="1"/>
    <xf numFmtId="164" fontId="3" fillId="0" borderId="0" xfId="0" applyNumberFormat="1" applyFont="1" applyBorder="1"/>
    <xf numFmtId="166" fontId="0" fillId="0" borderId="0" xfId="0" applyNumberFormat="1" applyFont="1" applyAlignment="1"/>
    <xf numFmtId="166" fontId="1" fillId="0" borderId="0" xfId="0" applyNumberFormat="1" applyFont="1"/>
    <xf numFmtId="166" fontId="1" fillId="0" borderId="0" xfId="0" applyNumberFormat="1" applyFont="1" applyAlignment="1"/>
    <xf numFmtId="166" fontId="3" fillId="0" borderId="0" xfId="0" applyNumberFormat="1" applyFont="1"/>
    <xf numFmtId="166" fontId="1" fillId="0" borderId="0" xfId="0" applyNumberFormat="1" applyFont="1" applyBorder="1" applyAlignment="1"/>
    <xf numFmtId="166" fontId="0" fillId="0" borderId="0" xfId="0" applyNumberFormat="1"/>
    <xf numFmtId="165" fontId="0" fillId="0" borderId="0" xfId="0" applyNumberFormat="1"/>
    <xf numFmtId="1" fontId="0" fillId="0" borderId="0" xfId="0" applyNumberFormat="1" applyFont="1" applyAlignment="1"/>
    <xf numFmtId="1" fontId="0" fillId="0" borderId="0" xfId="0" applyNumberFormat="1"/>
    <xf numFmtId="164" fontId="0" fillId="0" borderId="0" xfId="0" applyNumberFormat="1" applyFont="1" applyAlignment="1"/>
    <xf numFmtId="164" fontId="0" fillId="0" borderId="0" xfId="0" applyNumberFormat="1"/>
    <xf numFmtId="0" fontId="4" fillId="0" borderId="4" xfId="0" applyFont="1" applyBorder="1"/>
    <xf numFmtId="164" fontId="1" fillId="2" borderId="2" xfId="0" applyNumberFormat="1" applyFont="1" applyFill="1" applyBorder="1"/>
    <xf numFmtId="1" fontId="0" fillId="2" borderId="3" xfId="0" applyNumberFormat="1" applyFont="1" applyFill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0" fillId="0" borderId="0" xfId="0" applyNumberFormat="1" applyBorder="1"/>
    <xf numFmtId="165" fontId="0" fillId="0" borderId="9" xfId="0" applyNumberFormat="1" applyBorder="1"/>
    <xf numFmtId="1" fontId="0" fillId="0" borderId="8" xfId="0" applyNumberFormat="1" applyBorder="1"/>
    <xf numFmtId="1" fontId="0" fillId="0" borderId="0" xfId="0" applyNumberFormat="1" applyBorder="1"/>
    <xf numFmtId="0" fontId="1" fillId="0" borderId="10" xfId="0" applyFont="1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/>
    <xf numFmtId="0" fontId="0" fillId="0" borderId="10" xfId="0" applyBorder="1"/>
    <xf numFmtId="164" fontId="3" fillId="0" borderId="10" xfId="0" applyNumberFormat="1" applyFont="1" applyBorder="1"/>
    <xf numFmtId="166" fontId="1" fillId="0" borderId="10" xfId="0" applyNumberFormat="1" applyFont="1" applyBorder="1" applyAlignment="1"/>
    <xf numFmtId="166" fontId="3" fillId="0" borderId="10" xfId="0" applyNumberFormat="1" applyFont="1" applyBorder="1"/>
    <xf numFmtId="165" fontId="4" fillId="0" borderId="11" xfId="0" applyNumberFormat="1" applyFont="1" applyBorder="1"/>
    <xf numFmtId="0" fontId="4" fillId="0" borderId="11" xfId="0" applyFont="1" applyBorder="1"/>
    <xf numFmtId="0" fontId="0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0" xfId="0" applyFont="1" applyBorder="1" applyAlignment="1">
      <alignment horizontal="right"/>
    </xf>
    <xf numFmtId="0" fontId="4" fillId="0" borderId="12" xfId="0" applyFont="1" applyBorder="1"/>
    <xf numFmtId="0" fontId="0" fillId="0" borderId="0" xfId="0" applyBorder="1"/>
    <xf numFmtId="0" fontId="0" fillId="0" borderId="0" xfId="0" applyFont="1" applyFill="1" applyBorder="1" applyAlignment="1"/>
    <xf numFmtId="0" fontId="1" fillId="0" borderId="10" xfId="0" applyFont="1" applyBorder="1" applyAlignment="1">
      <alignment horizontal="center"/>
    </xf>
    <xf numFmtId="165" fontId="0" fillId="0" borderId="0" xfId="0" applyNumberFormat="1" applyFon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166" fontId="3" fillId="0" borderId="0" xfId="0" applyNumberFormat="1" applyFont="1" applyBorder="1" applyAlignment="1"/>
    <xf numFmtId="0" fontId="1" fillId="0" borderId="0" xfId="0" applyFont="1" applyBorder="1" applyAlignment="1"/>
    <xf numFmtId="164" fontId="1" fillId="0" borderId="10" xfId="0" applyNumberFormat="1" applyFont="1" applyBorder="1" applyAlignment="1"/>
    <xf numFmtId="165" fontId="2" fillId="0" borderId="10" xfId="0" applyNumberFormat="1" applyFont="1" applyBorder="1" applyAlignment="1"/>
    <xf numFmtId="0" fontId="2" fillId="0" borderId="10" xfId="0" applyFont="1" applyBorder="1" applyAlignment="1"/>
    <xf numFmtId="164" fontId="1" fillId="0" borderId="0" xfId="0" applyNumberFormat="1" applyFont="1" applyFill="1" applyBorder="1"/>
    <xf numFmtId="1" fontId="0" fillId="0" borderId="0" xfId="0" applyNumberFormat="1" applyFont="1" applyFill="1" applyBorder="1" applyAlignment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Ptx 7</a:t>
            </a:r>
            <a:r>
              <a:rPr lang="en-US" baseline="0"/>
              <a:t> days, Avg NCV (w/ st.dev)</a:t>
            </a:r>
            <a:endParaRPr lang="en-US"/>
          </a:p>
        </c:rich>
      </c:tx>
      <c:layout>
        <c:manualLayout>
          <c:xMode val="edge"/>
          <c:yMode val="edge"/>
          <c:x val="0.19353337475134941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57049539500016"/>
          <c:y val="0.18818652943833691"/>
          <c:w val="0.70987407291484128"/>
          <c:h val="0.70441386158327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Sheet1!$S$4:$S$7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Sheet1!$S$4:$S$7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Sheet1!$Q$4:$Q$9</c:f>
              <c:strCache>
                <c:ptCount val="2"/>
                <c:pt idx="0">
                  <c:v>Ctrl</c:v>
                </c:pt>
                <c:pt idx="1">
                  <c:v>Ptx 150nM</c:v>
                </c:pt>
              </c:strCache>
            </c:strRef>
          </c:cat>
          <c:val>
            <c:numRef>
              <c:f>Sheet1!$R$4:$R$9</c:f>
              <c:numCache>
                <c:formatCode>#,##0.000</c:formatCode>
                <c:ptCount val="6"/>
                <c:pt idx="0">
                  <c:v>0.38276788001568163</c:v>
                </c:pt>
                <c:pt idx="1">
                  <c:v>0.29733392663994251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0-426E-8BC7-95AAE3A4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Ptx 7</a:t>
            </a:r>
            <a:r>
              <a:rPr lang="en-US" baseline="0"/>
              <a:t> days, Prox vs Distal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4923562426884"/>
          <c:y val="0.1515244902787927"/>
          <c:w val="0.72069533268557251"/>
          <c:h val="0.6607084265278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prox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Sheet1!$Q$4:$Q$7</c:f>
              <c:strCache>
                <c:ptCount val="2"/>
                <c:pt idx="0">
                  <c:v>Ctrl</c:v>
                </c:pt>
                <c:pt idx="1">
                  <c:v>Ptx 150nM</c:v>
                </c:pt>
              </c:strCache>
            </c:strRef>
          </c:cat>
          <c:val>
            <c:numRef>
              <c:f>Sheet1!$U$4:$U$7</c:f>
              <c:numCache>
                <c:formatCode>#,##0.000</c:formatCode>
                <c:ptCount val="4"/>
                <c:pt idx="0">
                  <c:v>0.35940617055284108</c:v>
                </c:pt>
                <c:pt idx="1">
                  <c:v>0.2626930719829671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CFE-992F-D4B6BEEE44D5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distal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Sheet1!$V$4:$V$7</c:f>
              <c:numCache>
                <c:formatCode>#,##0.000</c:formatCode>
                <c:ptCount val="4"/>
                <c:pt idx="0">
                  <c:v>0.40612958947852223</c:v>
                </c:pt>
                <c:pt idx="1">
                  <c:v>0.32507889610756419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5-4CFE-992F-D4B6BEEE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Ptx 7</a:t>
            </a:r>
            <a:r>
              <a:rPr lang="en-US" baseline="0"/>
              <a:t> days, Avg Amplitude (w/ st.dev)</a:t>
            </a:r>
            <a:endParaRPr lang="en-US"/>
          </a:p>
        </c:rich>
      </c:tx>
      <c:layout>
        <c:manualLayout>
          <c:xMode val="edge"/>
          <c:yMode val="edge"/>
          <c:x val="0.19353337475134941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4459161684301"/>
          <c:y val="0.18818652943833691"/>
          <c:w val="0.70987407647852574"/>
          <c:h val="0.70441386158327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Sheet1!$X$4:$X$7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Sheet1!$X$4:$X$7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Sheet1!$Q$4:$Q$9</c:f>
              <c:strCache>
                <c:ptCount val="2"/>
                <c:pt idx="0">
                  <c:v>Ctrl</c:v>
                </c:pt>
                <c:pt idx="1">
                  <c:v>Ptx 150nM</c:v>
                </c:pt>
              </c:strCache>
            </c:strRef>
          </c:cat>
          <c:val>
            <c:numRef>
              <c:f>Sheet1!$W$4:$W$9</c:f>
              <c:numCache>
                <c:formatCode>0</c:formatCode>
                <c:ptCount val="6"/>
                <c:pt idx="0">
                  <c:v>96.5625</c:v>
                </c:pt>
                <c:pt idx="1">
                  <c:v>80.754716981132077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0-409C-8B3F-F1E2C2BE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39123</xdr:colOff>
      <xdr:row>12</xdr:row>
      <xdr:rowOff>59531</xdr:rowOff>
    </xdr:from>
    <xdr:to>
      <xdr:col>21</xdr:col>
      <xdr:colOff>130970</xdr:colOff>
      <xdr:row>33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69C42-927E-4FC3-9E77-AE7FB1C3F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154781</xdr:colOff>
      <xdr:row>12</xdr:row>
      <xdr:rowOff>59528</xdr:rowOff>
    </xdr:from>
    <xdr:to>
      <xdr:col>27</xdr:col>
      <xdr:colOff>583405</xdr:colOff>
      <xdr:row>33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F6F58-5D7B-4C23-851D-DCAEE78B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34</xdr:col>
      <xdr:colOff>119062</xdr:colOff>
      <xdr:row>33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A6D8F-2845-4068-9ED9-EEBE7830C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topLeftCell="A52" zoomScale="80" zoomScaleNormal="80" workbookViewId="0">
      <selection activeCell="H15" sqref="H15"/>
    </sheetView>
  </sheetViews>
  <sheetFormatPr defaultRowHeight="14.4" x14ac:dyDescent="0.55000000000000004"/>
  <cols>
    <col min="2" max="2" width="4.7890625" style="32" customWidth="1"/>
    <col min="3" max="3" width="7" style="43" customWidth="1"/>
    <col min="4" max="4" width="7.15625" style="32" customWidth="1"/>
    <col min="7" max="8" width="9.15625" style="14"/>
    <col min="11" max="11" width="15.734375" customWidth="1"/>
    <col min="12" max="12" width="9.15625" style="19"/>
    <col min="13" max="13" width="13" style="17" bestFit="1" customWidth="1"/>
    <col min="16" max="16" width="8.734375" style="17"/>
    <col min="20" max="20" width="11.26171875" customWidth="1"/>
    <col min="21" max="21" width="12.734375" customWidth="1"/>
  </cols>
  <sheetData>
    <row r="1" spans="1:24" x14ac:dyDescent="0.55000000000000004">
      <c r="A1" s="1" t="s">
        <v>54</v>
      </c>
      <c r="B1" s="41"/>
      <c r="D1" s="41"/>
      <c r="E1" s="1"/>
      <c r="F1" s="2"/>
      <c r="G1" s="9"/>
      <c r="H1" s="10"/>
      <c r="I1" s="3"/>
      <c r="J1" s="1"/>
      <c r="K1" s="1"/>
      <c r="L1" s="18"/>
      <c r="M1" s="16"/>
      <c r="N1" s="1"/>
      <c r="O1" s="1"/>
      <c r="P1" s="16"/>
    </row>
    <row r="2" spans="1:24" x14ac:dyDescent="0.55000000000000004">
      <c r="C2" s="44"/>
      <c r="D2" s="41"/>
      <c r="E2" s="1"/>
      <c r="F2" s="2"/>
      <c r="G2" s="9"/>
      <c r="H2" s="10"/>
      <c r="I2" s="3"/>
      <c r="J2" s="1"/>
      <c r="K2" s="1"/>
      <c r="L2" s="18"/>
      <c r="M2" s="16"/>
      <c r="N2" s="1"/>
      <c r="O2" s="1"/>
      <c r="P2" s="16"/>
      <c r="Q2" t="s">
        <v>16</v>
      </c>
    </row>
    <row r="3" spans="1:24" ht="14.7" thickBot="1" x14ac:dyDescent="0.6">
      <c r="B3" s="60" t="s">
        <v>0</v>
      </c>
      <c r="C3" s="60"/>
      <c r="D3" s="60"/>
      <c r="E3" s="31" t="s">
        <v>1</v>
      </c>
      <c r="F3" s="55" t="s">
        <v>2</v>
      </c>
      <c r="G3" s="37" t="s">
        <v>3</v>
      </c>
      <c r="H3" s="37" t="s">
        <v>4</v>
      </c>
      <c r="I3" s="56" t="s">
        <v>5</v>
      </c>
      <c r="J3" s="31" t="s">
        <v>6</v>
      </c>
      <c r="K3" s="57" t="s">
        <v>7</v>
      </c>
      <c r="L3" s="18" t="s">
        <v>9</v>
      </c>
      <c r="M3" s="16" t="s">
        <v>13</v>
      </c>
      <c r="N3" s="1"/>
      <c r="O3" s="1"/>
      <c r="P3" s="16"/>
      <c r="R3" s="23" t="s">
        <v>11</v>
      </c>
      <c r="S3" s="24" t="s">
        <v>15</v>
      </c>
      <c r="T3" s="25" t="s">
        <v>14</v>
      </c>
      <c r="U3" t="s">
        <v>12</v>
      </c>
      <c r="V3" t="s">
        <v>10</v>
      </c>
      <c r="W3" s="23" t="s">
        <v>17</v>
      </c>
      <c r="X3" s="25" t="s">
        <v>15</v>
      </c>
    </row>
    <row r="4" spans="1:24" ht="14.7" thickBot="1" x14ac:dyDescent="0.6">
      <c r="A4" s="34"/>
      <c r="B4" s="32" t="s">
        <v>8</v>
      </c>
      <c r="C4" s="44"/>
      <c r="D4" s="33" t="s">
        <v>18</v>
      </c>
      <c r="E4">
        <v>1769</v>
      </c>
      <c r="F4" s="5">
        <f t="shared" ref="F4:F18" si="0">E4/450</f>
        <v>3.931111111111111</v>
      </c>
      <c r="G4" s="11">
        <v>52.5</v>
      </c>
      <c r="H4" s="12">
        <f>G4-40</f>
        <v>12.5</v>
      </c>
      <c r="I4" s="6">
        <f t="shared" ref="I4:I18" si="1">F4/H4</f>
        <v>0.31448888888888887</v>
      </c>
      <c r="J4" s="4">
        <v>6</v>
      </c>
      <c r="K4" s="20">
        <f t="shared" ref="K4:K18" si="2">J4/50*1000</f>
        <v>120</v>
      </c>
      <c r="L4" s="21">
        <f>AVERAGE(I4:I35)</f>
        <v>0.38276788001568163</v>
      </c>
      <c r="M4" s="22">
        <f>AVERAGE(K4:K35)</f>
        <v>96.5625</v>
      </c>
      <c r="N4" s="1" t="s">
        <v>12</v>
      </c>
      <c r="O4" s="50">
        <f>AVERAGE(I5,I7)</f>
        <v>0.31466279712548356</v>
      </c>
      <c r="P4" s="16">
        <f>AVERAGE(K5,K7)</f>
        <v>185</v>
      </c>
      <c r="Q4" s="1" t="s">
        <v>36</v>
      </c>
      <c r="R4" s="26">
        <f>L4</f>
        <v>0.38276788001568163</v>
      </c>
      <c r="S4" s="27"/>
      <c r="T4" s="28"/>
      <c r="U4" s="15">
        <f>AVERAGE(O4,O8,O12,O16,O20,O24,O28,O32)</f>
        <v>0.35940617055284108</v>
      </c>
      <c r="V4" s="15">
        <f>AVERAGE(O5,O9,O13,O17,O21,O25,O29,O33)</f>
        <v>0.40612958947852223</v>
      </c>
      <c r="W4" s="29">
        <f>M4</f>
        <v>96.5625</v>
      </c>
      <c r="X4" s="28"/>
    </row>
    <row r="5" spans="1:24" x14ac:dyDescent="0.55000000000000004">
      <c r="B5" s="32" t="s">
        <v>8</v>
      </c>
      <c r="C5" s="44"/>
      <c r="D5" s="33" t="s">
        <v>19</v>
      </c>
      <c r="E5">
        <v>753</v>
      </c>
      <c r="F5" s="5">
        <f t="shared" si="0"/>
        <v>1.6733333333333333</v>
      </c>
      <c r="G5" s="11">
        <v>43.6</v>
      </c>
      <c r="H5" s="12">
        <f t="shared" ref="H5:H18" si="3">G5-40</f>
        <v>3.6000000000000014</v>
      </c>
      <c r="I5" s="6">
        <f t="shared" si="1"/>
        <v>0.46481481481481463</v>
      </c>
      <c r="J5" s="4">
        <v>2.5</v>
      </c>
      <c r="K5" s="7">
        <f t="shared" si="2"/>
        <v>50</v>
      </c>
      <c r="L5" s="18"/>
      <c r="M5" s="18"/>
      <c r="N5" s="1" t="s">
        <v>10</v>
      </c>
      <c r="O5" s="50">
        <f>AVERAGE(I4,I6)</f>
        <v>0.2497047619047619</v>
      </c>
      <c r="P5" s="16">
        <f>AVERAGE(K4,K6)</f>
        <v>135</v>
      </c>
      <c r="Q5" s="1" t="s">
        <v>53</v>
      </c>
      <c r="R5" s="26">
        <f>L37</f>
        <v>0.29733392663994251</v>
      </c>
      <c r="S5" s="27"/>
      <c r="T5" s="28"/>
      <c r="U5" s="15">
        <f>AVERAGE(O37,O41,O45,O49,O53,O57,O61,O65,O69,O73,O77,O81,O85,O89,O93,O97)</f>
        <v>0.2626930719829671</v>
      </c>
      <c r="V5" s="15">
        <f>AVERAGE(O38,O42,O46,O50,O54,O58,O62,O66,O70,O74,O78,O82,O86,O90,O94,O98)</f>
        <v>0.32507889610756419</v>
      </c>
      <c r="W5" s="29">
        <f>M37</f>
        <v>80.754716981132077</v>
      </c>
      <c r="X5" s="28"/>
    </row>
    <row r="6" spans="1:24" x14ac:dyDescent="0.55000000000000004">
      <c r="B6" s="32" t="s">
        <v>8</v>
      </c>
      <c r="C6" s="44"/>
      <c r="D6" s="33" t="s">
        <v>20</v>
      </c>
      <c r="E6">
        <v>1398</v>
      </c>
      <c r="F6" s="5">
        <f t="shared" si="0"/>
        <v>3.1066666666666665</v>
      </c>
      <c r="G6" s="11">
        <v>56.8</v>
      </c>
      <c r="H6" s="12">
        <f t="shared" si="3"/>
        <v>16.799999999999997</v>
      </c>
      <c r="I6" s="6">
        <f t="shared" si="1"/>
        <v>0.18492063492063493</v>
      </c>
      <c r="J6" s="4">
        <v>7.5</v>
      </c>
      <c r="K6" s="7">
        <f t="shared" si="2"/>
        <v>150</v>
      </c>
      <c r="L6" s="18"/>
      <c r="M6" s="16"/>
      <c r="O6" s="1"/>
      <c r="P6" s="16"/>
      <c r="Q6" s="1"/>
      <c r="R6" s="26"/>
      <c r="S6" s="27"/>
      <c r="T6" s="28"/>
      <c r="U6" s="15"/>
      <c r="V6" s="15"/>
      <c r="W6" s="29"/>
      <c r="X6" s="28"/>
    </row>
    <row r="7" spans="1:24" x14ac:dyDescent="0.55000000000000004">
      <c r="B7" s="32" t="s">
        <v>8</v>
      </c>
      <c r="C7" s="44"/>
      <c r="D7" s="33" t="s">
        <v>21</v>
      </c>
      <c r="E7">
        <v>496</v>
      </c>
      <c r="F7" s="5">
        <f t="shared" si="0"/>
        <v>1.1022222222222222</v>
      </c>
      <c r="G7" s="11">
        <v>46.7</v>
      </c>
      <c r="H7" s="12">
        <f t="shared" si="3"/>
        <v>6.7000000000000028</v>
      </c>
      <c r="I7" s="6">
        <f t="shared" si="1"/>
        <v>0.1645107794361525</v>
      </c>
      <c r="J7" s="4">
        <v>16</v>
      </c>
      <c r="K7" s="7">
        <f t="shared" si="2"/>
        <v>320</v>
      </c>
      <c r="L7" s="18">
        <f>AVERAGE(I4:I7)</f>
        <v>0.28218377951512275</v>
      </c>
      <c r="M7" s="16">
        <f>AVERAGE(K4:K7)</f>
        <v>160</v>
      </c>
      <c r="N7" s="1"/>
      <c r="O7" s="1"/>
      <c r="P7" s="16"/>
      <c r="Q7" s="1"/>
      <c r="R7" s="27"/>
      <c r="S7" s="27"/>
      <c r="T7" s="28"/>
      <c r="U7" s="15"/>
      <c r="V7" s="15"/>
      <c r="W7" s="30"/>
      <c r="X7" s="28"/>
    </row>
    <row r="8" spans="1:24" x14ac:dyDescent="0.55000000000000004">
      <c r="B8" s="32" t="s">
        <v>8</v>
      </c>
      <c r="C8" s="44"/>
      <c r="D8" s="33" t="s">
        <v>22</v>
      </c>
      <c r="E8">
        <v>1630</v>
      </c>
      <c r="F8" s="5">
        <f t="shared" si="0"/>
        <v>3.6222222222222222</v>
      </c>
      <c r="G8" s="11">
        <v>51.8</v>
      </c>
      <c r="H8" s="12">
        <f t="shared" si="3"/>
        <v>11.799999999999997</v>
      </c>
      <c r="I8" s="6">
        <f t="shared" si="1"/>
        <v>0.30696798493408672</v>
      </c>
      <c r="J8" s="4">
        <v>2.5</v>
      </c>
      <c r="K8" s="7">
        <f t="shared" si="2"/>
        <v>50</v>
      </c>
      <c r="L8" s="18"/>
      <c r="M8" s="16"/>
      <c r="N8" s="1" t="s">
        <v>12</v>
      </c>
      <c r="O8" s="50">
        <f>AVERAGE(I9,I11)</f>
        <v>0.40774410774410774</v>
      </c>
      <c r="P8" s="16">
        <f>AVERAGE(K9,K11)</f>
        <v>70</v>
      </c>
      <c r="Q8" s="1"/>
      <c r="R8" s="27"/>
      <c r="S8" s="27"/>
      <c r="T8" s="27"/>
      <c r="U8" s="15"/>
      <c r="V8" s="15"/>
      <c r="W8" s="30"/>
      <c r="X8" s="27"/>
    </row>
    <row r="9" spans="1:24" x14ac:dyDescent="0.55000000000000004">
      <c r="B9" s="32" t="s">
        <v>8</v>
      </c>
      <c r="C9" s="44"/>
      <c r="D9" s="33" t="s">
        <v>23</v>
      </c>
      <c r="E9">
        <v>522</v>
      </c>
      <c r="F9" s="5">
        <f t="shared" si="0"/>
        <v>1.1599999999999999</v>
      </c>
      <c r="G9" s="11">
        <v>44.4</v>
      </c>
      <c r="H9" s="12">
        <f t="shared" si="3"/>
        <v>4.3999999999999986</v>
      </c>
      <c r="I9" s="6">
        <f t="shared" si="1"/>
        <v>0.26363636363636372</v>
      </c>
      <c r="J9" s="4">
        <v>2.5</v>
      </c>
      <c r="K9" s="7">
        <f t="shared" si="2"/>
        <v>50</v>
      </c>
      <c r="L9" s="18"/>
      <c r="M9" s="16"/>
      <c r="N9" s="1" t="s">
        <v>10</v>
      </c>
      <c r="O9" s="50">
        <f>AVERAGE(I8,I10)</f>
        <v>0.4086379415968962</v>
      </c>
      <c r="P9" s="16">
        <f>AVERAGE(K8,K10)</f>
        <v>80</v>
      </c>
      <c r="Q9" s="48"/>
      <c r="R9" s="27"/>
      <c r="S9" s="27"/>
      <c r="T9" s="27"/>
      <c r="U9" s="15"/>
      <c r="V9" s="15"/>
      <c r="W9" s="30"/>
      <c r="X9" s="27"/>
    </row>
    <row r="10" spans="1:24" x14ac:dyDescent="0.55000000000000004">
      <c r="B10" s="32" t="s">
        <v>8</v>
      </c>
      <c r="C10" s="44"/>
      <c r="D10" s="33" t="s">
        <v>24</v>
      </c>
      <c r="E10">
        <v>1906</v>
      </c>
      <c r="F10" s="5">
        <f t="shared" si="0"/>
        <v>4.235555555555556</v>
      </c>
      <c r="G10" s="11">
        <v>48.3</v>
      </c>
      <c r="H10" s="12">
        <f t="shared" si="3"/>
        <v>8.2999999999999972</v>
      </c>
      <c r="I10" s="6">
        <f t="shared" si="1"/>
        <v>0.51030789825970568</v>
      </c>
      <c r="J10" s="4">
        <v>5.5</v>
      </c>
      <c r="K10" s="7">
        <f t="shared" si="2"/>
        <v>110</v>
      </c>
      <c r="L10" s="18"/>
      <c r="M10" s="16"/>
      <c r="N10" s="1"/>
      <c r="O10" s="1"/>
      <c r="P10" s="16"/>
      <c r="Q10" s="1"/>
      <c r="R10" s="27"/>
      <c r="S10" s="27"/>
      <c r="T10" s="27"/>
      <c r="U10" s="15"/>
      <c r="V10" s="15"/>
      <c r="W10" s="30"/>
      <c r="X10" s="27"/>
    </row>
    <row r="11" spans="1:24" x14ac:dyDescent="0.55000000000000004">
      <c r="B11" s="32" t="s">
        <v>8</v>
      </c>
      <c r="C11" s="44"/>
      <c r="D11" s="33" t="s">
        <v>25</v>
      </c>
      <c r="E11">
        <v>745</v>
      </c>
      <c r="F11" s="5">
        <f t="shared" si="0"/>
        <v>1.6555555555555554</v>
      </c>
      <c r="G11" s="11">
        <v>43</v>
      </c>
      <c r="H11" s="12">
        <f t="shared" si="3"/>
        <v>3</v>
      </c>
      <c r="I11" s="6">
        <f t="shared" si="1"/>
        <v>0.55185185185185182</v>
      </c>
      <c r="J11" s="4">
        <v>4.5</v>
      </c>
      <c r="K11" s="7">
        <f t="shared" si="2"/>
        <v>90</v>
      </c>
      <c r="L11" s="18">
        <f>AVERAGE(I8:I11)</f>
        <v>0.40819102467050195</v>
      </c>
      <c r="M11" s="16">
        <f>AVERAGE(K8:K11)</f>
        <v>75</v>
      </c>
      <c r="N11" s="1"/>
      <c r="O11" s="1"/>
      <c r="P11" s="16"/>
      <c r="Q11" s="1"/>
      <c r="R11" s="27"/>
      <c r="S11" s="27"/>
      <c r="T11" s="27"/>
      <c r="U11" s="15"/>
      <c r="V11" s="15"/>
      <c r="W11" s="30"/>
      <c r="X11" s="27"/>
    </row>
    <row r="12" spans="1:24" x14ac:dyDescent="0.55000000000000004">
      <c r="A12" s="34"/>
      <c r="B12" s="32" t="s">
        <v>8</v>
      </c>
      <c r="C12" s="44"/>
      <c r="D12" s="33" t="s">
        <v>26</v>
      </c>
      <c r="E12">
        <v>1584</v>
      </c>
      <c r="F12" s="5">
        <f t="shared" si="0"/>
        <v>3.52</v>
      </c>
      <c r="G12" s="11">
        <v>49.2</v>
      </c>
      <c r="H12" s="12">
        <f t="shared" si="3"/>
        <v>9.2000000000000028</v>
      </c>
      <c r="I12" s="6">
        <f t="shared" si="1"/>
        <v>0.38260869565217381</v>
      </c>
      <c r="J12" s="4">
        <v>6</v>
      </c>
      <c r="K12" s="7">
        <f t="shared" si="2"/>
        <v>120</v>
      </c>
      <c r="L12" s="18"/>
      <c r="M12" s="16"/>
      <c r="N12" s="1" t="s">
        <v>12</v>
      </c>
      <c r="O12" s="50">
        <f>AVERAGE(I13,I15)</f>
        <v>0.34567901234567922</v>
      </c>
      <c r="P12" s="16">
        <f>AVERAGE(K13,K15)</f>
        <v>70</v>
      </c>
      <c r="Q12" s="1"/>
    </row>
    <row r="13" spans="1:24" x14ac:dyDescent="0.55000000000000004">
      <c r="B13" s="32" t="s">
        <v>8</v>
      </c>
      <c r="C13" s="44"/>
      <c r="D13" s="33" t="s">
        <v>27</v>
      </c>
      <c r="E13">
        <v>605</v>
      </c>
      <c r="F13" s="5">
        <f t="shared" si="0"/>
        <v>1.3444444444444446</v>
      </c>
      <c r="G13" s="11">
        <v>43.3</v>
      </c>
      <c r="H13" s="12">
        <f t="shared" si="3"/>
        <v>3.2999999999999972</v>
      </c>
      <c r="I13" s="6">
        <f t="shared" si="1"/>
        <v>0.40740740740740777</v>
      </c>
      <c r="J13" s="4">
        <v>2</v>
      </c>
      <c r="K13" s="7">
        <f t="shared" si="2"/>
        <v>40</v>
      </c>
      <c r="L13" s="18"/>
      <c r="M13" s="16"/>
      <c r="N13" s="1" t="s">
        <v>10</v>
      </c>
      <c r="O13" s="50">
        <f>AVERAGE(I12,I14)</f>
        <v>0.39487577639751548</v>
      </c>
      <c r="P13" s="16">
        <f>AVERAGE(K12,K14)</f>
        <v>105</v>
      </c>
    </row>
    <row r="14" spans="1:24" x14ac:dyDescent="0.55000000000000004">
      <c r="B14" s="32" t="s">
        <v>8</v>
      </c>
      <c r="C14" s="44"/>
      <c r="D14" s="33" t="s">
        <v>28</v>
      </c>
      <c r="E14">
        <v>1539</v>
      </c>
      <c r="F14" s="5">
        <f t="shared" si="0"/>
        <v>3.42</v>
      </c>
      <c r="G14" s="11">
        <v>48.4</v>
      </c>
      <c r="H14" s="12">
        <f t="shared" si="3"/>
        <v>8.3999999999999986</v>
      </c>
      <c r="I14" s="6">
        <f t="shared" si="1"/>
        <v>0.4071428571428572</v>
      </c>
      <c r="J14" s="4">
        <v>4.5</v>
      </c>
      <c r="K14" s="7">
        <f t="shared" si="2"/>
        <v>90</v>
      </c>
      <c r="L14" s="18"/>
      <c r="M14" s="16"/>
      <c r="N14" s="1"/>
      <c r="O14" s="1"/>
      <c r="P14" s="16"/>
    </row>
    <row r="15" spans="1:24" x14ac:dyDescent="0.55000000000000004">
      <c r="B15" s="32" t="s">
        <v>8</v>
      </c>
      <c r="C15" s="44"/>
      <c r="D15" s="33" t="s">
        <v>29</v>
      </c>
      <c r="E15">
        <v>575</v>
      </c>
      <c r="F15" s="5">
        <f t="shared" si="0"/>
        <v>1.2777777777777777</v>
      </c>
      <c r="G15" s="11">
        <v>44.5</v>
      </c>
      <c r="H15" s="12">
        <f t="shared" si="3"/>
        <v>4.5</v>
      </c>
      <c r="I15" s="6">
        <f t="shared" si="1"/>
        <v>0.2839506172839506</v>
      </c>
      <c r="J15" s="4">
        <v>5</v>
      </c>
      <c r="K15" s="7">
        <f t="shared" si="2"/>
        <v>100</v>
      </c>
      <c r="L15" s="18">
        <f>AVERAGE(I12:I15)</f>
        <v>0.37027739437159735</v>
      </c>
      <c r="M15" s="16">
        <f>AVERAGE(K12:K15)</f>
        <v>87.5</v>
      </c>
      <c r="N15" s="1"/>
      <c r="O15" s="1"/>
      <c r="P15" s="16"/>
    </row>
    <row r="16" spans="1:24" x14ac:dyDescent="0.55000000000000004">
      <c r="B16" s="32" t="s">
        <v>8</v>
      </c>
      <c r="C16" s="44"/>
      <c r="D16" s="33" t="s">
        <v>30</v>
      </c>
      <c r="E16">
        <v>1888</v>
      </c>
      <c r="F16" s="5">
        <f t="shared" si="0"/>
        <v>4.1955555555555559</v>
      </c>
      <c r="G16" s="11">
        <v>49.5</v>
      </c>
      <c r="H16" s="12">
        <f t="shared" si="3"/>
        <v>9.5</v>
      </c>
      <c r="I16" s="6">
        <f t="shared" si="1"/>
        <v>0.44163742690058483</v>
      </c>
      <c r="J16" s="4">
        <v>3</v>
      </c>
      <c r="K16" s="7">
        <f t="shared" si="2"/>
        <v>60</v>
      </c>
      <c r="L16" s="18"/>
      <c r="M16" s="16"/>
      <c r="N16" s="1" t="s">
        <v>12</v>
      </c>
      <c r="O16" s="50">
        <f>AVERAGE(I17,I19)</f>
        <v>0.33423120089786751</v>
      </c>
      <c r="P16" s="16">
        <f>AVERAGE(K17,K19)</f>
        <v>75</v>
      </c>
    </row>
    <row r="17" spans="2:16" x14ac:dyDescent="0.55000000000000004">
      <c r="B17" s="32" t="s">
        <v>8</v>
      </c>
      <c r="C17" s="44"/>
      <c r="D17" s="33" t="s">
        <v>31</v>
      </c>
      <c r="E17">
        <v>622</v>
      </c>
      <c r="F17" s="5">
        <f t="shared" si="0"/>
        <v>1.3822222222222222</v>
      </c>
      <c r="G17" s="11">
        <v>44.4</v>
      </c>
      <c r="H17" s="12">
        <f t="shared" si="3"/>
        <v>4.3999999999999986</v>
      </c>
      <c r="I17" s="6">
        <f t="shared" si="1"/>
        <v>0.31414141414141422</v>
      </c>
      <c r="J17" s="4">
        <v>4</v>
      </c>
      <c r="K17" s="7">
        <f t="shared" si="2"/>
        <v>80</v>
      </c>
      <c r="L17" s="18"/>
      <c r="M17" s="16"/>
      <c r="N17" s="1" t="s">
        <v>10</v>
      </c>
      <c r="O17" s="50">
        <f>AVERAGE(I16,I18)</f>
        <v>0.38384392353432606</v>
      </c>
      <c r="P17" s="16">
        <f>AVERAGE(K16,K18)</f>
        <v>110</v>
      </c>
    </row>
    <row r="18" spans="2:16" x14ac:dyDescent="0.55000000000000004">
      <c r="B18" s="32" t="s">
        <v>8</v>
      </c>
      <c r="C18" s="44"/>
      <c r="D18" s="33" t="s">
        <v>32</v>
      </c>
      <c r="E18">
        <v>1746</v>
      </c>
      <c r="F18" s="5">
        <f t="shared" si="0"/>
        <v>3.88</v>
      </c>
      <c r="G18" s="11">
        <v>51.9</v>
      </c>
      <c r="H18" s="12">
        <f t="shared" si="3"/>
        <v>11.899999999999999</v>
      </c>
      <c r="I18" s="6">
        <f t="shared" si="1"/>
        <v>0.32605042016806723</v>
      </c>
      <c r="J18" s="4">
        <v>8</v>
      </c>
      <c r="K18" s="7">
        <f t="shared" si="2"/>
        <v>160</v>
      </c>
      <c r="L18" s="18"/>
      <c r="M18" s="16"/>
    </row>
    <row r="19" spans="2:16" x14ac:dyDescent="0.55000000000000004">
      <c r="B19" s="32" t="s">
        <v>8</v>
      </c>
      <c r="C19" s="44"/>
      <c r="D19" s="33" t="s">
        <v>33</v>
      </c>
      <c r="E19">
        <v>574</v>
      </c>
      <c r="F19" s="5">
        <f>E19/450</f>
        <v>1.2755555555555556</v>
      </c>
      <c r="G19" s="11">
        <v>43.6</v>
      </c>
      <c r="H19" s="12">
        <f>G19-40</f>
        <v>3.6000000000000014</v>
      </c>
      <c r="I19" s="6">
        <f>F19/H19</f>
        <v>0.35432098765432085</v>
      </c>
      <c r="J19" s="4">
        <v>3.5</v>
      </c>
      <c r="K19" s="7">
        <f>J19/50*1000</f>
        <v>70</v>
      </c>
      <c r="L19" s="18">
        <f>AVERAGE(I16:I19)</f>
        <v>0.35903756221609673</v>
      </c>
      <c r="M19" s="16">
        <f>AVERAGE(K16:K19)</f>
        <v>92.5</v>
      </c>
    </row>
    <row r="20" spans="2:16" x14ac:dyDescent="0.55000000000000004">
      <c r="B20" s="32" t="s">
        <v>8</v>
      </c>
      <c r="C20" s="44"/>
      <c r="D20" s="33" t="s">
        <v>37</v>
      </c>
      <c r="E20">
        <v>1381</v>
      </c>
      <c r="F20" s="5">
        <f t="shared" ref="F20:F35" si="4">E20/450</f>
        <v>3.068888888888889</v>
      </c>
      <c r="G20" s="11">
        <v>49</v>
      </c>
      <c r="H20" s="12">
        <f t="shared" ref="H20:H35" si="5">G20-40</f>
        <v>9</v>
      </c>
      <c r="I20" s="6">
        <f t="shared" ref="I20:I35" si="6">F20/H20</f>
        <v>0.34098765432098765</v>
      </c>
      <c r="J20" s="4">
        <v>15</v>
      </c>
      <c r="K20" s="7">
        <f t="shared" ref="K20:K35" si="7">J20/50*1000</f>
        <v>300</v>
      </c>
      <c r="L20" s="18"/>
      <c r="M20" s="16"/>
      <c r="N20" s="1" t="s">
        <v>12</v>
      </c>
      <c r="O20" s="50">
        <f t="shared" ref="O20" si="8">AVERAGE(I21,I23)</f>
        <v>0.36950354609929092</v>
      </c>
      <c r="P20" s="16">
        <f t="shared" ref="P20" si="9">AVERAGE(K21,K23)</f>
        <v>90</v>
      </c>
    </row>
    <row r="21" spans="2:16" x14ac:dyDescent="0.55000000000000004">
      <c r="B21" s="32" t="s">
        <v>8</v>
      </c>
      <c r="C21" s="44"/>
      <c r="D21" s="33" t="s">
        <v>38</v>
      </c>
      <c r="E21">
        <v>588</v>
      </c>
      <c r="F21" s="5">
        <f t="shared" si="4"/>
        <v>1.3066666666666666</v>
      </c>
      <c r="G21" s="11">
        <v>42.8</v>
      </c>
      <c r="H21" s="12">
        <f t="shared" si="5"/>
        <v>2.7999999999999972</v>
      </c>
      <c r="I21" s="6">
        <f t="shared" si="6"/>
        <v>0.46666666666666712</v>
      </c>
      <c r="J21" s="4">
        <v>4</v>
      </c>
      <c r="K21" s="7">
        <f t="shared" si="7"/>
        <v>80</v>
      </c>
      <c r="L21" s="18"/>
      <c r="M21" s="16"/>
      <c r="N21" s="1" t="s">
        <v>10</v>
      </c>
      <c r="O21" s="50">
        <f t="shared" ref="O21" si="10">AVERAGE(I20,I22)</f>
        <v>0.3587979207277453</v>
      </c>
      <c r="P21" s="16">
        <f t="shared" ref="P21" si="11">AVERAGE(K20,K22)</f>
        <v>195</v>
      </c>
    </row>
    <row r="22" spans="2:16" x14ac:dyDescent="0.55000000000000004">
      <c r="B22" s="32" t="s">
        <v>8</v>
      </c>
      <c r="C22" s="44"/>
      <c r="D22" s="33" t="s">
        <v>39</v>
      </c>
      <c r="E22">
        <v>1610</v>
      </c>
      <c r="F22" s="5">
        <f t="shared" si="4"/>
        <v>3.5777777777777779</v>
      </c>
      <c r="G22" s="11">
        <v>49.5</v>
      </c>
      <c r="H22" s="12">
        <f t="shared" si="5"/>
        <v>9.5</v>
      </c>
      <c r="I22" s="6">
        <f t="shared" si="6"/>
        <v>0.37660818713450295</v>
      </c>
      <c r="J22" s="4">
        <v>4.5</v>
      </c>
      <c r="K22" s="7">
        <f t="shared" si="7"/>
        <v>90</v>
      </c>
      <c r="L22" s="18"/>
      <c r="M22" s="16"/>
    </row>
    <row r="23" spans="2:16" x14ac:dyDescent="0.55000000000000004">
      <c r="B23" s="32" t="s">
        <v>8</v>
      </c>
      <c r="C23" s="44"/>
      <c r="D23" s="33" t="s">
        <v>40</v>
      </c>
      <c r="E23">
        <v>576</v>
      </c>
      <c r="F23" s="5">
        <f t="shared" si="4"/>
        <v>1.28</v>
      </c>
      <c r="G23" s="11">
        <v>44.7</v>
      </c>
      <c r="H23" s="12">
        <f t="shared" si="5"/>
        <v>4.7000000000000028</v>
      </c>
      <c r="I23" s="6">
        <f t="shared" si="6"/>
        <v>0.27234042553191473</v>
      </c>
      <c r="J23" s="4">
        <v>5</v>
      </c>
      <c r="K23" s="7">
        <f t="shared" si="7"/>
        <v>100</v>
      </c>
      <c r="L23" s="18">
        <f t="shared" ref="L23" si="12">AVERAGE(I20:I23)</f>
        <v>0.36415073341351811</v>
      </c>
      <c r="M23" s="16">
        <f t="shared" ref="M23" si="13">AVERAGE(K20:K23)</f>
        <v>142.5</v>
      </c>
    </row>
    <row r="24" spans="2:16" x14ac:dyDescent="0.55000000000000004">
      <c r="B24" s="32" t="s">
        <v>8</v>
      </c>
      <c r="C24" s="44"/>
      <c r="D24" s="33" t="s">
        <v>41</v>
      </c>
      <c r="E24">
        <v>1686</v>
      </c>
      <c r="F24" s="5">
        <f t="shared" si="4"/>
        <v>3.7466666666666666</v>
      </c>
      <c r="G24" s="11">
        <v>51.3</v>
      </c>
      <c r="H24" s="12">
        <f t="shared" si="5"/>
        <v>11.299999999999997</v>
      </c>
      <c r="I24" s="6">
        <f t="shared" si="6"/>
        <v>0.33156342182890863</v>
      </c>
      <c r="J24" s="4">
        <v>6.5</v>
      </c>
      <c r="K24" s="7">
        <f t="shared" si="7"/>
        <v>130</v>
      </c>
      <c r="L24" s="18"/>
      <c r="M24" s="16"/>
      <c r="N24" s="1" t="s">
        <v>12</v>
      </c>
      <c r="O24" s="50">
        <f t="shared" ref="O24" si="14">AVERAGE(I25,I27)</f>
        <v>0.35901836796145725</v>
      </c>
      <c r="P24" s="16">
        <f t="shared" ref="P24" si="15">AVERAGE(K25,K27)</f>
        <v>85</v>
      </c>
    </row>
    <row r="25" spans="2:16" x14ac:dyDescent="0.55000000000000004">
      <c r="B25" s="32" t="s">
        <v>8</v>
      </c>
      <c r="C25" s="44"/>
      <c r="D25" s="33" t="s">
        <v>43</v>
      </c>
      <c r="E25">
        <v>560</v>
      </c>
      <c r="F25" s="5">
        <f t="shared" si="4"/>
        <v>1.2444444444444445</v>
      </c>
      <c r="G25" s="11">
        <v>43.6</v>
      </c>
      <c r="H25" s="12">
        <f t="shared" si="5"/>
        <v>3.6000000000000014</v>
      </c>
      <c r="I25" s="6">
        <f t="shared" si="6"/>
        <v>0.34567901234567888</v>
      </c>
      <c r="J25" s="4">
        <v>6</v>
      </c>
      <c r="K25" s="7">
        <f t="shared" si="7"/>
        <v>120</v>
      </c>
      <c r="L25" s="18"/>
      <c r="M25" s="16"/>
      <c r="N25" s="1" t="s">
        <v>10</v>
      </c>
      <c r="O25" s="50">
        <f t="shared" ref="O25" si="16">AVERAGE(I24,I26)</f>
        <v>0.35252992702046859</v>
      </c>
      <c r="P25" s="16">
        <f t="shared" ref="P25" si="17">AVERAGE(K24,K26)</f>
        <v>90</v>
      </c>
    </row>
    <row r="26" spans="2:16" x14ac:dyDescent="0.55000000000000004">
      <c r="B26" s="32" t="s">
        <v>8</v>
      </c>
      <c r="C26" s="44"/>
      <c r="D26" s="33" t="s">
        <v>44</v>
      </c>
      <c r="E26">
        <v>1832</v>
      </c>
      <c r="F26" s="5">
        <f t="shared" si="4"/>
        <v>4.0711111111111107</v>
      </c>
      <c r="G26" s="11">
        <v>50.9</v>
      </c>
      <c r="H26" s="12">
        <f t="shared" si="5"/>
        <v>10.899999999999999</v>
      </c>
      <c r="I26" s="6">
        <f t="shared" si="6"/>
        <v>0.37349643221202855</v>
      </c>
      <c r="J26" s="4">
        <v>2.5</v>
      </c>
      <c r="K26" s="7">
        <f t="shared" si="7"/>
        <v>50</v>
      </c>
      <c r="L26" s="18"/>
      <c r="M26" s="16"/>
    </row>
    <row r="27" spans="2:16" x14ac:dyDescent="0.55000000000000004">
      <c r="B27" s="32" t="s">
        <v>8</v>
      </c>
      <c r="C27" s="44"/>
      <c r="D27" s="33" t="s">
        <v>45</v>
      </c>
      <c r="E27">
        <v>687</v>
      </c>
      <c r="F27" s="5">
        <f t="shared" si="4"/>
        <v>1.5266666666666666</v>
      </c>
      <c r="G27" s="11">
        <v>44.1</v>
      </c>
      <c r="H27" s="12">
        <f t="shared" si="5"/>
        <v>4.1000000000000014</v>
      </c>
      <c r="I27" s="6">
        <f t="shared" si="6"/>
        <v>0.37235772357723562</v>
      </c>
      <c r="J27" s="4">
        <v>2.5</v>
      </c>
      <c r="K27" s="7">
        <f t="shared" si="7"/>
        <v>50</v>
      </c>
      <c r="L27" s="18">
        <f t="shared" ref="L27" si="18">AVERAGE(I24:I27)</f>
        <v>0.35577414749096292</v>
      </c>
      <c r="M27" s="16">
        <f t="shared" ref="M27" si="19">AVERAGE(K24:K27)</f>
        <v>87.5</v>
      </c>
    </row>
    <row r="28" spans="2:16" x14ac:dyDescent="0.55000000000000004">
      <c r="B28" s="32" t="s">
        <v>8</v>
      </c>
      <c r="C28" s="44"/>
      <c r="D28" s="33" t="s">
        <v>42</v>
      </c>
      <c r="E28">
        <v>1378</v>
      </c>
      <c r="F28" s="5">
        <f t="shared" si="4"/>
        <v>3.0622222222222222</v>
      </c>
      <c r="G28" s="11">
        <v>45</v>
      </c>
      <c r="H28" s="12">
        <f t="shared" si="5"/>
        <v>5</v>
      </c>
      <c r="I28" s="6">
        <f t="shared" si="6"/>
        <v>0.61244444444444446</v>
      </c>
      <c r="J28" s="4">
        <v>6</v>
      </c>
      <c r="K28" s="7">
        <f t="shared" si="7"/>
        <v>120</v>
      </c>
      <c r="L28" s="18"/>
      <c r="M28" s="16"/>
      <c r="N28" s="1" t="s">
        <v>12</v>
      </c>
      <c r="O28" s="50">
        <f t="shared" ref="O28" si="20">AVERAGE(I29,I31)</f>
        <v>0.30022675736961468</v>
      </c>
      <c r="P28" s="16">
        <f t="shared" ref="P28" si="21">AVERAGE(K29,K31)</f>
        <v>65</v>
      </c>
    </row>
    <row r="29" spans="2:16" x14ac:dyDescent="0.55000000000000004">
      <c r="B29" s="32" t="s">
        <v>8</v>
      </c>
      <c r="C29" s="52"/>
      <c r="D29" s="33" t="s">
        <v>46</v>
      </c>
      <c r="E29">
        <v>540</v>
      </c>
      <c r="F29" s="5">
        <f t="shared" si="4"/>
        <v>1.2</v>
      </c>
      <c r="G29" s="13">
        <v>44.9</v>
      </c>
      <c r="H29" s="12">
        <f t="shared" si="5"/>
        <v>4.8999999999999986</v>
      </c>
      <c r="I29" s="6">
        <f t="shared" si="6"/>
        <v>0.24489795918367352</v>
      </c>
      <c r="J29" s="54">
        <v>4</v>
      </c>
      <c r="K29" s="7">
        <f t="shared" si="7"/>
        <v>80</v>
      </c>
      <c r="L29" s="18"/>
      <c r="M29" s="16"/>
      <c r="N29" s="1" t="s">
        <v>10</v>
      </c>
      <c r="O29" s="50">
        <f t="shared" ref="O29" si="22">AVERAGE(I28,I30)</f>
        <v>0.68488888888888888</v>
      </c>
      <c r="P29" s="16">
        <f t="shared" ref="P29" si="23">AVERAGE(K28,K30)</f>
        <v>85</v>
      </c>
    </row>
    <row r="30" spans="2:16" x14ac:dyDescent="0.55000000000000004">
      <c r="B30" s="32" t="s">
        <v>8</v>
      </c>
      <c r="C30" s="52"/>
      <c r="D30" s="33" t="s">
        <v>47</v>
      </c>
      <c r="E30">
        <v>1704</v>
      </c>
      <c r="F30" s="5">
        <f t="shared" si="4"/>
        <v>3.7866666666666666</v>
      </c>
      <c r="G30" s="13">
        <v>45</v>
      </c>
      <c r="H30" s="12">
        <f t="shared" si="5"/>
        <v>5</v>
      </c>
      <c r="I30" s="6">
        <f t="shared" si="6"/>
        <v>0.7573333333333333</v>
      </c>
      <c r="J30" s="54">
        <v>2.5</v>
      </c>
      <c r="K30" s="7">
        <f t="shared" si="7"/>
        <v>50</v>
      </c>
      <c r="L30" s="18"/>
      <c r="M30" s="16"/>
    </row>
    <row r="31" spans="2:16" x14ac:dyDescent="0.55000000000000004">
      <c r="B31" s="32" t="s">
        <v>8</v>
      </c>
      <c r="C31" s="52"/>
      <c r="D31" s="33" t="s">
        <v>48</v>
      </c>
      <c r="E31">
        <v>608</v>
      </c>
      <c r="F31" s="5">
        <f t="shared" si="4"/>
        <v>1.3511111111111112</v>
      </c>
      <c r="G31" s="13">
        <v>43.8</v>
      </c>
      <c r="H31" s="12">
        <f t="shared" si="5"/>
        <v>3.7999999999999972</v>
      </c>
      <c r="I31" s="6">
        <f t="shared" si="6"/>
        <v>0.35555555555555585</v>
      </c>
      <c r="J31" s="54">
        <v>2.5</v>
      </c>
      <c r="K31" s="7">
        <f t="shared" si="7"/>
        <v>50</v>
      </c>
      <c r="L31" s="18">
        <f t="shared" ref="L31" si="24">AVERAGE(I28:I31)</f>
        <v>0.49255782312925178</v>
      </c>
      <c r="M31" s="16">
        <f t="shared" ref="M31" si="25">AVERAGE(K28:K31)</f>
        <v>75</v>
      </c>
    </row>
    <row r="32" spans="2:16" x14ac:dyDescent="0.55000000000000004">
      <c r="B32" s="32" t="s">
        <v>8</v>
      </c>
      <c r="C32" s="52"/>
      <c r="D32" s="33" t="s">
        <v>49</v>
      </c>
      <c r="E32">
        <v>1806</v>
      </c>
      <c r="F32" s="5">
        <f t="shared" si="4"/>
        <v>4.0133333333333336</v>
      </c>
      <c r="G32" s="13">
        <v>51</v>
      </c>
      <c r="H32" s="12">
        <f t="shared" si="5"/>
        <v>11</v>
      </c>
      <c r="I32" s="6">
        <f t="shared" si="6"/>
        <v>0.36484848484848487</v>
      </c>
      <c r="J32" s="54">
        <v>3</v>
      </c>
      <c r="K32" s="7">
        <f t="shared" si="7"/>
        <v>60</v>
      </c>
      <c r="L32" s="18"/>
      <c r="M32" s="16"/>
      <c r="N32" s="1" t="s">
        <v>12</v>
      </c>
      <c r="O32" s="50">
        <f t="shared" ref="O32" si="26">AVERAGE(I33,I35)</f>
        <v>0.44418357487922744</v>
      </c>
      <c r="P32" s="16">
        <f t="shared" ref="P32" si="27">AVERAGE(K33,K35)</f>
        <v>45</v>
      </c>
    </row>
    <row r="33" spans="1:20" x14ac:dyDescent="0.55000000000000004">
      <c r="B33" s="32" t="s">
        <v>8</v>
      </c>
      <c r="C33" s="52"/>
      <c r="D33" s="33" t="s">
        <v>50</v>
      </c>
      <c r="E33">
        <v>651</v>
      </c>
      <c r="F33" s="5">
        <f>E33/450</f>
        <v>1.4466666666666668</v>
      </c>
      <c r="G33" s="13">
        <v>45</v>
      </c>
      <c r="H33" s="12">
        <f t="shared" si="5"/>
        <v>5</v>
      </c>
      <c r="I33" s="6">
        <f t="shared" si="6"/>
        <v>0.28933333333333333</v>
      </c>
      <c r="J33" s="54">
        <v>2</v>
      </c>
      <c r="K33" s="7">
        <f t="shared" si="7"/>
        <v>40</v>
      </c>
      <c r="L33" s="18"/>
      <c r="M33" s="16"/>
      <c r="N33" s="1" t="s">
        <v>10</v>
      </c>
      <c r="O33" s="50">
        <f t="shared" ref="O33" si="28">AVERAGE(I32,I34)</f>
        <v>0.41575757575757566</v>
      </c>
      <c r="P33" s="16">
        <f t="shared" ref="P33" si="29">AVERAGE(K32,K34)</f>
        <v>60</v>
      </c>
    </row>
    <row r="34" spans="1:20" x14ac:dyDescent="0.55000000000000004">
      <c r="B34" s="32" t="s">
        <v>8</v>
      </c>
      <c r="C34" s="52"/>
      <c r="D34" s="33" t="s">
        <v>51</v>
      </c>
      <c r="E34">
        <v>1617</v>
      </c>
      <c r="F34" s="5">
        <f t="shared" si="4"/>
        <v>3.5933333333333333</v>
      </c>
      <c r="G34" s="13">
        <v>47.7</v>
      </c>
      <c r="H34" s="12">
        <f t="shared" si="5"/>
        <v>7.7000000000000028</v>
      </c>
      <c r="I34" s="6">
        <f t="shared" si="6"/>
        <v>0.46666666666666651</v>
      </c>
      <c r="J34" s="54">
        <v>3</v>
      </c>
      <c r="K34" s="7">
        <f t="shared" si="7"/>
        <v>60</v>
      </c>
      <c r="L34" s="18"/>
      <c r="M34" s="16"/>
    </row>
    <row r="35" spans="1:20" x14ac:dyDescent="0.55000000000000004">
      <c r="B35" s="42" t="s">
        <v>8</v>
      </c>
      <c r="C35" s="45"/>
      <c r="D35" s="49" t="s">
        <v>52</v>
      </c>
      <c r="E35" s="35">
        <v>620</v>
      </c>
      <c r="F35" s="36">
        <f t="shared" si="4"/>
        <v>1.3777777777777778</v>
      </c>
      <c r="G35" s="37">
        <v>42.3</v>
      </c>
      <c r="H35" s="38">
        <f t="shared" si="5"/>
        <v>2.2999999999999972</v>
      </c>
      <c r="I35" s="39">
        <f t="shared" si="6"/>
        <v>0.59903381642512155</v>
      </c>
      <c r="J35" s="31">
        <v>2.5</v>
      </c>
      <c r="K35" s="40">
        <f t="shared" si="7"/>
        <v>50</v>
      </c>
      <c r="L35" s="18">
        <f t="shared" ref="L35" si="30">AVERAGE(I32:I35)</f>
        <v>0.42997057531840155</v>
      </c>
      <c r="M35" s="16">
        <f t="shared" ref="M35" si="31">AVERAGE(K32:K35)</f>
        <v>52.5</v>
      </c>
    </row>
    <row r="36" spans="1:20" ht="14.7" thickBot="1" x14ac:dyDescent="0.6">
      <c r="B36" s="51"/>
      <c r="C36" s="52"/>
      <c r="D36" s="33"/>
      <c r="E36" s="47"/>
      <c r="F36" s="8"/>
      <c r="G36" s="13"/>
      <c r="H36" s="53"/>
      <c r="I36" s="6"/>
      <c r="J36" s="54"/>
      <c r="K36" s="20"/>
      <c r="L36" s="18"/>
      <c r="M36" s="16"/>
    </row>
    <row r="37" spans="1:20" ht="14.7" thickBot="1" x14ac:dyDescent="0.6">
      <c r="A37" s="34"/>
      <c r="B37" s="32" t="s">
        <v>34</v>
      </c>
      <c r="C37" s="44" t="s">
        <v>35</v>
      </c>
      <c r="D37" s="33" t="s">
        <v>18</v>
      </c>
      <c r="E37">
        <v>1916</v>
      </c>
      <c r="F37" s="5">
        <f t="shared" ref="F37:F81" si="32">E37/450</f>
        <v>4.2577777777777781</v>
      </c>
      <c r="G37" s="11">
        <v>55.6</v>
      </c>
      <c r="H37" s="12">
        <f>G37-40</f>
        <v>15.600000000000001</v>
      </c>
      <c r="I37" s="6">
        <f>F37/H37</f>
        <v>0.27293447293447293</v>
      </c>
      <c r="J37" s="4">
        <v>3</v>
      </c>
      <c r="K37" s="46">
        <f t="shared" ref="K37:K51" si="33">J37/50*1000</f>
        <v>60</v>
      </c>
      <c r="L37" s="21">
        <f>AVERAGE(I37:I100)</f>
        <v>0.29733392663994251</v>
      </c>
      <c r="M37" s="22">
        <f>AVERAGE(K37:K100)</f>
        <v>80.754716981132077</v>
      </c>
      <c r="N37" s="1" t="s">
        <v>12</v>
      </c>
      <c r="O37" s="50">
        <f>AVERAGE(I38,I40)</f>
        <v>0.25077664399092975</v>
      </c>
      <c r="P37" s="16">
        <f>AVERAGE(K38,K40)</f>
        <v>70</v>
      </c>
      <c r="Q37" s="1"/>
      <c r="R37" s="1"/>
      <c r="S37" s="1"/>
      <c r="T37" s="1"/>
    </row>
    <row r="38" spans="1:20" x14ac:dyDescent="0.55000000000000004">
      <c r="B38" s="32" t="s">
        <v>34</v>
      </c>
      <c r="C38" s="44" t="s">
        <v>35</v>
      </c>
      <c r="D38" s="33" t="s">
        <v>19</v>
      </c>
      <c r="E38">
        <v>493</v>
      </c>
      <c r="F38" s="5">
        <f t="shared" si="32"/>
        <v>1.0955555555555556</v>
      </c>
      <c r="G38" s="11">
        <v>44</v>
      </c>
      <c r="H38" s="12">
        <f>G38-40</f>
        <v>4</v>
      </c>
      <c r="I38" s="6">
        <f>F38/H38</f>
        <v>0.2738888888888889</v>
      </c>
      <c r="J38" s="4">
        <v>2</v>
      </c>
      <c r="K38" s="7">
        <f t="shared" si="33"/>
        <v>40</v>
      </c>
      <c r="L38" s="18"/>
      <c r="M38" s="18"/>
      <c r="N38" s="1" t="s">
        <v>10</v>
      </c>
      <c r="O38" s="50">
        <f>AVERAGE(I37,I39)</f>
        <v>0.28839789052555009</v>
      </c>
      <c r="P38" s="16">
        <f>AVERAGE(K37,K39)</f>
        <v>65</v>
      </c>
      <c r="Q38" s="1"/>
      <c r="R38" s="1"/>
      <c r="S38" s="1"/>
    </row>
    <row r="39" spans="1:20" x14ac:dyDescent="0.55000000000000004">
      <c r="B39" s="32" t="s">
        <v>34</v>
      </c>
      <c r="C39" s="44" t="s">
        <v>35</v>
      </c>
      <c r="D39" s="33" t="s">
        <v>20</v>
      </c>
      <c r="E39">
        <v>1928</v>
      </c>
      <c r="F39" s="5">
        <f t="shared" si="32"/>
        <v>4.2844444444444445</v>
      </c>
      <c r="G39" s="11">
        <v>54.1</v>
      </c>
      <c r="H39" s="12">
        <f>G39-40</f>
        <v>14.100000000000001</v>
      </c>
      <c r="I39" s="6">
        <f>F39/H39</f>
        <v>0.30386130811662726</v>
      </c>
      <c r="J39" s="4">
        <v>3.5</v>
      </c>
      <c r="K39" s="7">
        <f t="shared" si="33"/>
        <v>70</v>
      </c>
      <c r="L39" s="18"/>
      <c r="M39" s="16"/>
      <c r="O39" s="1"/>
      <c r="P39" s="16"/>
      <c r="Q39" s="1"/>
      <c r="R39" s="1"/>
      <c r="S39" s="1"/>
    </row>
    <row r="40" spans="1:20" x14ac:dyDescent="0.55000000000000004">
      <c r="B40" s="32" t="s">
        <v>34</v>
      </c>
      <c r="C40" s="44" t="s">
        <v>35</v>
      </c>
      <c r="D40" s="33" t="s">
        <v>21</v>
      </c>
      <c r="E40">
        <v>502</v>
      </c>
      <c r="F40" s="5">
        <f t="shared" si="32"/>
        <v>1.1155555555555556</v>
      </c>
      <c r="G40" s="11">
        <v>44.9</v>
      </c>
      <c r="H40" s="12">
        <f>G40-40</f>
        <v>4.8999999999999986</v>
      </c>
      <c r="I40" s="6">
        <f>F40/H40</f>
        <v>0.22766439909297059</v>
      </c>
      <c r="J40" s="4">
        <v>5</v>
      </c>
      <c r="K40" s="7">
        <f t="shared" si="33"/>
        <v>100</v>
      </c>
      <c r="L40" s="18">
        <f>AVERAGE(I37:I40)</f>
        <v>0.26958726725823989</v>
      </c>
      <c r="M40" s="16">
        <f>AVERAGE(K37:K40)</f>
        <v>67.5</v>
      </c>
      <c r="N40" s="1"/>
      <c r="O40" s="1"/>
      <c r="P40" s="16"/>
      <c r="Q40" s="1"/>
      <c r="R40" s="1"/>
      <c r="S40" s="1"/>
    </row>
    <row r="41" spans="1:20" x14ac:dyDescent="0.55000000000000004">
      <c r="B41" s="32" t="s">
        <v>34</v>
      </c>
      <c r="C41" s="44" t="s">
        <v>35</v>
      </c>
      <c r="D41" s="33" t="s">
        <v>22</v>
      </c>
      <c r="E41">
        <v>1836</v>
      </c>
      <c r="F41" s="5">
        <f t="shared" si="32"/>
        <v>4.08</v>
      </c>
      <c r="G41" s="11">
        <v>54</v>
      </c>
      <c r="H41" s="12">
        <f>G41-40</f>
        <v>14</v>
      </c>
      <c r="I41" s="6">
        <f>F41/H41</f>
        <v>0.29142857142857143</v>
      </c>
      <c r="J41" s="4">
        <v>5</v>
      </c>
      <c r="K41" s="7">
        <f t="shared" si="33"/>
        <v>100</v>
      </c>
      <c r="L41" s="18"/>
      <c r="M41" s="16"/>
      <c r="N41" s="1" t="s">
        <v>12</v>
      </c>
      <c r="O41" s="50">
        <f>AVERAGE(I42,I44)</f>
        <v>0.20350877192982444</v>
      </c>
      <c r="P41" s="16">
        <f>AVERAGE(K42,K44)</f>
        <v>40</v>
      </c>
      <c r="Q41" s="1"/>
      <c r="R41" s="1"/>
      <c r="S41" s="1"/>
    </row>
    <row r="42" spans="1:20" x14ac:dyDescent="0.55000000000000004">
      <c r="B42" s="32" t="s">
        <v>34</v>
      </c>
      <c r="C42" s="44" t="s">
        <v>35</v>
      </c>
      <c r="D42" s="33" t="s">
        <v>23</v>
      </c>
      <c r="F42" s="5"/>
      <c r="G42" s="11"/>
      <c r="H42" s="12"/>
      <c r="I42" s="6"/>
      <c r="J42" s="4"/>
      <c r="K42" s="7"/>
      <c r="L42" s="18"/>
      <c r="M42" s="16"/>
      <c r="N42" s="1" t="s">
        <v>10</v>
      </c>
      <c r="O42" s="50">
        <f>AVERAGE(I41,I43)</f>
        <v>0.27766886803383151</v>
      </c>
      <c r="P42" s="16">
        <f>AVERAGE(K41,K43)</f>
        <v>75</v>
      </c>
      <c r="Q42" s="1"/>
      <c r="R42" s="1"/>
      <c r="S42" s="1"/>
      <c r="T42" s="1"/>
    </row>
    <row r="43" spans="1:20" x14ac:dyDescent="0.55000000000000004">
      <c r="B43" s="32" t="s">
        <v>34</v>
      </c>
      <c r="C43" s="44" t="s">
        <v>35</v>
      </c>
      <c r="D43" s="33" t="s">
        <v>24</v>
      </c>
      <c r="E43">
        <v>1627</v>
      </c>
      <c r="F43" s="5">
        <f>E43/450</f>
        <v>3.6155555555555554</v>
      </c>
      <c r="G43" s="11">
        <v>53.7</v>
      </c>
      <c r="H43" s="12">
        <f t="shared" ref="H43:H48" si="34">G43-40</f>
        <v>13.700000000000003</v>
      </c>
      <c r="I43" s="6">
        <f>F43/H43</f>
        <v>0.26390916463909159</v>
      </c>
      <c r="J43" s="4">
        <v>2.5</v>
      </c>
      <c r="K43" s="7">
        <f t="shared" si="33"/>
        <v>50</v>
      </c>
      <c r="L43" s="18"/>
      <c r="M43" s="16"/>
      <c r="N43" s="1"/>
      <c r="O43" s="1"/>
      <c r="P43" s="16"/>
      <c r="Q43" s="1"/>
      <c r="R43" s="1"/>
      <c r="S43" s="1"/>
      <c r="T43" s="1"/>
    </row>
    <row r="44" spans="1:20" x14ac:dyDescent="0.55000000000000004">
      <c r="B44" s="32" t="s">
        <v>34</v>
      </c>
      <c r="C44" s="44" t="s">
        <v>35</v>
      </c>
      <c r="D44" s="33" t="s">
        <v>25</v>
      </c>
      <c r="E44">
        <v>522</v>
      </c>
      <c r="F44" s="5">
        <f>E44/450</f>
        <v>1.1599999999999999</v>
      </c>
      <c r="G44" s="11">
        <v>45.7</v>
      </c>
      <c r="H44" s="12">
        <f t="shared" si="34"/>
        <v>5.7000000000000028</v>
      </c>
      <c r="I44" s="6">
        <f>F44/H44</f>
        <v>0.20350877192982444</v>
      </c>
      <c r="J44" s="4">
        <v>2</v>
      </c>
      <c r="K44" s="7">
        <f t="shared" si="33"/>
        <v>40</v>
      </c>
      <c r="L44" s="18">
        <f>AVERAGE(I41:I44)</f>
        <v>0.25294883599916246</v>
      </c>
      <c r="M44" s="16">
        <f>AVERAGE(K41:K44)</f>
        <v>63.333333333333336</v>
      </c>
      <c r="N44" s="1"/>
      <c r="O44" s="1"/>
      <c r="P44" s="16"/>
    </row>
    <row r="45" spans="1:20" x14ac:dyDescent="0.55000000000000004">
      <c r="B45" s="32" t="s">
        <v>34</v>
      </c>
      <c r="C45" s="44" t="s">
        <v>35</v>
      </c>
      <c r="D45" s="33" t="s">
        <v>26</v>
      </c>
      <c r="E45">
        <v>1790</v>
      </c>
      <c r="F45" s="5">
        <f t="shared" si="32"/>
        <v>3.9777777777777779</v>
      </c>
      <c r="G45" s="11">
        <v>49.2</v>
      </c>
      <c r="H45" s="12">
        <f t="shared" si="34"/>
        <v>9.2000000000000028</v>
      </c>
      <c r="I45" s="6">
        <f t="shared" ref="I45:I51" si="35">F45/H45</f>
        <v>0.43236714975845397</v>
      </c>
      <c r="J45" s="4">
        <v>2.5</v>
      </c>
      <c r="K45" s="7">
        <f t="shared" si="33"/>
        <v>50</v>
      </c>
      <c r="L45" s="18"/>
      <c r="M45" s="16"/>
      <c r="N45" s="1" t="s">
        <v>12</v>
      </c>
      <c r="O45" s="50">
        <f>AVERAGE(I46,I48)</f>
        <v>0.3499533146591971</v>
      </c>
      <c r="P45" s="16">
        <f>AVERAGE(K46,K48)</f>
        <v>90</v>
      </c>
    </row>
    <row r="46" spans="1:20" x14ac:dyDescent="0.55000000000000004">
      <c r="B46" s="32" t="s">
        <v>34</v>
      </c>
      <c r="C46" s="44" t="s">
        <v>35</v>
      </c>
      <c r="D46" s="33" t="s">
        <v>27</v>
      </c>
      <c r="E46">
        <v>522</v>
      </c>
      <c r="F46" s="5">
        <f t="shared" si="32"/>
        <v>1.1599999999999999</v>
      </c>
      <c r="G46" s="11">
        <v>43.4</v>
      </c>
      <c r="H46" s="12">
        <f t="shared" si="34"/>
        <v>3.3999999999999986</v>
      </c>
      <c r="I46" s="6">
        <f t="shared" si="35"/>
        <v>0.34117647058823541</v>
      </c>
      <c r="J46" s="4">
        <v>3</v>
      </c>
      <c r="K46" s="7">
        <f t="shared" si="33"/>
        <v>60</v>
      </c>
      <c r="L46" s="18"/>
      <c r="M46" s="16"/>
      <c r="N46" s="1" t="s">
        <v>10</v>
      </c>
      <c r="O46" s="50">
        <f>AVERAGE(I45,I47)</f>
        <v>0.44980930587337897</v>
      </c>
      <c r="P46" s="16">
        <f>AVERAGE(K45,K47)</f>
        <v>55</v>
      </c>
    </row>
    <row r="47" spans="1:20" x14ac:dyDescent="0.55000000000000004">
      <c r="B47" s="32" t="s">
        <v>34</v>
      </c>
      <c r="C47" s="44" t="s">
        <v>35</v>
      </c>
      <c r="D47" s="33" t="s">
        <v>28</v>
      </c>
      <c r="E47">
        <v>1598</v>
      </c>
      <c r="F47" s="5">
        <f t="shared" si="32"/>
        <v>3.5511111111111111</v>
      </c>
      <c r="G47" s="11">
        <v>47.6</v>
      </c>
      <c r="H47" s="12">
        <f t="shared" si="34"/>
        <v>7.6000000000000014</v>
      </c>
      <c r="I47" s="6">
        <f t="shared" si="35"/>
        <v>0.46725146198830403</v>
      </c>
      <c r="J47" s="4">
        <v>3</v>
      </c>
      <c r="K47" s="7">
        <f t="shared" si="33"/>
        <v>60</v>
      </c>
      <c r="L47" s="18"/>
      <c r="M47" s="16"/>
      <c r="N47" s="1"/>
      <c r="O47" s="1"/>
      <c r="P47" s="16"/>
      <c r="Q47" s="1"/>
      <c r="R47" s="1"/>
      <c r="S47" s="1"/>
    </row>
    <row r="48" spans="1:20" x14ac:dyDescent="0.55000000000000004">
      <c r="B48" s="32" t="s">
        <v>34</v>
      </c>
      <c r="C48" s="44" t="s">
        <v>35</v>
      </c>
      <c r="D48" s="33" t="s">
        <v>29</v>
      </c>
      <c r="E48">
        <v>565</v>
      </c>
      <c r="F48" s="5">
        <f t="shared" si="32"/>
        <v>1.2555555555555555</v>
      </c>
      <c r="G48" s="11">
        <v>43.5</v>
      </c>
      <c r="H48" s="12">
        <f t="shared" si="34"/>
        <v>3.5</v>
      </c>
      <c r="I48" s="6">
        <f t="shared" si="35"/>
        <v>0.35873015873015873</v>
      </c>
      <c r="J48" s="4">
        <v>6</v>
      </c>
      <c r="K48" s="7">
        <f t="shared" si="33"/>
        <v>120</v>
      </c>
      <c r="L48" s="18">
        <f>AVERAGE(I45:I48)</f>
        <v>0.39988131026628804</v>
      </c>
      <c r="M48" s="16">
        <f>AVERAGE(K45:K48)</f>
        <v>72.5</v>
      </c>
      <c r="N48" s="1"/>
      <c r="O48" s="1"/>
      <c r="P48" s="16"/>
      <c r="Q48" s="1"/>
      <c r="R48" s="1"/>
      <c r="S48" s="1"/>
    </row>
    <row r="49" spans="1:20" x14ac:dyDescent="0.55000000000000004">
      <c r="B49" s="32" t="s">
        <v>34</v>
      </c>
      <c r="C49" s="44" t="s">
        <v>35</v>
      </c>
      <c r="D49" s="33" t="s">
        <v>30</v>
      </c>
      <c r="E49">
        <v>1864</v>
      </c>
      <c r="F49" s="5">
        <f t="shared" si="32"/>
        <v>4.1422222222222222</v>
      </c>
      <c r="G49" s="11">
        <v>51.5</v>
      </c>
      <c r="H49" s="12">
        <f>G49-40</f>
        <v>11.5</v>
      </c>
      <c r="I49" s="6">
        <f t="shared" si="35"/>
        <v>0.36019323671497583</v>
      </c>
      <c r="J49" s="4">
        <v>5</v>
      </c>
      <c r="K49" s="7">
        <f t="shared" si="33"/>
        <v>100</v>
      </c>
      <c r="L49" s="18"/>
      <c r="M49" s="16"/>
      <c r="N49" s="1" t="s">
        <v>12</v>
      </c>
      <c r="O49" s="50">
        <f>AVERAGE(I50,I52)</f>
        <v>0.35873015873015845</v>
      </c>
      <c r="P49" s="16">
        <f>AVERAGE(K50,K52)</f>
        <v>130</v>
      </c>
      <c r="Q49" s="1"/>
      <c r="R49" s="1"/>
      <c r="S49" s="1"/>
    </row>
    <row r="50" spans="1:20" x14ac:dyDescent="0.55000000000000004">
      <c r="B50" s="32" t="s">
        <v>34</v>
      </c>
      <c r="C50" s="44" t="s">
        <v>35</v>
      </c>
      <c r="D50" s="33" t="s">
        <v>31</v>
      </c>
      <c r="E50">
        <v>537</v>
      </c>
      <c r="F50" s="5">
        <f t="shared" si="32"/>
        <v>1.1933333333333334</v>
      </c>
      <c r="G50" s="11">
        <v>44.2</v>
      </c>
      <c r="H50" s="12">
        <f t="shared" ref="H50:H51" si="36">G50-40</f>
        <v>4.2000000000000028</v>
      </c>
      <c r="I50" s="6">
        <f t="shared" si="35"/>
        <v>0.28412698412698395</v>
      </c>
      <c r="J50" s="4">
        <v>8.5</v>
      </c>
      <c r="K50" s="7">
        <f t="shared" si="33"/>
        <v>170</v>
      </c>
      <c r="L50" s="18"/>
      <c r="M50" s="16"/>
      <c r="N50" s="1" t="s">
        <v>10</v>
      </c>
      <c r="O50" s="50">
        <f>AVERAGE(I49,I51)</f>
        <v>0.39222813763186437</v>
      </c>
      <c r="P50" s="16">
        <f>AVERAGE(K49,K51)</f>
        <v>115</v>
      </c>
      <c r="Q50" s="1"/>
      <c r="R50" s="1"/>
      <c r="S50" s="1"/>
    </row>
    <row r="51" spans="1:20" x14ac:dyDescent="0.55000000000000004">
      <c r="B51" s="32" t="s">
        <v>34</v>
      </c>
      <c r="C51" s="44" t="s">
        <v>35</v>
      </c>
      <c r="D51" s="33" t="s">
        <v>32</v>
      </c>
      <c r="E51">
        <v>1871</v>
      </c>
      <c r="F51" s="5">
        <f t="shared" si="32"/>
        <v>4.1577777777777776</v>
      </c>
      <c r="G51" s="11">
        <v>49.8</v>
      </c>
      <c r="H51" s="12">
        <f t="shared" si="36"/>
        <v>9.7999999999999972</v>
      </c>
      <c r="I51" s="6">
        <f t="shared" si="35"/>
        <v>0.42426303854875291</v>
      </c>
      <c r="J51" s="4">
        <v>6.5</v>
      </c>
      <c r="K51" s="7">
        <f t="shared" si="33"/>
        <v>130</v>
      </c>
      <c r="L51" s="18"/>
      <c r="M51" s="16"/>
      <c r="P51" s="16"/>
      <c r="Q51" s="1"/>
      <c r="R51" s="1"/>
      <c r="S51" s="1"/>
      <c r="T51" s="1"/>
    </row>
    <row r="52" spans="1:20" x14ac:dyDescent="0.55000000000000004">
      <c r="B52" s="32" t="s">
        <v>34</v>
      </c>
      <c r="C52" s="44" t="s">
        <v>35</v>
      </c>
      <c r="D52" s="33" t="s">
        <v>33</v>
      </c>
      <c r="E52">
        <v>624</v>
      </c>
      <c r="F52" s="5">
        <f>E52/450</f>
        <v>1.3866666666666667</v>
      </c>
      <c r="G52" s="11">
        <v>43.2</v>
      </c>
      <c r="H52" s="12">
        <f>G52-40</f>
        <v>3.2000000000000028</v>
      </c>
      <c r="I52" s="6">
        <f>F52/H52</f>
        <v>0.43333333333333296</v>
      </c>
      <c r="J52" s="4">
        <v>4.5</v>
      </c>
      <c r="K52" s="7">
        <f>J52/50*1000</f>
        <v>90</v>
      </c>
      <c r="L52" s="18">
        <f>AVERAGE(I49:I52)</f>
        <v>0.37547914818101141</v>
      </c>
      <c r="M52" s="16">
        <f>AVERAGE(K49:K52)</f>
        <v>122.5</v>
      </c>
      <c r="P52" s="16"/>
      <c r="Q52" s="1"/>
      <c r="R52" s="1"/>
      <c r="S52" s="1"/>
      <c r="T52" s="1"/>
    </row>
    <row r="53" spans="1:20" x14ac:dyDescent="0.55000000000000004">
      <c r="B53" s="32" t="s">
        <v>34</v>
      </c>
      <c r="C53" s="44" t="s">
        <v>35</v>
      </c>
      <c r="D53" s="33" t="s">
        <v>37</v>
      </c>
      <c r="E53">
        <v>1839</v>
      </c>
      <c r="F53" s="5">
        <f t="shared" ref="F53:F60" si="37">E53/450</f>
        <v>4.0866666666666669</v>
      </c>
      <c r="G53" s="11">
        <v>50.2</v>
      </c>
      <c r="H53" s="12">
        <f t="shared" ref="H53:H60" si="38">G53-40</f>
        <v>10.200000000000003</v>
      </c>
      <c r="I53" s="6">
        <f t="shared" ref="I53:I60" si="39">F53/H53</f>
        <v>0.40065359477124174</v>
      </c>
      <c r="J53" s="4">
        <v>2</v>
      </c>
      <c r="K53" s="7">
        <f t="shared" ref="K53:K61" si="40">J53/50*1000</f>
        <v>40</v>
      </c>
      <c r="L53" s="18"/>
      <c r="M53" s="16"/>
      <c r="N53" s="1" t="s">
        <v>12</v>
      </c>
      <c r="O53" s="50">
        <f t="shared" ref="O53" si="41">AVERAGE(I54,I56)</f>
        <v>0.22932829611639566</v>
      </c>
      <c r="P53" s="16">
        <f t="shared" ref="P53" si="42">AVERAGE(K54,K56)</f>
        <v>125</v>
      </c>
      <c r="Q53" s="1"/>
      <c r="R53" s="1"/>
      <c r="S53" s="1"/>
      <c r="T53" s="1"/>
    </row>
    <row r="54" spans="1:20" x14ac:dyDescent="0.55000000000000004">
      <c r="B54" s="32" t="s">
        <v>34</v>
      </c>
      <c r="C54" s="44" t="s">
        <v>35</v>
      </c>
      <c r="D54" s="33" t="s">
        <v>38</v>
      </c>
      <c r="E54">
        <v>652</v>
      </c>
      <c r="F54" s="5">
        <f t="shared" si="37"/>
        <v>1.4488888888888889</v>
      </c>
      <c r="G54" s="11">
        <v>48.1</v>
      </c>
      <c r="H54" s="12">
        <f t="shared" si="38"/>
        <v>8.1000000000000014</v>
      </c>
      <c r="I54" s="6">
        <f t="shared" si="39"/>
        <v>0.17887517146776402</v>
      </c>
      <c r="J54" s="4">
        <v>5.5</v>
      </c>
      <c r="K54" s="7">
        <f t="shared" si="40"/>
        <v>110</v>
      </c>
      <c r="L54" s="18"/>
      <c r="M54" s="16"/>
      <c r="N54" s="1" t="s">
        <v>10</v>
      </c>
      <c r="O54" s="50">
        <f t="shared" ref="O54" si="43">AVERAGE(I53,I55)</f>
        <v>0.3464260881657627</v>
      </c>
      <c r="P54" s="16">
        <f t="shared" ref="P54" si="44">AVERAGE(K53,K55)</f>
        <v>45</v>
      </c>
      <c r="Q54" s="1"/>
      <c r="R54" s="1"/>
      <c r="S54" s="1"/>
      <c r="T54" s="1"/>
    </row>
    <row r="55" spans="1:20" x14ac:dyDescent="0.55000000000000004">
      <c r="B55" s="32" t="s">
        <v>34</v>
      </c>
      <c r="C55" s="44" t="s">
        <v>35</v>
      </c>
      <c r="D55" s="33" t="s">
        <v>39</v>
      </c>
      <c r="E55">
        <v>1854</v>
      </c>
      <c r="F55" s="5">
        <f t="shared" si="37"/>
        <v>4.12</v>
      </c>
      <c r="G55" s="11">
        <v>54.1</v>
      </c>
      <c r="H55" s="12">
        <f t="shared" si="38"/>
        <v>14.100000000000001</v>
      </c>
      <c r="I55" s="6">
        <f t="shared" si="39"/>
        <v>0.29219858156028367</v>
      </c>
      <c r="J55" s="4">
        <v>2.5</v>
      </c>
      <c r="K55" s="7">
        <f t="shared" si="40"/>
        <v>50</v>
      </c>
      <c r="L55" s="18"/>
      <c r="M55" s="16"/>
      <c r="P55" s="16"/>
      <c r="Q55" s="1"/>
      <c r="R55" s="1"/>
      <c r="S55" s="1"/>
      <c r="T55" s="1"/>
    </row>
    <row r="56" spans="1:20" x14ac:dyDescent="0.55000000000000004">
      <c r="B56" s="32" t="s">
        <v>34</v>
      </c>
      <c r="C56" s="44" t="s">
        <v>35</v>
      </c>
      <c r="D56" s="33" t="s">
        <v>40</v>
      </c>
      <c r="E56">
        <v>768</v>
      </c>
      <c r="F56" s="5">
        <f t="shared" si="37"/>
        <v>1.7066666666666668</v>
      </c>
      <c r="G56" s="11">
        <v>46.1</v>
      </c>
      <c r="H56" s="12">
        <f t="shared" si="38"/>
        <v>6.1000000000000014</v>
      </c>
      <c r="I56" s="6">
        <f t="shared" si="39"/>
        <v>0.27978142076502727</v>
      </c>
      <c r="J56" s="4">
        <v>7</v>
      </c>
      <c r="K56" s="7">
        <f t="shared" si="40"/>
        <v>140</v>
      </c>
      <c r="L56" s="18">
        <f t="shared" ref="L56" si="45">AVERAGE(I53:I56)</f>
        <v>0.28787719214107915</v>
      </c>
      <c r="M56" s="16">
        <f t="shared" ref="M56" si="46">AVERAGE(K53:K56)</f>
        <v>85</v>
      </c>
      <c r="P56" s="16"/>
      <c r="Q56" s="1"/>
      <c r="R56" s="1"/>
      <c r="S56" s="1"/>
      <c r="T56" s="1"/>
    </row>
    <row r="57" spans="1:20" x14ac:dyDescent="0.55000000000000004">
      <c r="B57" s="32" t="s">
        <v>34</v>
      </c>
      <c r="C57" s="44" t="s">
        <v>35</v>
      </c>
      <c r="D57" s="33" t="s">
        <v>41</v>
      </c>
      <c r="E57">
        <v>1670</v>
      </c>
      <c r="F57" s="5">
        <f t="shared" si="37"/>
        <v>3.7111111111111112</v>
      </c>
      <c r="G57" s="11">
        <v>51.8</v>
      </c>
      <c r="H57" s="12">
        <f t="shared" si="38"/>
        <v>11.799999999999997</v>
      </c>
      <c r="I57" s="6">
        <f t="shared" si="39"/>
        <v>0.31450094161958575</v>
      </c>
      <c r="J57" s="4">
        <v>10</v>
      </c>
      <c r="K57" s="7">
        <f t="shared" si="40"/>
        <v>200</v>
      </c>
      <c r="L57" s="18"/>
      <c r="M57" s="16"/>
      <c r="N57" s="1" t="s">
        <v>12</v>
      </c>
      <c r="O57" s="50">
        <f t="shared" ref="O57" si="47">AVERAGE(I58,I60)</f>
        <v>0.27870120120120112</v>
      </c>
      <c r="P57" s="16">
        <f t="shared" ref="P57" si="48">AVERAGE(K58,K60)</f>
        <v>230</v>
      </c>
    </row>
    <row r="58" spans="1:20" x14ac:dyDescent="0.55000000000000004">
      <c r="B58" s="32" t="s">
        <v>34</v>
      </c>
      <c r="C58" s="44" t="s">
        <v>35</v>
      </c>
      <c r="D58" s="33" t="s">
        <v>43</v>
      </c>
      <c r="E58">
        <v>485</v>
      </c>
      <c r="F58" s="5">
        <f t="shared" si="37"/>
        <v>1.0777777777777777</v>
      </c>
      <c r="G58" s="11">
        <v>43.7</v>
      </c>
      <c r="H58" s="12">
        <f t="shared" si="38"/>
        <v>3.7000000000000028</v>
      </c>
      <c r="I58" s="6">
        <f t="shared" si="39"/>
        <v>0.29129129129129105</v>
      </c>
      <c r="J58" s="4">
        <v>19</v>
      </c>
      <c r="K58" s="7">
        <f t="shared" si="40"/>
        <v>380</v>
      </c>
      <c r="L58" s="18"/>
      <c r="M58" s="16"/>
      <c r="N58" s="1" t="s">
        <v>10</v>
      </c>
      <c r="O58" s="50">
        <f t="shared" ref="O58" si="49">AVERAGE(I57,I59)</f>
        <v>0.30627007865293016</v>
      </c>
      <c r="P58" s="16">
        <f t="shared" ref="P58" si="50">AVERAGE(K57,K59)</f>
        <v>155</v>
      </c>
    </row>
    <row r="59" spans="1:20" x14ac:dyDescent="0.55000000000000004">
      <c r="B59" s="32" t="s">
        <v>34</v>
      </c>
      <c r="C59" s="44" t="s">
        <v>35</v>
      </c>
      <c r="D59" s="33" t="s">
        <v>44</v>
      </c>
      <c r="E59">
        <v>1596</v>
      </c>
      <c r="F59" s="5">
        <f t="shared" si="37"/>
        <v>3.5466666666666669</v>
      </c>
      <c r="G59" s="11">
        <v>51.9</v>
      </c>
      <c r="H59" s="12">
        <f t="shared" si="38"/>
        <v>11.899999999999999</v>
      </c>
      <c r="I59" s="6">
        <f t="shared" si="39"/>
        <v>0.29803921568627456</v>
      </c>
      <c r="J59" s="4">
        <v>5.5</v>
      </c>
      <c r="K59" s="7">
        <f t="shared" si="40"/>
        <v>110</v>
      </c>
      <c r="L59" s="18"/>
      <c r="M59" s="16"/>
      <c r="P59" s="16"/>
    </row>
    <row r="60" spans="1:20" x14ac:dyDescent="0.55000000000000004">
      <c r="B60" s="32" t="s">
        <v>34</v>
      </c>
      <c r="C60" s="44" t="s">
        <v>35</v>
      </c>
      <c r="D60" s="33" t="s">
        <v>45</v>
      </c>
      <c r="E60">
        <v>479</v>
      </c>
      <c r="F60" s="5">
        <f t="shared" si="37"/>
        <v>1.0644444444444445</v>
      </c>
      <c r="G60" s="11">
        <v>44</v>
      </c>
      <c r="H60" s="12">
        <f t="shared" si="38"/>
        <v>4</v>
      </c>
      <c r="I60" s="6">
        <f t="shared" si="39"/>
        <v>0.26611111111111113</v>
      </c>
      <c r="J60" s="4">
        <v>4</v>
      </c>
      <c r="K60" s="7">
        <f t="shared" si="40"/>
        <v>80</v>
      </c>
      <c r="L60" s="18">
        <f t="shared" ref="L60" si="51">AVERAGE(I57:I60)</f>
        <v>0.29248563992706561</v>
      </c>
      <c r="M60" s="16">
        <f t="shared" ref="M60" si="52">AVERAGE(K57:K60)</f>
        <v>192.5</v>
      </c>
      <c r="P60" s="16"/>
    </row>
    <row r="61" spans="1:20" x14ac:dyDescent="0.55000000000000004">
      <c r="A61" s="34"/>
      <c r="B61" s="32" t="s">
        <v>34</v>
      </c>
      <c r="C61" s="44" t="s">
        <v>35</v>
      </c>
      <c r="D61" s="33" t="s">
        <v>42</v>
      </c>
      <c r="E61">
        <v>1908</v>
      </c>
      <c r="F61" s="5">
        <f>E61/450</f>
        <v>4.24</v>
      </c>
      <c r="G61" s="11">
        <v>54.8</v>
      </c>
      <c r="H61" s="12">
        <f>G61-40</f>
        <v>14.799999999999997</v>
      </c>
      <c r="I61" s="6">
        <f t="shared" ref="I61:I67" si="53">F61/H61</f>
        <v>0.28648648648648656</v>
      </c>
      <c r="J61" s="4">
        <v>2.5</v>
      </c>
      <c r="K61" s="7">
        <f t="shared" si="40"/>
        <v>50</v>
      </c>
      <c r="L61" s="58"/>
      <c r="M61" s="59"/>
      <c r="N61" s="1" t="s">
        <v>12</v>
      </c>
      <c r="O61" s="50">
        <f>AVERAGE(I62,I64)</f>
        <v>0.23924731182795692</v>
      </c>
      <c r="P61" s="16">
        <f>AVERAGE(K62,K64)</f>
        <v>105</v>
      </c>
      <c r="Q61" s="1"/>
      <c r="R61" s="1"/>
      <c r="S61" s="1"/>
      <c r="T61" s="1"/>
    </row>
    <row r="62" spans="1:20" x14ac:dyDescent="0.55000000000000004">
      <c r="B62" s="32" t="s">
        <v>34</v>
      </c>
      <c r="C62" s="44" t="s">
        <v>35</v>
      </c>
      <c r="D62" s="33" t="s">
        <v>46</v>
      </c>
      <c r="E62">
        <v>684</v>
      </c>
      <c r="F62" s="5">
        <f t="shared" si="32"/>
        <v>1.52</v>
      </c>
      <c r="G62" s="11">
        <v>46.2</v>
      </c>
      <c r="H62" s="12">
        <f t="shared" ref="H62:H67" si="54">G62-40</f>
        <v>6.2000000000000028</v>
      </c>
      <c r="I62" s="6">
        <f t="shared" si="53"/>
        <v>0.24516129032258052</v>
      </c>
      <c r="J62" s="4">
        <v>4</v>
      </c>
      <c r="K62" s="7">
        <f t="shared" ref="K62:K67" si="55">J62/50*1000</f>
        <v>80</v>
      </c>
      <c r="L62" s="18"/>
      <c r="M62" s="18"/>
      <c r="N62" s="1" t="s">
        <v>10</v>
      </c>
      <c r="O62" s="50">
        <f>AVERAGE(I61,I63)</f>
        <v>0.28472472472472476</v>
      </c>
      <c r="P62" s="16">
        <f>AVERAGE(K61,K63)</f>
        <v>55</v>
      </c>
      <c r="Q62" s="1"/>
      <c r="R62" s="1"/>
      <c r="S62" s="1"/>
    </row>
    <row r="63" spans="1:20" x14ac:dyDescent="0.55000000000000004">
      <c r="B63" s="32" t="s">
        <v>34</v>
      </c>
      <c r="C63" s="44" t="s">
        <v>35</v>
      </c>
      <c r="D63" s="33" t="s">
        <v>47</v>
      </c>
      <c r="E63">
        <v>1719</v>
      </c>
      <c r="F63" s="5">
        <f t="shared" si="32"/>
        <v>3.82</v>
      </c>
      <c r="G63" s="11">
        <v>53.5</v>
      </c>
      <c r="H63" s="12">
        <f t="shared" si="54"/>
        <v>13.5</v>
      </c>
      <c r="I63" s="6">
        <f t="shared" si="53"/>
        <v>0.28296296296296297</v>
      </c>
      <c r="J63" s="4">
        <v>3</v>
      </c>
      <c r="K63" s="7">
        <f t="shared" si="55"/>
        <v>60</v>
      </c>
      <c r="L63" s="18"/>
      <c r="M63" s="16"/>
      <c r="O63" s="1"/>
      <c r="P63" s="16"/>
      <c r="Q63" s="1"/>
      <c r="R63" s="1"/>
      <c r="S63" s="1"/>
    </row>
    <row r="64" spans="1:20" x14ac:dyDescent="0.55000000000000004">
      <c r="B64" s="32" t="s">
        <v>34</v>
      </c>
      <c r="C64" s="44" t="s">
        <v>35</v>
      </c>
      <c r="D64" s="33" t="s">
        <v>48</v>
      </c>
      <c r="E64">
        <v>630</v>
      </c>
      <c r="F64" s="5">
        <f t="shared" si="32"/>
        <v>1.4</v>
      </c>
      <c r="G64" s="11">
        <v>46</v>
      </c>
      <c r="H64" s="12">
        <f t="shared" si="54"/>
        <v>6</v>
      </c>
      <c r="I64" s="6">
        <f t="shared" si="53"/>
        <v>0.23333333333333331</v>
      </c>
      <c r="J64" s="4">
        <v>6.5</v>
      </c>
      <c r="K64" s="7">
        <f t="shared" si="55"/>
        <v>130</v>
      </c>
      <c r="L64" s="18">
        <f>AVERAGE(I61:I64)</f>
        <v>0.26198601827634083</v>
      </c>
      <c r="M64" s="16">
        <f>AVERAGE(K61:K64)</f>
        <v>80</v>
      </c>
      <c r="N64" s="1"/>
      <c r="O64" s="1"/>
      <c r="P64" s="16"/>
      <c r="Q64" s="1"/>
      <c r="R64" s="1"/>
      <c r="S64" s="1"/>
    </row>
    <row r="65" spans="2:20" x14ac:dyDescent="0.55000000000000004">
      <c r="B65" s="32" t="s">
        <v>34</v>
      </c>
      <c r="C65" s="44" t="s">
        <v>35</v>
      </c>
      <c r="D65" s="33" t="s">
        <v>49</v>
      </c>
      <c r="E65">
        <v>1923</v>
      </c>
      <c r="F65" s="5">
        <f t="shared" si="32"/>
        <v>4.2733333333333334</v>
      </c>
      <c r="G65" s="11">
        <v>52.9</v>
      </c>
      <c r="H65" s="12">
        <f t="shared" si="54"/>
        <v>12.899999999999999</v>
      </c>
      <c r="I65" s="6">
        <f t="shared" si="53"/>
        <v>0.33126614987080105</v>
      </c>
      <c r="J65" s="4">
        <v>2.5</v>
      </c>
      <c r="K65" s="7">
        <f t="shared" si="55"/>
        <v>50</v>
      </c>
      <c r="L65" s="18"/>
      <c r="M65" s="16"/>
      <c r="N65" s="1" t="s">
        <v>12</v>
      </c>
      <c r="O65" s="50">
        <f>AVERAGE(I66,I68)</f>
        <v>0.32766088347483691</v>
      </c>
      <c r="P65" s="16">
        <f>AVERAGE(K66,K68)</f>
        <v>90</v>
      </c>
      <c r="Q65" s="1"/>
      <c r="R65" s="1"/>
      <c r="S65" s="1"/>
    </row>
    <row r="66" spans="2:20" x14ac:dyDescent="0.55000000000000004">
      <c r="B66" s="32" t="s">
        <v>34</v>
      </c>
      <c r="C66" s="44" t="s">
        <v>35</v>
      </c>
      <c r="D66" s="33" t="s">
        <v>50</v>
      </c>
      <c r="E66">
        <v>632</v>
      </c>
      <c r="F66" s="5">
        <f t="shared" si="32"/>
        <v>1.4044444444444444</v>
      </c>
      <c r="G66" s="11">
        <v>44.2</v>
      </c>
      <c r="H66" s="12">
        <f t="shared" si="54"/>
        <v>4.2000000000000028</v>
      </c>
      <c r="I66" s="6">
        <f t="shared" si="53"/>
        <v>0.33439153439153413</v>
      </c>
      <c r="J66" s="4">
        <v>5</v>
      </c>
      <c r="K66" s="7">
        <f t="shared" si="55"/>
        <v>100</v>
      </c>
      <c r="L66" s="18"/>
      <c r="M66" s="16"/>
      <c r="N66" s="1" t="s">
        <v>10</v>
      </c>
      <c r="O66" s="50">
        <f>AVERAGE(I65,I67)</f>
        <v>0.3565627801508201</v>
      </c>
      <c r="P66" s="16">
        <f>AVERAGE(K65,K67)</f>
        <v>55</v>
      </c>
      <c r="Q66" s="1"/>
      <c r="R66" s="1"/>
      <c r="S66" s="1"/>
      <c r="T66" s="1"/>
    </row>
    <row r="67" spans="2:20" x14ac:dyDescent="0.55000000000000004">
      <c r="B67" s="32" t="s">
        <v>34</v>
      </c>
      <c r="C67" s="44" t="s">
        <v>35</v>
      </c>
      <c r="D67" s="33" t="s">
        <v>51</v>
      </c>
      <c r="E67">
        <v>1684</v>
      </c>
      <c r="F67" s="5">
        <f t="shared" si="32"/>
        <v>3.7422222222222223</v>
      </c>
      <c r="G67" s="11">
        <v>49.8</v>
      </c>
      <c r="H67" s="12">
        <f t="shared" si="54"/>
        <v>9.7999999999999972</v>
      </c>
      <c r="I67" s="6">
        <f t="shared" si="53"/>
        <v>0.38185941043083915</v>
      </c>
      <c r="J67" s="4">
        <v>3</v>
      </c>
      <c r="K67" s="7">
        <f t="shared" si="55"/>
        <v>60</v>
      </c>
      <c r="L67" s="18"/>
      <c r="M67" s="16"/>
      <c r="N67" s="1"/>
      <c r="O67" s="1"/>
      <c r="P67" s="16"/>
      <c r="Q67" s="1"/>
      <c r="R67" s="1"/>
      <c r="S67" s="1"/>
      <c r="T67" s="1"/>
    </row>
    <row r="68" spans="2:20" x14ac:dyDescent="0.55000000000000004">
      <c r="B68" s="32" t="s">
        <v>34</v>
      </c>
      <c r="C68" s="44" t="s">
        <v>35</v>
      </c>
      <c r="D68" s="33" t="s">
        <v>52</v>
      </c>
      <c r="E68">
        <v>621</v>
      </c>
      <c r="F68" s="5">
        <f t="shared" si="32"/>
        <v>1.38</v>
      </c>
      <c r="G68" s="11">
        <v>44.3</v>
      </c>
      <c r="H68" s="12">
        <f t="shared" ref="H68:H75" si="56">G68-40</f>
        <v>4.2999999999999972</v>
      </c>
      <c r="I68" s="6">
        <f t="shared" ref="I68:I75" si="57">F68/H68</f>
        <v>0.32093023255813974</v>
      </c>
      <c r="J68" s="4">
        <v>4</v>
      </c>
      <c r="K68" s="7">
        <f t="shared" ref="K68:K75" si="58">J68/50*1000</f>
        <v>80</v>
      </c>
      <c r="L68" s="18">
        <f>AVERAGE(I65:I68)</f>
        <v>0.3421118318128285</v>
      </c>
      <c r="M68" s="16">
        <f>AVERAGE(K65:K68)</f>
        <v>72.5</v>
      </c>
      <c r="N68" s="1"/>
      <c r="O68" s="1"/>
      <c r="P68" s="16"/>
    </row>
    <row r="69" spans="2:20" x14ac:dyDescent="0.55000000000000004">
      <c r="B69" s="32" t="s">
        <v>34</v>
      </c>
      <c r="C69" s="44" t="s">
        <v>35</v>
      </c>
      <c r="D69" s="33" t="s">
        <v>55</v>
      </c>
      <c r="E69">
        <v>1667</v>
      </c>
      <c r="F69" s="5">
        <f t="shared" si="32"/>
        <v>3.7044444444444444</v>
      </c>
      <c r="G69" s="11">
        <v>54.4</v>
      </c>
      <c r="H69" s="12">
        <f t="shared" si="56"/>
        <v>14.399999999999999</v>
      </c>
      <c r="I69" s="6">
        <f t="shared" si="57"/>
        <v>0.25725308641975309</v>
      </c>
      <c r="J69" s="4">
        <v>3.5</v>
      </c>
      <c r="K69" s="7">
        <f t="shared" si="58"/>
        <v>70</v>
      </c>
      <c r="L69" s="18"/>
      <c r="M69" s="16"/>
      <c r="N69" s="1" t="s">
        <v>12</v>
      </c>
      <c r="O69" s="50">
        <f>AVERAGE(I70,I72)</f>
        <v>0.25117171717171721</v>
      </c>
      <c r="P69" s="16">
        <f>AVERAGE(K70,K72)</f>
        <v>35</v>
      </c>
      <c r="Q69" s="1"/>
      <c r="R69" s="1"/>
      <c r="S69" s="1"/>
    </row>
    <row r="70" spans="2:20" x14ac:dyDescent="0.55000000000000004">
      <c r="B70" s="32" t="s">
        <v>34</v>
      </c>
      <c r="C70" s="44" t="s">
        <v>35</v>
      </c>
      <c r="D70" s="33" t="s">
        <v>56</v>
      </c>
      <c r="E70">
        <v>508</v>
      </c>
      <c r="F70" s="5">
        <f t="shared" si="32"/>
        <v>1.1288888888888888</v>
      </c>
      <c r="G70" s="11">
        <v>44.4</v>
      </c>
      <c r="H70" s="12">
        <f t="shared" si="56"/>
        <v>4.3999999999999986</v>
      </c>
      <c r="I70" s="6">
        <f t="shared" si="57"/>
        <v>0.25656565656565661</v>
      </c>
      <c r="J70" s="4">
        <v>2</v>
      </c>
      <c r="K70" s="7">
        <f t="shared" si="58"/>
        <v>40</v>
      </c>
      <c r="L70" s="18"/>
      <c r="M70" s="16"/>
      <c r="N70" s="1" t="s">
        <v>10</v>
      </c>
      <c r="O70" s="50">
        <f>AVERAGE(I69,I71)</f>
        <v>0.25725308641975309</v>
      </c>
      <c r="P70" s="16">
        <f>AVERAGE(K69,K71)</f>
        <v>70</v>
      </c>
      <c r="Q70" s="1"/>
      <c r="R70" s="1"/>
      <c r="S70" s="1"/>
      <c r="T70" s="1"/>
    </row>
    <row r="71" spans="2:20" x14ac:dyDescent="0.55000000000000004">
      <c r="B71" s="32" t="s">
        <v>34</v>
      </c>
      <c r="C71" s="44" t="s">
        <v>35</v>
      </c>
      <c r="D71" s="33" t="s">
        <v>57</v>
      </c>
      <c r="F71" s="5"/>
      <c r="G71" s="11"/>
      <c r="H71" s="12"/>
      <c r="I71" s="6"/>
      <c r="J71" s="4"/>
      <c r="K71" s="7"/>
      <c r="L71" s="18"/>
      <c r="M71" s="16"/>
      <c r="N71" s="1"/>
      <c r="O71" s="1"/>
      <c r="P71" s="16"/>
      <c r="Q71" s="1"/>
      <c r="R71" s="1"/>
      <c r="S71" s="1"/>
      <c r="T71" s="1"/>
    </row>
    <row r="72" spans="2:20" x14ac:dyDescent="0.55000000000000004">
      <c r="B72" s="32" t="s">
        <v>34</v>
      </c>
      <c r="C72" s="44" t="s">
        <v>35</v>
      </c>
      <c r="D72" s="33" t="s">
        <v>58</v>
      </c>
      <c r="E72">
        <v>553</v>
      </c>
      <c r="F72" s="5">
        <f t="shared" si="32"/>
        <v>1.2288888888888889</v>
      </c>
      <c r="G72" s="11">
        <v>45</v>
      </c>
      <c r="H72" s="12">
        <f t="shared" si="56"/>
        <v>5</v>
      </c>
      <c r="I72" s="6">
        <f t="shared" si="57"/>
        <v>0.24577777777777779</v>
      </c>
      <c r="J72" s="4">
        <v>1.5</v>
      </c>
      <c r="K72" s="7">
        <f t="shared" si="58"/>
        <v>30</v>
      </c>
      <c r="L72" s="18">
        <f>AVERAGE(I69:I72)</f>
        <v>0.25319884025439582</v>
      </c>
      <c r="M72" s="16">
        <f>AVERAGE(K69:K72)</f>
        <v>46.666666666666664</v>
      </c>
      <c r="N72" s="1"/>
      <c r="O72" s="1"/>
      <c r="P72" s="16"/>
    </row>
    <row r="73" spans="2:20" x14ac:dyDescent="0.55000000000000004">
      <c r="B73" s="32" t="s">
        <v>34</v>
      </c>
      <c r="C73" s="44" t="s">
        <v>35</v>
      </c>
      <c r="D73" s="33" t="s">
        <v>59</v>
      </c>
      <c r="E73">
        <v>2058</v>
      </c>
      <c r="F73" s="5">
        <f t="shared" si="32"/>
        <v>4.5733333333333333</v>
      </c>
      <c r="G73" s="11">
        <v>49.7</v>
      </c>
      <c r="H73" s="12">
        <f t="shared" si="56"/>
        <v>9.7000000000000028</v>
      </c>
      <c r="I73" s="6">
        <f t="shared" si="57"/>
        <v>0.47147766323024043</v>
      </c>
      <c r="J73" s="4">
        <v>1.5</v>
      </c>
      <c r="K73" s="7">
        <f t="shared" si="58"/>
        <v>30</v>
      </c>
      <c r="L73" s="18"/>
      <c r="M73" s="16"/>
      <c r="N73" s="1" t="s">
        <v>12</v>
      </c>
      <c r="O73" s="50">
        <f>AVERAGE(I74,I76)</f>
        <v>0.23815513626834392</v>
      </c>
      <c r="P73" s="16">
        <f>AVERAGE(K74,K76)</f>
        <v>60</v>
      </c>
    </row>
    <row r="74" spans="2:20" x14ac:dyDescent="0.55000000000000004">
      <c r="B74" s="32" t="s">
        <v>34</v>
      </c>
      <c r="C74" s="44" t="s">
        <v>35</v>
      </c>
      <c r="D74" s="33" t="s">
        <v>60</v>
      </c>
      <c r="E74">
        <v>568</v>
      </c>
      <c r="F74" s="5">
        <f t="shared" si="32"/>
        <v>1.2622222222222221</v>
      </c>
      <c r="G74" s="11">
        <v>45.3</v>
      </c>
      <c r="H74" s="12">
        <f t="shared" si="56"/>
        <v>5.2999999999999972</v>
      </c>
      <c r="I74" s="6">
        <f t="shared" si="57"/>
        <v>0.23815513626834392</v>
      </c>
      <c r="J74" s="4">
        <v>3</v>
      </c>
      <c r="K74" s="7">
        <f t="shared" si="58"/>
        <v>60</v>
      </c>
      <c r="L74" s="18"/>
      <c r="M74" s="16"/>
      <c r="N74" s="1" t="s">
        <v>10</v>
      </c>
      <c r="O74" s="50">
        <f>AVERAGE(I73,I75)</f>
        <v>0.39338238120497854</v>
      </c>
      <c r="P74" s="16">
        <f>AVERAGE(K73,K75)</f>
        <v>30</v>
      </c>
    </row>
    <row r="75" spans="2:20" x14ac:dyDescent="0.55000000000000004">
      <c r="B75" s="32" t="s">
        <v>34</v>
      </c>
      <c r="C75" s="44" t="s">
        <v>35</v>
      </c>
      <c r="D75" s="33" t="s">
        <v>61</v>
      </c>
      <c r="E75">
        <v>2114</v>
      </c>
      <c r="F75" s="5">
        <f t="shared" si="32"/>
        <v>4.6977777777777776</v>
      </c>
      <c r="G75" s="11">
        <v>54.9</v>
      </c>
      <c r="H75" s="12">
        <f t="shared" si="56"/>
        <v>14.899999999999999</v>
      </c>
      <c r="I75" s="6">
        <f t="shared" si="57"/>
        <v>0.31528709917971665</v>
      </c>
      <c r="J75" s="4">
        <v>1.5</v>
      </c>
      <c r="K75" s="7">
        <f t="shared" si="58"/>
        <v>30</v>
      </c>
      <c r="L75" s="18"/>
      <c r="M75" s="16"/>
      <c r="P75" s="16"/>
      <c r="Q75" s="1"/>
      <c r="R75" s="1"/>
      <c r="S75" s="1"/>
    </row>
    <row r="76" spans="2:20" x14ac:dyDescent="0.55000000000000004">
      <c r="B76" s="32" t="s">
        <v>34</v>
      </c>
      <c r="C76" s="44" t="s">
        <v>35</v>
      </c>
      <c r="D76" s="33" t="s">
        <v>62</v>
      </c>
      <c r="F76" s="5"/>
      <c r="G76" s="11"/>
      <c r="H76" s="12"/>
      <c r="I76" s="6"/>
      <c r="J76" s="4"/>
      <c r="K76" s="7"/>
      <c r="L76" s="18">
        <f>AVERAGE(I73:I76)</f>
        <v>0.34163996622610032</v>
      </c>
      <c r="M76" s="16">
        <f>AVERAGE(K73:K76)</f>
        <v>40</v>
      </c>
      <c r="P76" s="16"/>
      <c r="Q76" s="1"/>
      <c r="R76" s="1"/>
      <c r="S76" s="1"/>
    </row>
    <row r="77" spans="2:20" x14ac:dyDescent="0.55000000000000004">
      <c r="B77" s="32" t="s">
        <v>34</v>
      </c>
      <c r="C77" s="44" t="s">
        <v>35</v>
      </c>
      <c r="D77" s="33" t="s">
        <v>63</v>
      </c>
      <c r="E77">
        <v>1762</v>
      </c>
      <c r="F77" s="5">
        <f t="shared" si="32"/>
        <v>3.9155555555555557</v>
      </c>
      <c r="G77" s="11">
        <v>51.6</v>
      </c>
      <c r="H77" s="12">
        <f t="shared" ref="H77:H81" si="59">G77-40</f>
        <v>11.600000000000001</v>
      </c>
      <c r="I77" s="6">
        <f t="shared" ref="I77:I81" si="60">F77/H77</f>
        <v>0.3375478927203065</v>
      </c>
      <c r="J77" s="4">
        <v>2</v>
      </c>
      <c r="K77" s="7">
        <f t="shared" ref="K77:K81" si="61">J77/50*1000</f>
        <v>40</v>
      </c>
      <c r="L77" s="18"/>
      <c r="M77" s="16"/>
      <c r="N77" s="1" t="s">
        <v>12</v>
      </c>
      <c r="O77" s="50">
        <f>AVERAGE(I78,I80)</f>
        <v>0.25075147611379489</v>
      </c>
      <c r="P77" s="16">
        <f>AVERAGE(K78,K80)</f>
        <v>50</v>
      </c>
      <c r="Q77" s="1"/>
      <c r="R77" s="1"/>
      <c r="S77" s="1"/>
    </row>
    <row r="78" spans="2:20" x14ac:dyDescent="0.55000000000000004">
      <c r="B78" s="32" t="s">
        <v>34</v>
      </c>
      <c r="C78" s="44" t="s">
        <v>35</v>
      </c>
      <c r="D78" s="33" t="s">
        <v>64</v>
      </c>
      <c r="E78">
        <v>435</v>
      </c>
      <c r="F78" s="5">
        <f t="shared" si="32"/>
        <v>0.96666666666666667</v>
      </c>
      <c r="G78" s="11">
        <v>44.6</v>
      </c>
      <c r="H78" s="12">
        <f t="shared" si="59"/>
        <v>4.6000000000000014</v>
      </c>
      <c r="I78" s="6">
        <f t="shared" si="60"/>
        <v>0.21014492753623182</v>
      </c>
      <c r="J78" s="4">
        <v>2.5</v>
      </c>
      <c r="K78" s="7">
        <f t="shared" si="61"/>
        <v>50</v>
      </c>
      <c r="L78" s="18"/>
      <c r="M78" s="16"/>
      <c r="N78" s="1" t="s">
        <v>10</v>
      </c>
      <c r="O78" s="50">
        <f>AVERAGE(I77,I79)</f>
        <v>0.28273406032026721</v>
      </c>
      <c r="P78" s="16">
        <f>AVERAGE(K77,K79)</f>
        <v>70</v>
      </c>
      <c r="Q78" s="1"/>
      <c r="R78" s="1"/>
      <c r="S78" s="1"/>
    </row>
    <row r="79" spans="2:20" x14ac:dyDescent="0.55000000000000004">
      <c r="B79" s="32" t="s">
        <v>34</v>
      </c>
      <c r="C79" s="44" t="s">
        <v>35</v>
      </c>
      <c r="D79" s="33" t="s">
        <v>65</v>
      </c>
      <c r="E79">
        <v>2000</v>
      </c>
      <c r="F79" s="5">
        <f t="shared" si="32"/>
        <v>4.4444444444444446</v>
      </c>
      <c r="G79" s="11">
        <v>59.5</v>
      </c>
      <c r="H79" s="12">
        <f t="shared" si="59"/>
        <v>19.5</v>
      </c>
      <c r="I79" s="6">
        <f t="shared" si="60"/>
        <v>0.22792022792022792</v>
      </c>
      <c r="J79" s="4">
        <v>5</v>
      </c>
      <c r="K79" s="7">
        <f t="shared" si="61"/>
        <v>100</v>
      </c>
      <c r="L79" s="18"/>
      <c r="M79" s="16"/>
      <c r="O79" s="1"/>
      <c r="P79" s="16"/>
      <c r="Q79" s="1"/>
      <c r="R79" s="1"/>
      <c r="S79" s="1"/>
      <c r="T79" s="1"/>
    </row>
    <row r="80" spans="2:20" x14ac:dyDescent="0.55000000000000004">
      <c r="B80" s="32" t="s">
        <v>34</v>
      </c>
      <c r="C80" s="44" t="s">
        <v>35</v>
      </c>
      <c r="D80" s="33" t="s">
        <v>66</v>
      </c>
      <c r="E80">
        <v>590</v>
      </c>
      <c r="F80" s="5">
        <f t="shared" si="32"/>
        <v>1.3111111111111111</v>
      </c>
      <c r="G80" s="11">
        <v>44.5</v>
      </c>
      <c r="H80" s="12">
        <f t="shared" si="59"/>
        <v>4.5</v>
      </c>
      <c r="I80" s="6">
        <f t="shared" si="60"/>
        <v>0.29135802469135802</v>
      </c>
      <c r="J80" s="4">
        <v>2.5</v>
      </c>
      <c r="K80" s="7">
        <f t="shared" si="61"/>
        <v>50</v>
      </c>
      <c r="L80" s="18">
        <f>AVERAGE(I77:I80)</f>
        <v>0.26674276821703108</v>
      </c>
      <c r="M80" s="16">
        <f t="shared" ref="M80" si="62">AVERAGE(K77:K80)</f>
        <v>60</v>
      </c>
      <c r="N80" s="1"/>
      <c r="O80" s="1"/>
      <c r="P80" s="16"/>
      <c r="Q80" s="1"/>
      <c r="R80" s="1"/>
      <c r="S80" s="1"/>
      <c r="T80" s="1"/>
    </row>
    <row r="81" spans="1:20" x14ac:dyDescent="0.55000000000000004">
      <c r="B81" s="32" t="s">
        <v>34</v>
      </c>
      <c r="C81" s="44" t="s">
        <v>35</v>
      </c>
      <c r="D81" s="33" t="s">
        <v>67</v>
      </c>
      <c r="E81">
        <v>1672</v>
      </c>
      <c r="F81" s="5">
        <f t="shared" si="32"/>
        <v>3.7155555555555555</v>
      </c>
      <c r="G81" s="11">
        <v>51.7</v>
      </c>
      <c r="H81" s="12">
        <f t="shared" si="59"/>
        <v>11.700000000000003</v>
      </c>
      <c r="I81" s="6">
        <f t="shared" si="60"/>
        <v>0.31756885090218417</v>
      </c>
      <c r="J81" s="4">
        <v>3</v>
      </c>
      <c r="K81" s="7">
        <f t="shared" si="61"/>
        <v>60</v>
      </c>
      <c r="L81" s="18"/>
      <c r="M81" s="16"/>
      <c r="N81" s="1" t="s">
        <v>12</v>
      </c>
      <c r="O81" s="50">
        <f>AVERAGE(I82,I84)</f>
        <v>0.21628186628186619</v>
      </c>
      <c r="P81" s="16">
        <f>AVERAGE(K82,K84)</f>
        <v>65</v>
      </c>
    </row>
    <row r="82" spans="1:20" x14ac:dyDescent="0.55000000000000004">
      <c r="B82" s="32" t="s">
        <v>34</v>
      </c>
      <c r="C82" s="44" t="s">
        <v>35</v>
      </c>
      <c r="D82" s="33" t="s">
        <v>68</v>
      </c>
      <c r="E82">
        <v>543</v>
      </c>
      <c r="F82" s="5">
        <f t="shared" ref="F82:F99" si="63">E82/450</f>
        <v>1.2066666666666668</v>
      </c>
      <c r="G82" s="11">
        <v>46.6</v>
      </c>
      <c r="H82" s="12">
        <f t="shared" ref="H82:H99" si="64">G82-40</f>
        <v>6.6000000000000014</v>
      </c>
      <c r="I82" s="6">
        <f t="shared" ref="I82:I99" si="65">F82/H82</f>
        <v>0.18282828282828281</v>
      </c>
      <c r="J82" s="4">
        <v>3.5</v>
      </c>
      <c r="K82" s="7">
        <f t="shared" ref="K82:K99" si="66">J82/50*1000</f>
        <v>70</v>
      </c>
      <c r="L82" s="18"/>
      <c r="M82" s="16"/>
      <c r="N82" s="1" t="s">
        <v>10</v>
      </c>
      <c r="O82" s="50">
        <f>AVERAGE(I81,I83)</f>
        <v>0.30322886989553655</v>
      </c>
      <c r="P82" s="16">
        <f>AVERAGE(K81,K83)</f>
        <v>55</v>
      </c>
    </row>
    <row r="83" spans="1:20" x14ac:dyDescent="0.55000000000000004">
      <c r="B83" s="32" t="s">
        <v>34</v>
      </c>
      <c r="C83" s="44" t="s">
        <v>35</v>
      </c>
      <c r="D83" s="33" t="s">
        <v>69</v>
      </c>
      <c r="E83">
        <v>1677</v>
      </c>
      <c r="F83" s="5">
        <f t="shared" si="63"/>
        <v>3.7266666666666666</v>
      </c>
      <c r="G83" s="11">
        <v>52.9</v>
      </c>
      <c r="H83" s="12">
        <f t="shared" si="64"/>
        <v>12.899999999999999</v>
      </c>
      <c r="I83" s="6">
        <f t="shared" si="65"/>
        <v>0.28888888888888892</v>
      </c>
      <c r="J83" s="4">
        <v>2.5</v>
      </c>
      <c r="K83" s="7">
        <f t="shared" si="66"/>
        <v>50</v>
      </c>
      <c r="L83" s="18"/>
      <c r="M83" s="16"/>
      <c r="O83" s="1"/>
      <c r="P83" s="16"/>
    </row>
    <row r="84" spans="1:20" x14ac:dyDescent="0.55000000000000004">
      <c r="B84" s="32" t="s">
        <v>34</v>
      </c>
      <c r="C84" s="44" t="s">
        <v>35</v>
      </c>
      <c r="D84" s="33" t="s">
        <v>70</v>
      </c>
      <c r="E84">
        <v>472</v>
      </c>
      <c r="F84" s="5">
        <f t="shared" si="63"/>
        <v>1.048888888888889</v>
      </c>
      <c r="G84" s="11">
        <v>44.2</v>
      </c>
      <c r="H84" s="12">
        <f t="shared" si="64"/>
        <v>4.2000000000000028</v>
      </c>
      <c r="I84" s="6">
        <f t="shared" si="65"/>
        <v>0.24973544973544959</v>
      </c>
      <c r="J84" s="4">
        <v>3</v>
      </c>
      <c r="K84" s="7">
        <f t="shared" si="66"/>
        <v>60</v>
      </c>
      <c r="L84" s="18">
        <f>AVERAGE(I81:I84)</f>
        <v>0.25975536808870137</v>
      </c>
      <c r="M84" s="16">
        <f t="shared" ref="M84" si="67">AVERAGE(K81:K84)</f>
        <v>60</v>
      </c>
      <c r="N84" s="1"/>
      <c r="O84" s="1"/>
      <c r="P84" s="16"/>
    </row>
    <row r="85" spans="1:20" x14ac:dyDescent="0.55000000000000004">
      <c r="A85" s="34"/>
      <c r="B85" s="32" t="s">
        <v>34</v>
      </c>
      <c r="C85" s="44" t="s">
        <v>35</v>
      </c>
      <c r="D85" s="33" t="s">
        <v>71</v>
      </c>
      <c r="F85" s="5"/>
      <c r="G85" s="11"/>
      <c r="H85" s="12"/>
      <c r="I85" s="6"/>
      <c r="J85" s="4"/>
      <c r="K85" s="7"/>
      <c r="L85" s="18"/>
      <c r="M85" s="16"/>
      <c r="N85" s="1"/>
      <c r="O85" s="50"/>
      <c r="P85" s="16"/>
      <c r="Q85" s="1"/>
      <c r="R85" s="1"/>
      <c r="S85" s="1"/>
      <c r="T85" s="1"/>
    </row>
    <row r="86" spans="1:20" x14ac:dyDescent="0.55000000000000004">
      <c r="B86" s="32" t="s">
        <v>34</v>
      </c>
      <c r="C86" s="44" t="s">
        <v>35</v>
      </c>
      <c r="D86" s="33" t="s">
        <v>72</v>
      </c>
      <c r="F86" s="5"/>
      <c r="G86" s="11"/>
      <c r="H86" s="12"/>
      <c r="I86" s="6"/>
      <c r="J86" s="4"/>
      <c r="K86" s="7"/>
      <c r="L86" s="18"/>
      <c r="M86" s="16"/>
      <c r="N86" s="1"/>
      <c r="O86" s="50"/>
      <c r="P86" s="16"/>
      <c r="Q86" s="1"/>
      <c r="R86" s="1"/>
      <c r="S86" s="1"/>
    </row>
    <row r="87" spans="1:20" x14ac:dyDescent="0.55000000000000004">
      <c r="B87" s="32" t="s">
        <v>34</v>
      </c>
      <c r="C87" s="44" t="s">
        <v>35</v>
      </c>
      <c r="D87" s="33" t="s">
        <v>73</v>
      </c>
      <c r="F87" s="5"/>
      <c r="G87" s="11"/>
      <c r="H87" s="12"/>
      <c r="I87" s="6"/>
      <c r="J87" s="4"/>
      <c r="K87" s="7"/>
      <c r="L87" s="18"/>
      <c r="M87" s="16"/>
      <c r="N87" s="1"/>
      <c r="O87" s="1"/>
      <c r="P87" s="16"/>
      <c r="Q87" s="1"/>
      <c r="R87" s="1"/>
      <c r="S87" s="1"/>
    </row>
    <row r="88" spans="1:20" x14ac:dyDescent="0.55000000000000004">
      <c r="B88" s="32" t="s">
        <v>34</v>
      </c>
      <c r="C88" s="44" t="s">
        <v>35</v>
      </c>
      <c r="D88" s="33" t="s">
        <v>74</v>
      </c>
      <c r="F88" s="5"/>
      <c r="G88" s="11"/>
      <c r="H88" s="12"/>
      <c r="I88" s="6"/>
      <c r="J88" s="4"/>
      <c r="K88" s="7"/>
      <c r="L88" s="18"/>
      <c r="M88" s="16"/>
      <c r="N88" s="1"/>
      <c r="O88" s="1"/>
      <c r="P88" s="16"/>
      <c r="Q88" s="1"/>
      <c r="R88" s="1"/>
      <c r="S88" s="1"/>
    </row>
    <row r="89" spans="1:20" x14ac:dyDescent="0.55000000000000004">
      <c r="B89" s="32" t="s">
        <v>34</v>
      </c>
      <c r="C89" s="44" t="s">
        <v>35</v>
      </c>
      <c r="D89" s="33" t="s">
        <v>75</v>
      </c>
      <c r="F89" s="5"/>
      <c r="G89" s="11"/>
      <c r="H89" s="12"/>
      <c r="I89" s="6"/>
      <c r="J89" s="4"/>
      <c r="K89" s="7"/>
      <c r="L89" s="18"/>
      <c r="M89" s="16"/>
      <c r="N89" s="1"/>
      <c r="O89" s="50"/>
      <c r="P89" s="16"/>
      <c r="Q89" s="1"/>
      <c r="R89" s="1"/>
      <c r="S89" s="1"/>
    </row>
    <row r="90" spans="1:20" x14ac:dyDescent="0.55000000000000004">
      <c r="B90" s="32" t="s">
        <v>34</v>
      </c>
      <c r="C90" s="44" t="s">
        <v>35</v>
      </c>
      <c r="D90" s="33" t="s">
        <v>76</v>
      </c>
      <c r="F90" s="5"/>
      <c r="G90" s="11"/>
      <c r="H90" s="12"/>
      <c r="I90" s="6"/>
      <c r="J90" s="4"/>
      <c r="K90" s="7"/>
      <c r="L90" s="18"/>
      <c r="M90" s="16"/>
      <c r="N90" s="1"/>
      <c r="O90" s="50"/>
      <c r="P90" s="16"/>
      <c r="Q90" s="1"/>
      <c r="R90" s="1"/>
      <c r="S90" s="1"/>
      <c r="T90" s="1"/>
    </row>
    <row r="91" spans="1:20" x14ac:dyDescent="0.55000000000000004">
      <c r="B91" s="32" t="s">
        <v>34</v>
      </c>
      <c r="C91" s="44" t="s">
        <v>35</v>
      </c>
      <c r="D91" s="33" t="s">
        <v>77</v>
      </c>
      <c r="F91" s="5"/>
      <c r="G91" s="11"/>
      <c r="H91" s="12"/>
      <c r="I91" s="6"/>
      <c r="J91" s="4"/>
      <c r="K91" s="7"/>
      <c r="L91" s="18"/>
      <c r="M91" s="16"/>
      <c r="P91" s="16"/>
      <c r="Q91" s="1"/>
      <c r="R91" s="1"/>
      <c r="S91" s="1"/>
    </row>
    <row r="92" spans="1:20" x14ac:dyDescent="0.55000000000000004">
      <c r="B92" s="32" t="s">
        <v>34</v>
      </c>
      <c r="C92" s="44" t="s">
        <v>35</v>
      </c>
      <c r="D92" s="33" t="s">
        <v>78</v>
      </c>
      <c r="F92" s="5"/>
      <c r="G92" s="11"/>
      <c r="H92" s="12"/>
      <c r="I92" s="6"/>
      <c r="J92" s="4"/>
      <c r="K92" s="7"/>
      <c r="L92" s="18"/>
      <c r="M92" s="16"/>
      <c r="P92" s="16"/>
      <c r="Q92" s="1"/>
      <c r="R92" s="1"/>
      <c r="S92" s="1"/>
      <c r="T92" s="1"/>
    </row>
    <row r="93" spans="1:20" x14ac:dyDescent="0.55000000000000004">
      <c r="B93" s="32" t="s">
        <v>34</v>
      </c>
      <c r="C93" s="44" t="s">
        <v>35</v>
      </c>
      <c r="D93" s="33" t="s">
        <v>79</v>
      </c>
      <c r="E93">
        <v>1590</v>
      </c>
      <c r="F93" s="5">
        <f t="shared" si="63"/>
        <v>3.5333333333333332</v>
      </c>
      <c r="G93" s="11">
        <v>48.6</v>
      </c>
      <c r="H93" s="12">
        <f t="shared" si="64"/>
        <v>8.6000000000000014</v>
      </c>
      <c r="I93" s="6">
        <f t="shared" si="65"/>
        <v>0.41085271317829447</v>
      </c>
      <c r="J93" s="4">
        <v>3</v>
      </c>
      <c r="K93" s="7">
        <f t="shared" si="66"/>
        <v>60</v>
      </c>
      <c r="L93" s="18"/>
      <c r="M93" s="16"/>
      <c r="N93" s="1" t="s">
        <v>12</v>
      </c>
      <c r="O93" s="50">
        <f t="shared" ref="O93" si="68">AVERAGE(I94,I96)</f>
        <v>0.19624831309041829</v>
      </c>
      <c r="P93" s="16">
        <f t="shared" ref="P93" si="69">AVERAGE(K94,K96)</f>
        <v>75</v>
      </c>
      <c r="Q93" s="1"/>
      <c r="R93" s="1"/>
      <c r="S93" s="1"/>
      <c r="T93" s="1"/>
    </row>
    <row r="94" spans="1:20" x14ac:dyDescent="0.55000000000000004">
      <c r="B94" s="32" t="s">
        <v>34</v>
      </c>
      <c r="C94" s="44" t="s">
        <v>35</v>
      </c>
      <c r="D94" s="33" t="s">
        <v>80</v>
      </c>
      <c r="E94">
        <v>549</v>
      </c>
      <c r="F94" s="5">
        <f t="shared" si="63"/>
        <v>1.22</v>
      </c>
      <c r="G94" s="11">
        <v>45.7</v>
      </c>
      <c r="H94" s="12">
        <f t="shared" si="64"/>
        <v>5.7000000000000028</v>
      </c>
      <c r="I94" s="6">
        <f t="shared" si="65"/>
        <v>0.21403508771929813</v>
      </c>
      <c r="J94" s="4">
        <v>4</v>
      </c>
      <c r="K94" s="7">
        <f t="shared" si="66"/>
        <v>80</v>
      </c>
      <c r="L94" s="18"/>
      <c r="M94" s="16"/>
      <c r="N94" s="1" t="s">
        <v>10</v>
      </c>
      <c r="O94" s="50">
        <f t="shared" ref="O94" si="70">AVERAGE(I93,I95)</f>
        <v>0.33388789505068572</v>
      </c>
      <c r="P94" s="16">
        <f t="shared" ref="P94" si="71">AVERAGE(K93,K95)</f>
        <v>55</v>
      </c>
    </row>
    <row r="95" spans="1:20" x14ac:dyDescent="0.55000000000000004">
      <c r="B95" s="32" t="s">
        <v>34</v>
      </c>
      <c r="C95" s="44" t="s">
        <v>35</v>
      </c>
      <c r="D95" s="33" t="s">
        <v>81</v>
      </c>
      <c r="E95">
        <v>1503</v>
      </c>
      <c r="F95" s="5">
        <f t="shared" si="63"/>
        <v>3.34</v>
      </c>
      <c r="G95" s="11">
        <v>53</v>
      </c>
      <c r="H95" s="12">
        <f t="shared" si="64"/>
        <v>13</v>
      </c>
      <c r="I95" s="6">
        <f t="shared" si="65"/>
        <v>0.25692307692307692</v>
      </c>
      <c r="J95" s="4">
        <v>2.5</v>
      </c>
      <c r="K95" s="7">
        <f t="shared" si="66"/>
        <v>50</v>
      </c>
      <c r="L95" s="18"/>
      <c r="M95" s="16"/>
      <c r="P95" s="16"/>
    </row>
    <row r="96" spans="1:20" x14ac:dyDescent="0.55000000000000004">
      <c r="B96" s="32" t="s">
        <v>34</v>
      </c>
      <c r="C96" s="44" t="s">
        <v>35</v>
      </c>
      <c r="D96" s="33" t="s">
        <v>82</v>
      </c>
      <c r="E96">
        <v>522</v>
      </c>
      <c r="F96" s="5">
        <f t="shared" si="63"/>
        <v>1.1599999999999999</v>
      </c>
      <c r="G96" s="11">
        <v>46.5</v>
      </c>
      <c r="H96" s="12">
        <f t="shared" si="64"/>
        <v>6.5</v>
      </c>
      <c r="I96" s="6">
        <f t="shared" si="65"/>
        <v>0.17846153846153845</v>
      </c>
      <c r="J96" s="4">
        <v>3.5</v>
      </c>
      <c r="K96" s="7">
        <f t="shared" si="66"/>
        <v>70</v>
      </c>
      <c r="L96" s="18">
        <f t="shared" ref="L96" si="72">AVERAGE(I93:I96)</f>
        <v>0.26506810407055204</v>
      </c>
      <c r="M96" s="16">
        <f t="shared" ref="M96" si="73">AVERAGE(K93:K96)</f>
        <v>65</v>
      </c>
      <c r="P96" s="16"/>
      <c r="Q96" s="1"/>
      <c r="R96" s="1"/>
      <c r="S96" s="1"/>
    </row>
    <row r="97" spans="2:20" x14ac:dyDescent="0.55000000000000004">
      <c r="B97" s="32" t="s">
        <v>34</v>
      </c>
      <c r="C97" s="44" t="s">
        <v>35</v>
      </c>
      <c r="D97" s="33" t="s">
        <v>83</v>
      </c>
      <c r="E97">
        <v>1835</v>
      </c>
      <c r="F97" s="5">
        <f t="shared" si="63"/>
        <v>4.0777777777777775</v>
      </c>
      <c r="G97" s="11">
        <v>56.7</v>
      </c>
      <c r="H97" s="12">
        <f t="shared" si="64"/>
        <v>16.700000000000003</v>
      </c>
      <c r="I97" s="6">
        <f t="shared" si="65"/>
        <v>0.24417831004657345</v>
      </c>
      <c r="J97" s="4">
        <v>3.5</v>
      </c>
      <c r="K97" s="7">
        <f t="shared" si="66"/>
        <v>70</v>
      </c>
      <c r="L97" s="18"/>
      <c r="M97" s="16"/>
      <c r="N97" s="1" t="s">
        <v>12</v>
      </c>
      <c r="O97" s="50">
        <f t="shared" ref="O97" si="74">AVERAGE(I98,I100)</f>
        <v>0.2871879169048982</v>
      </c>
      <c r="P97" s="16">
        <f t="shared" ref="P97" si="75">AVERAGE(K98,K100)</f>
        <v>55</v>
      </c>
      <c r="Q97" s="1"/>
      <c r="R97" s="1"/>
      <c r="S97" s="1"/>
    </row>
    <row r="98" spans="2:20" x14ac:dyDescent="0.55000000000000004">
      <c r="B98" s="32" t="s">
        <v>34</v>
      </c>
      <c r="C98" s="44" t="s">
        <v>35</v>
      </c>
      <c r="D98" s="33" t="s">
        <v>84</v>
      </c>
      <c r="E98">
        <v>591</v>
      </c>
      <c r="F98" s="5">
        <f t="shared" si="63"/>
        <v>1.3133333333333332</v>
      </c>
      <c r="G98" s="11">
        <v>44.4</v>
      </c>
      <c r="H98" s="12">
        <f t="shared" si="64"/>
        <v>4.3999999999999986</v>
      </c>
      <c r="I98" s="6">
        <f t="shared" si="65"/>
        <v>0.29848484848484858</v>
      </c>
      <c r="J98" s="4">
        <v>2</v>
      </c>
      <c r="K98" s="7">
        <f t="shared" si="66"/>
        <v>40</v>
      </c>
      <c r="L98" s="18"/>
      <c r="M98" s="16"/>
      <c r="N98" s="1" t="s">
        <v>10</v>
      </c>
      <c r="O98" s="50">
        <f t="shared" ref="O98" si="76">AVERAGE(I97,I99)</f>
        <v>0.27853037885581494</v>
      </c>
      <c r="P98" s="16">
        <f t="shared" ref="P98" si="77">AVERAGE(K97,K99)</f>
        <v>105</v>
      </c>
      <c r="Q98" s="1"/>
      <c r="R98" s="1"/>
      <c r="S98" s="1"/>
      <c r="T98" s="1"/>
    </row>
    <row r="99" spans="2:20" x14ac:dyDescent="0.55000000000000004">
      <c r="B99" s="32" t="s">
        <v>34</v>
      </c>
      <c r="C99" s="44" t="s">
        <v>35</v>
      </c>
      <c r="D99" s="33" t="s">
        <v>85</v>
      </c>
      <c r="E99">
        <v>1943</v>
      </c>
      <c r="F99" s="5">
        <f t="shared" si="63"/>
        <v>4.3177777777777777</v>
      </c>
      <c r="G99" s="11">
        <v>53.8</v>
      </c>
      <c r="H99" s="12">
        <f t="shared" si="64"/>
        <v>13.799999999999997</v>
      </c>
      <c r="I99" s="6">
        <f t="shared" si="65"/>
        <v>0.31288244766505641</v>
      </c>
      <c r="J99" s="4">
        <v>7</v>
      </c>
      <c r="K99" s="7">
        <f t="shared" si="66"/>
        <v>140</v>
      </c>
      <c r="L99" s="18"/>
      <c r="M99" s="16"/>
      <c r="P99" s="16"/>
      <c r="Q99" s="1"/>
      <c r="R99" s="1"/>
      <c r="S99" s="1"/>
      <c r="T99" s="1"/>
    </row>
    <row r="100" spans="2:20" x14ac:dyDescent="0.55000000000000004">
      <c r="B100" s="32" t="s">
        <v>34</v>
      </c>
      <c r="C100" s="44" t="s">
        <v>35</v>
      </c>
      <c r="D100" s="33" t="s">
        <v>86</v>
      </c>
      <c r="E100">
        <v>658</v>
      </c>
      <c r="F100" s="5">
        <f t="shared" ref="F100" si="78">E100/450</f>
        <v>1.4622222222222223</v>
      </c>
      <c r="G100" s="11">
        <v>45.3</v>
      </c>
      <c r="H100" s="12">
        <f t="shared" ref="H100" si="79">G100-40</f>
        <v>5.2999999999999972</v>
      </c>
      <c r="I100" s="6">
        <f t="shared" ref="I100" si="80">F100/H100</f>
        <v>0.27589098532494777</v>
      </c>
      <c r="J100" s="4">
        <v>3.5</v>
      </c>
      <c r="K100" s="7">
        <f t="shared" ref="K100" si="81">J100/50*1000</f>
        <v>70</v>
      </c>
      <c r="L100" s="18">
        <f t="shared" ref="L100" si="82">AVERAGE(I97:I100)</f>
        <v>0.28285914788035654</v>
      </c>
      <c r="M100" s="16">
        <f t="shared" ref="M100" si="83">AVERAGE(K97:K100)</f>
        <v>80</v>
      </c>
      <c r="P100" s="16"/>
    </row>
    <row r="101" spans="2:20" x14ac:dyDescent="0.55000000000000004">
      <c r="C101" s="44"/>
      <c r="D101" s="33"/>
      <c r="F101" s="5"/>
      <c r="G101" s="11"/>
      <c r="H101" s="12"/>
      <c r="I101" s="6"/>
      <c r="J101" s="4"/>
      <c r="K101" s="7"/>
      <c r="L101" s="18"/>
      <c r="M101" s="16"/>
    </row>
  </sheetData>
  <mergeCells count="1">
    <mergeCell ref="B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E1" sqref="E1:E8"/>
    </sheetView>
  </sheetViews>
  <sheetFormatPr defaultRowHeight="14.4" x14ac:dyDescent="0.55000000000000004"/>
  <sheetData>
    <row r="1" spans="1:5" x14ac:dyDescent="0.55000000000000004">
      <c r="A1">
        <v>1</v>
      </c>
      <c r="B1">
        <v>1591</v>
      </c>
      <c r="C1">
        <v>8</v>
      </c>
      <c r="D1">
        <v>0</v>
      </c>
      <c r="E1">
        <v>1590</v>
      </c>
    </row>
    <row r="2" spans="1:5" x14ac:dyDescent="0.55000000000000004">
      <c r="A2">
        <v>2</v>
      </c>
      <c r="B2">
        <v>550</v>
      </c>
      <c r="C2">
        <v>6</v>
      </c>
      <c r="D2">
        <v>0</v>
      </c>
      <c r="E2">
        <v>549</v>
      </c>
    </row>
    <row r="3" spans="1:5" x14ac:dyDescent="0.55000000000000004">
      <c r="A3">
        <v>3</v>
      </c>
      <c r="B3">
        <v>1504</v>
      </c>
      <c r="C3">
        <v>5</v>
      </c>
      <c r="D3">
        <v>0</v>
      </c>
      <c r="E3">
        <v>1503</v>
      </c>
    </row>
    <row r="4" spans="1:5" x14ac:dyDescent="0.55000000000000004">
      <c r="A4">
        <v>4</v>
      </c>
      <c r="B4">
        <v>523</v>
      </c>
      <c r="C4">
        <v>1</v>
      </c>
      <c r="D4">
        <v>0</v>
      </c>
      <c r="E4">
        <v>522</v>
      </c>
    </row>
    <row r="5" spans="1:5" x14ac:dyDescent="0.55000000000000004">
      <c r="A5">
        <v>5</v>
      </c>
      <c r="B5">
        <v>1836</v>
      </c>
      <c r="C5">
        <v>7</v>
      </c>
      <c r="D5">
        <v>0</v>
      </c>
      <c r="E5">
        <v>1835</v>
      </c>
    </row>
    <row r="6" spans="1:5" x14ac:dyDescent="0.55000000000000004">
      <c r="A6">
        <v>6</v>
      </c>
      <c r="B6">
        <v>592</v>
      </c>
      <c r="C6">
        <v>6</v>
      </c>
      <c r="D6">
        <v>0</v>
      </c>
      <c r="E6">
        <v>591</v>
      </c>
    </row>
    <row r="7" spans="1:5" x14ac:dyDescent="0.55000000000000004">
      <c r="A7">
        <v>7</v>
      </c>
      <c r="B7">
        <v>1944</v>
      </c>
      <c r="C7">
        <v>2</v>
      </c>
      <c r="D7">
        <v>0</v>
      </c>
      <c r="E7">
        <v>1943</v>
      </c>
    </row>
    <row r="8" spans="1:5" x14ac:dyDescent="0.55000000000000004">
      <c r="A8">
        <v>8</v>
      </c>
      <c r="B8">
        <v>659</v>
      </c>
      <c r="C8">
        <v>-3</v>
      </c>
      <c r="D8">
        <v>0</v>
      </c>
      <c r="E8">
        <v>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AxoSim</dc:creator>
  <cp:lastModifiedBy>Feroze</cp:lastModifiedBy>
  <dcterms:created xsi:type="dcterms:W3CDTF">2018-01-03T14:31:55Z</dcterms:created>
  <dcterms:modified xsi:type="dcterms:W3CDTF">2018-07-27T18:27:26Z</dcterms:modified>
</cp:coreProperties>
</file>