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commentsmeta1" ContentType="application/octet-stream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730" windowHeight="9195" activeTab="1"/>
  </bookViews>
  <sheets>
    <sheet name="Problema" sheetId="2" r:id="rId1"/>
    <sheet name="Solución" sheetId="1" r:id="rId2"/>
  </sheets>
  <externalReferences>
    <externalReference r:id="rId3"/>
  </externalReferences>
  <calcPr calcId="162913"/>
  <fileRecoveryPr repairLoad="1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hH+F3eReAxXicEkF/ceSSeRDOQmA==" r:id="rId8"/>
    </ext>
  </extLst>
</workbook>
</file>

<file path=xl/calcChain.xml><?xml version="1.0" encoding="utf-8"?>
<calcChain xmlns="http://schemas.openxmlformats.org/spreadsheetml/2006/main">
  <c r="C26" i="1"/>
  <c r="E32"/>
  <c r="C27"/>
  <c r="C25" l="1"/>
  <c r="C24"/>
  <c r="D10" s="1"/>
  <c r="E10" s="1"/>
  <c r="C20"/>
  <c r="E18"/>
  <c r="E17"/>
  <c r="C17"/>
  <c r="E16"/>
  <c r="C16"/>
  <c r="C15"/>
  <c r="D13"/>
  <c r="E13" s="1"/>
  <c r="D9"/>
  <c r="E9" s="1"/>
  <c r="D5"/>
  <c r="E5" s="1"/>
  <c r="D6" l="1"/>
  <c r="E6" s="1"/>
  <c r="D7"/>
  <c r="E7" s="1"/>
  <c r="D11"/>
  <c r="E11" s="1"/>
  <c r="D4"/>
  <c r="E4" s="1"/>
  <c r="D8"/>
  <c r="E8" s="1"/>
  <c r="D12"/>
  <c r="E12" s="1"/>
</calcChain>
</file>

<file path=xl/comments1.xml><?xml version="1.0" encoding="utf-8"?>
<comments xmlns="http://schemas.openxmlformats.org/spreadsheetml/2006/main">
  <authors>
    <author/>
  </authors>
  <commentList>
    <comment ref="C20" authorId="0">
      <text>
        <r>
          <rPr>
            <sz val="11"/>
            <color theme="1"/>
            <rFont val="Calibri"/>
            <family val="2"/>
            <scheme val="minor"/>
          </rPr>
          <t>======
ID#AAAAYHqT_Aw
    (2022-04-18 20:20:05)
Coeficiente de correlación lineal de Pearson
Este coeficiente, cuyos valores están comprendidos entre -1 y 1, mide la relación lineal existente entre dos variables; un valor próximo a 1 indica una relación directa más o menos fuerte entre las variables y un valor próximo a -1 refleja una relación indirecta más o menos fuerte entre las variables; una valor próximo a 0 supone ausencia de relación lineal</t>
        </r>
      </text>
    </comment>
    <comment ref="B23" authorId="0">
      <text>
        <r>
          <rPr>
            <sz val="11"/>
            <color theme="1"/>
            <rFont val="Calibri"/>
            <family val="2"/>
            <scheme val="minor"/>
          </rPr>
          <t>======
ID#AAAAYHqT_As
Propiedades    (2022-04-18 20:20:05)
- Minimiza la suma de los errores al cuadrado
- Pasa por el centro de gravedad de la nube de puntos (x, y)</t>
        </r>
      </text>
    </comment>
  </commentList>
  <extLst xmlns:r="http://schemas.openxmlformats.org/officeDocument/2006/relationships">
    <ext uri="GoogleSheetsCustomDataVersion1">
      <go:sheetsCustomData xmlns:go="http://customooxmlschemas.google.com/" roundtripDataSignature="AMtx7mhwXbnDBsVLAzQjTteW+p8xqx4aDw==" r:id="rId1"/>
    </ext>
  </extLst>
</comments>
</file>

<file path=xl/sharedStrings.xml><?xml version="1.0" encoding="utf-8"?>
<sst xmlns="http://schemas.openxmlformats.org/spreadsheetml/2006/main" count="58" uniqueCount="53">
  <si>
    <t>Regresión y correlación lineal</t>
  </si>
  <si>
    <t>Y</t>
  </si>
  <si>
    <t>Y estimado</t>
  </si>
  <si>
    <t>Errores</t>
  </si>
  <si>
    <t>N =</t>
  </si>
  <si>
    <t>Media X =</t>
  </si>
  <si>
    <t>Var X =</t>
  </si>
  <si>
    <t>Media Y =</t>
  </si>
  <si>
    <t>Var Y =</t>
  </si>
  <si>
    <t>Cov XY =</t>
  </si>
  <si>
    <t>r =</t>
  </si>
  <si>
    <t>Recta de regresión</t>
  </si>
  <si>
    <t>a =</t>
  </si>
  <si>
    <t>b =</t>
  </si>
  <si>
    <r>
      <t xml:space="preserve">S </t>
    </r>
    <r>
      <rPr>
        <sz val="10"/>
        <rFont val="Arial"/>
        <family val="2"/>
      </rPr>
      <t xml:space="preserve"> errores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</si>
  <si>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R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</si>
  <si>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Predicción</t>
  </si>
  <si>
    <t>Si      X =</t>
  </si>
  <si>
    <t>Y estimado =</t>
  </si>
  <si>
    <t>Cliente</t>
  </si>
  <si>
    <t>Productos</t>
  </si>
  <si>
    <t>Rentabilidad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</si>
  <si>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</si>
  <si>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</si>
  <si>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</si>
  <si>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</si>
  <si>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</si>
  <si>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</si>
  <si>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</si>
  <si>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</si>
  <si>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</si>
  <si>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</si>
  <si>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</si>
  <si>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</si>
  <si>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</si>
  <si>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</si>
  <si>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</si>
  <si>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</si>
  <si>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</si>
  <si>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</si>
  <si>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</si>
  <si>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</si>
  <si>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</si>
  <si>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</si>
  <si>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</si>
  <si>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</si>
  <si>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</si>
  <si>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Análisis de los residuales</t>
  </si>
  <si>
    <t>Observación</t>
  </si>
  <si>
    <t>Pronóstico para Y</t>
  </si>
  <si>
    <t>Residuos estándares</t>
  </si>
  <si>
    <t>Resultados de datos de probabilidad</t>
  </si>
  <si>
    <t>Percentil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</si>
</sst>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"/>
  </numFmts>
  <fonts count="10">
    <font>
      <sz val="11"/>
      <color theme="1"/>
      <name val="Calibri"/>
      <family val="2"/>
      <scheme val="minor"/>
    </font>
    <font>
      <sz val="12"/>
      <name val="Arial Black"/>
      <family val="2"/>
    </font>
    <font>
      <sz val="8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sz val="10"/>
      <color indexed="42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1" applyFill="1" applyAlignment="1" applyProtection="1"/>
    <xf numFmtId="0" fontId="4" fillId="3" borderId="1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0" xfId="0" applyFont="1" applyFill="1" applyAlignment="1">
      <alignment horizontal="right"/>
    </xf>
    <xf numFmtId="0" fontId="4" fillId="2" borderId="3" xfId="0" applyFont="1" applyFill="1" applyBorder="1"/>
    <xf numFmtId="0" fontId="4" fillId="2" borderId="4" xfId="0" applyFont="1" applyFill="1" applyBorder="1"/>
    <xf numFmtId="2" fontId="4" fillId="2" borderId="3" xfId="0" applyNumberFormat="1" applyFont="1" applyFill="1" applyBorder="1"/>
    <xf numFmtId="2" fontId="4" fillId="2" borderId="4" xfId="0" applyNumberFormat="1" applyFont="1" applyFill="1" applyBorder="1"/>
    <xf numFmtId="2" fontId="2" fillId="2" borderId="0" xfId="0" applyNumberFormat="1" applyFont="1" applyFill="1"/>
    <xf numFmtId="164" fontId="2" fillId="2" borderId="0" xfId="0" applyNumberFormat="1" applyFont="1" applyFill="1"/>
    <xf numFmtId="0" fontId="4" fillId="2" borderId="5" xfId="0" applyFont="1" applyFill="1" applyBorder="1"/>
    <xf numFmtId="0" fontId="4" fillId="2" borderId="6" xfId="0" applyFont="1" applyFill="1" applyBorder="1"/>
    <xf numFmtId="2" fontId="4" fillId="2" borderId="5" xfId="0" applyNumberFormat="1" applyFont="1" applyFill="1" applyBorder="1"/>
    <xf numFmtId="2" fontId="4" fillId="2" borderId="6" xfId="0" applyNumberFormat="1" applyFont="1" applyFill="1" applyBorder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3" borderId="7" xfId="0" applyFont="1" applyFill="1" applyBorder="1" applyAlignment="1">
      <alignment horizontal="right"/>
    </xf>
    <xf numFmtId="165" fontId="4" fillId="3" borderId="8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6" fillId="4" borderId="9" xfId="0" applyFont="1" applyFill="1" applyBorder="1"/>
    <xf numFmtId="0" fontId="2" fillId="4" borderId="10" xfId="0" applyFont="1" applyFill="1" applyBorder="1"/>
    <xf numFmtId="0" fontId="2" fillId="4" borderId="2" xfId="0" applyFont="1" applyFill="1" applyBorder="1"/>
    <xf numFmtId="0" fontId="4" fillId="2" borderId="9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right" vertical="center"/>
    </xf>
    <xf numFmtId="2" fontId="4" fillId="2" borderId="2" xfId="0" applyNumberFormat="1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9" fillId="0" borderId="12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Continuous"/>
    </xf>
    <xf numFmtId="0" fontId="4" fillId="2" borderId="15" xfId="0" applyFont="1" applyFill="1" applyBorder="1" applyAlignment="1">
      <alignment horizontal="right"/>
    </xf>
    <xf numFmtId="165" fontId="4" fillId="2" borderId="16" xfId="0" applyNumberFormat="1" applyFont="1" applyFill="1" applyBorder="1" applyAlignment="1">
      <alignment horizontal="left"/>
    </xf>
    <xf numFmtId="0" fontId="7" fillId="2" borderId="15" xfId="0" applyFont="1" applyFill="1" applyBorder="1" applyAlignment="1">
      <alignment horizontal="right"/>
    </xf>
    <xf numFmtId="165" fontId="4" fillId="4" borderId="16" xfId="0" applyNumberFormat="1" applyFont="1" applyFill="1" applyBorder="1" applyAlignment="1">
      <alignment horizontal="left"/>
    </xf>
    <xf numFmtId="0" fontId="4" fillId="2" borderId="17" xfId="0" applyFont="1" applyFill="1" applyBorder="1"/>
    <xf numFmtId="0" fontId="4" fillId="2" borderId="18" xfId="0" applyFont="1" applyFill="1" applyBorder="1"/>
    <xf numFmtId="0" fontId="0" fillId="5" borderId="0" xfId="0" applyFill="1" applyBorder="1" applyAlignment="1"/>
    <xf numFmtId="0" fontId="0" fillId="5" borderId="11" xfId="0" applyFill="1" applyBorder="1" applyAlignment="1"/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>
              <a:defRPr lang="es-ES" sz="1200" b="1" i="0" u="none" strike="noStrike" baseline="0">
                <a:solidFill>
                  <a:srgbClr val="CCFFCC"/>
                </a:solidFill>
                <a:latin typeface="Arial"/>
                <a:ea typeface="Arial"/>
                <a:cs typeface="Arial"/>
              </a:defRPr>
            </a:pPr>
            <a:r>
              <a:rPr lang="es-ES"/>
              <a:t>Diagrama de dispersión</a:t>
            </a:r>
          </a:p>
        </c:rich>
      </c:tx>
      <c:layout>
        <c:manualLayout>
          <c:xMode val="edge"/>
          <c:yMode val="edge"/>
          <c:x val="0.30140378365196963"/>
          <c:y val="3.2922927408600186E-2"/>
        </c:manualLayout>
      </c:layout>
      <c:spPr>
        <a:solidFill>
          <a:srgbClr val="339966"/>
        </a:solidFill>
        <a:ln w="25400">
          <a:noFill/>
        </a:ln>
      </c:spPr>
    </c:title>
    <c:plotArea>
      <c:layout>
        <c:manualLayout>
          <c:xMode val="edge"/>
          <c:yMode val="edge"/>
          <c:x val="7.9019303189108062E-2"/>
          <c:y val="0.1807356877420026"/>
          <c:w val="0.77759197324414742"/>
          <c:h val="0.69476364959330583"/>
        </c:manualLayout>
      </c:layout>
      <c:scatterChart>
        <c:scatterStyle val="lineMarker"/>
        <c:ser>
          <c:idx val="0"/>
          <c:order val="0"/>
          <c:tx>
            <c:strRef>
              <c:f>'[1]Correlación y regresión'!$D$3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'[1]Correlación y regresión'!$C$4:$C$13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</c:numCache>
            </c:numRef>
          </c:xVal>
          <c:yVal>
            <c:numRef>
              <c:f>'[1]Correlación y regresión'!$D$4:$D$13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25</c:v>
                </c:pt>
                <c:pt idx="3">
                  <c:v>22</c:v>
                </c:pt>
                <c:pt idx="4">
                  <c:v>31</c:v>
                </c:pt>
                <c:pt idx="5">
                  <c:v>30</c:v>
                </c:pt>
                <c:pt idx="6">
                  <c:v>35</c:v>
                </c:pt>
                <c:pt idx="7">
                  <c:v>38</c:v>
                </c:pt>
                <c:pt idx="8">
                  <c:v>42</c:v>
                </c:pt>
                <c:pt idx="9">
                  <c:v>47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5928-4C73-B2E9-E62DD07B35B4}"/>
            </c:ext>
          </c:extLst>
        </c:ser>
        <c:ser>
          <c:idx val="1"/>
          <c:order val="1"/>
          <c:tx>
            <c:v>Recta de regresión</c:v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xVal>
            <c:numRef>
              <c:f>'[1]Correlación y regresión'!$C$4:$C$13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</c:numCache>
            </c:numRef>
          </c:xVal>
          <c:yVal>
            <c:numRef>
              <c:f>'[1]Correlación y regresión'!$K$137:$K$146</c:f>
              <c:numCache>
                <c:formatCode>General</c:formatCode>
                <c:ptCount val="10"/>
                <c:pt idx="0">
                  <c:v>19.997448979591837</c:v>
                </c:pt>
                <c:pt idx="1">
                  <c:v>21.275510204081634</c:v>
                </c:pt>
                <c:pt idx="2">
                  <c:v>25.10969387755102</c:v>
                </c:pt>
                <c:pt idx="3">
                  <c:v>23.831632653061224</c:v>
                </c:pt>
                <c:pt idx="4">
                  <c:v>31.5</c:v>
                </c:pt>
                <c:pt idx="5">
                  <c:v>34.056122448979593</c:v>
                </c:pt>
                <c:pt idx="6">
                  <c:v>39.168367346938773</c:v>
                </c:pt>
                <c:pt idx="7">
                  <c:v>36.612244897959187</c:v>
                </c:pt>
                <c:pt idx="8">
                  <c:v>40.446428571428569</c:v>
                </c:pt>
                <c:pt idx="9">
                  <c:v>43.002551020408163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5928-4C73-B2E9-E62DD07B35B4}"/>
            </c:ext>
          </c:extLst>
        </c:ser>
        <c:ser>
          <c:idx val="2"/>
          <c:order val="2"/>
          <c:tx>
            <c:v>Otra recta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'[1]Correlación y regresión'!$C$4:$C$13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</c:numCache>
            </c:numRef>
          </c:xVal>
          <c:yVal>
            <c:numRef>
              <c:f>'[1]Correlación y regresión'!$L$137:$L$146</c:f>
              <c:numCache>
                <c:formatCode>General</c:formatCode>
                <c:ptCount val="10"/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5928-4C73-B2E9-E62DD07B35B4}"/>
            </c:ext>
          </c:extLst>
        </c:ser>
        <c:dLbls/>
        <c:axId val="43072896"/>
        <c:axId val="43099264"/>
      </c:scatterChart>
      <c:valAx>
        <c:axId val="43072896"/>
        <c:scaling>
          <c:orientation val="minMax"/>
          <c:max val="25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E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099264"/>
        <c:crosses val="autoZero"/>
        <c:crossBetween val="midCat"/>
      </c:valAx>
      <c:valAx>
        <c:axId val="43099264"/>
        <c:scaling>
          <c:orientation val="minMax"/>
        </c:scaling>
        <c:axPos val="l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E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072896"/>
        <c:crosses val="autoZero"/>
        <c:crossBetween val="midCat"/>
      </c:valAx>
      <c:spPr>
        <a:solidFill>
          <a:srgbClr val="CC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339966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es-ES"/>
            </a:pPr>
            <a:r>
              <a:rPr lang="es-ES"/>
              <a:t>Variable X 1 Gráfico de los residuales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Solución!$B$4:$B$13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</c:numCache>
            </c:numRef>
          </c:xVal>
          <c:yVal>
            <c:numRef>
              <c:f>Solución!$Q$32:$Q$41</c:f>
              <c:numCache>
                <c:formatCode>General</c:formatCode>
                <c:ptCount val="10"/>
                <c:pt idx="0">
                  <c:v>1.0025510204081662</c:v>
                </c:pt>
                <c:pt idx="1">
                  <c:v>2.7244897959183696</c:v>
                </c:pt>
                <c:pt idx="2">
                  <c:v>-0.10969387755101678</c:v>
                </c:pt>
                <c:pt idx="3">
                  <c:v>-1.8316326530612201</c:v>
                </c:pt>
                <c:pt idx="4">
                  <c:v>-0.5</c:v>
                </c:pt>
                <c:pt idx="5">
                  <c:v>-4.0561224489795933</c:v>
                </c:pt>
                <c:pt idx="6">
                  <c:v>-4.1683673469387728</c:v>
                </c:pt>
                <c:pt idx="7">
                  <c:v>1.3877551020408134</c:v>
                </c:pt>
                <c:pt idx="8">
                  <c:v>1.5535714285714306</c:v>
                </c:pt>
                <c:pt idx="9">
                  <c:v>3.9974489795918373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C238-4712-B8C2-FF32F7F046D7}"/>
            </c:ext>
          </c:extLst>
        </c:ser>
        <c:dLbls/>
        <c:axId val="43113856"/>
        <c:axId val="40900096"/>
      </c:scatterChart>
      <c:valAx>
        <c:axId val="43113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s-ES"/>
                </a:pPr>
                <a:r>
                  <a:rPr lang="es-ES"/>
                  <a:t>Variable X 1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40900096"/>
        <c:crosses val="autoZero"/>
        <c:crossBetween val="midCat"/>
      </c:valAx>
      <c:valAx>
        <c:axId val="4090009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s-ES"/>
                </a:pPr>
                <a:r>
                  <a:rPr lang="es-ES"/>
                  <a:t>Residuos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43113856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es-ES"/>
            </a:pPr>
            <a:r>
              <a:rPr lang="es-ES"/>
              <a:t>Variable X 1 Curva de regresión ajustada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Solución!$B$4:$B$13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</c:numCache>
            </c:numRef>
          </c:xVal>
          <c:yVal>
            <c:numRef>
              <c:f>Solución!$C$4:$C$13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25</c:v>
                </c:pt>
                <c:pt idx="3">
                  <c:v>22</c:v>
                </c:pt>
                <c:pt idx="4">
                  <c:v>31</c:v>
                </c:pt>
                <c:pt idx="5">
                  <c:v>30</c:v>
                </c:pt>
                <c:pt idx="6">
                  <c:v>35</c:v>
                </c:pt>
                <c:pt idx="7">
                  <c:v>38</c:v>
                </c:pt>
                <c:pt idx="8">
                  <c:v>42</c:v>
                </c:pt>
                <c:pt idx="9">
                  <c:v>47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D53E-4798-9169-B1A2FA8E6F3A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xVal>
            <c:numRef>
              <c:f>Solución!$B$4:$B$13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</c:numCache>
            </c:numRef>
          </c:xVal>
          <c:yVal>
            <c:numRef>
              <c:f>Solución!$P$32:$P$41</c:f>
              <c:numCache>
                <c:formatCode>General</c:formatCode>
                <c:ptCount val="10"/>
                <c:pt idx="0">
                  <c:v>19.997448979591834</c:v>
                </c:pt>
                <c:pt idx="1">
                  <c:v>21.27551020408163</c:v>
                </c:pt>
                <c:pt idx="2">
                  <c:v>25.109693877551017</c:v>
                </c:pt>
                <c:pt idx="3">
                  <c:v>23.83163265306122</c:v>
                </c:pt>
                <c:pt idx="4">
                  <c:v>31.5</c:v>
                </c:pt>
                <c:pt idx="5">
                  <c:v>34.056122448979593</c:v>
                </c:pt>
                <c:pt idx="6">
                  <c:v>39.168367346938773</c:v>
                </c:pt>
                <c:pt idx="7">
                  <c:v>36.612244897959187</c:v>
                </c:pt>
                <c:pt idx="8">
                  <c:v>40.446428571428569</c:v>
                </c:pt>
                <c:pt idx="9">
                  <c:v>43.002551020408163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D53E-4798-9169-B1A2FA8E6F3A}"/>
            </c:ext>
          </c:extLst>
        </c:ser>
        <c:dLbls/>
        <c:axId val="40934016"/>
        <c:axId val="40948480"/>
      </c:scatterChart>
      <c:valAx>
        <c:axId val="40934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s-ES"/>
                </a:pPr>
                <a:r>
                  <a:rPr lang="es-ES"/>
                  <a:t>Variable X 1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40948480"/>
        <c:crosses val="autoZero"/>
        <c:crossBetween val="midCat"/>
      </c:valAx>
      <c:valAx>
        <c:axId val="409484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s-ES"/>
                </a:pPr>
                <a:r>
                  <a:rPr lang="es-ES"/>
                  <a:t>Y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40934016"/>
        <c:crosses val="autoZero"/>
        <c:crossBetween val="midCat"/>
      </c:valAx>
    </c:plotArea>
    <c:legend>
      <c:legendPos val="r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es-ES"/>
            </a:pPr>
            <a:r>
              <a:rPr lang="es-ES"/>
              <a:t>Gráfico de probabilidad normal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Solución!$T$32:$T$41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Solución!$U$32:$U$41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24</c:v>
                </c:pt>
                <c:pt idx="3">
                  <c:v>25</c:v>
                </c:pt>
                <c:pt idx="4">
                  <c:v>30</c:v>
                </c:pt>
                <c:pt idx="5">
                  <c:v>31</c:v>
                </c:pt>
                <c:pt idx="6">
                  <c:v>35</c:v>
                </c:pt>
                <c:pt idx="7">
                  <c:v>38</c:v>
                </c:pt>
                <c:pt idx="8">
                  <c:v>42</c:v>
                </c:pt>
                <c:pt idx="9">
                  <c:v>47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1A7D-49BD-8284-53B812F6E21E}"/>
            </c:ext>
          </c:extLst>
        </c:ser>
        <c:dLbls/>
        <c:axId val="85197952"/>
        <c:axId val="85199872"/>
      </c:scatterChart>
      <c:valAx>
        <c:axId val="85197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s-ES"/>
                </a:pPr>
                <a:r>
                  <a:rPr lang="es-ES"/>
                  <a:t>Muestra percentil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85199872"/>
        <c:crosses val="autoZero"/>
        <c:crossBetween val="midCat"/>
      </c:valAx>
      <c:valAx>
        <c:axId val="851998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s-ES"/>
                </a:pPr>
                <a:r>
                  <a:rPr lang="es-ES"/>
                  <a:t>Y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85197952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trlProps/ctrlProp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2</xdr:row>
      <xdr:rowOff>7620</xdr:rowOff>
    </xdr:from>
    <xdr:to>
      <xdr:col>11</xdr:col>
      <xdr:colOff>167640</xdr:colOff>
      <xdr:row>23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304801</xdr:colOff>
      <xdr:row>8</xdr:row>
      <xdr:rowOff>22860</xdr:rowOff>
    </xdr:from>
    <xdr:to>
      <xdr:col>29</xdr:col>
      <xdr:colOff>304800</xdr:colOff>
      <xdr:row>18</xdr:row>
      <xdr:rowOff>22860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304799</xdr:colOff>
      <xdr:row>10</xdr:row>
      <xdr:rowOff>22860</xdr:rowOff>
    </xdr:from>
    <xdr:to>
      <xdr:col>30</xdr:col>
      <xdr:colOff>304799</xdr:colOff>
      <xdr:row>20</xdr:row>
      <xdr:rowOff>15240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304800</xdr:colOff>
      <xdr:row>12</xdr:row>
      <xdr:rowOff>22860</xdr:rowOff>
    </xdr:from>
    <xdr:to>
      <xdr:col>31</xdr:col>
      <xdr:colOff>304800</xdr:colOff>
      <xdr:row>22</xdr:row>
      <xdr:rowOff>15240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.rayon/Downloads/regresio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Correlación y regresión"/>
      <sheetName val="Concordancia"/>
    </sheetNames>
    <sheetDataSet>
      <sheetData sheetId="0" refreshError="1"/>
      <sheetData sheetId="1">
        <row r="3">
          <cell r="D3" t="str">
            <v>Y</v>
          </cell>
        </row>
        <row r="4">
          <cell r="C4">
            <v>4</v>
          </cell>
          <cell r="D4">
            <v>21</v>
          </cell>
        </row>
        <row r="5">
          <cell r="C5">
            <v>5</v>
          </cell>
          <cell r="D5">
            <v>24</v>
          </cell>
        </row>
        <row r="6">
          <cell r="C6">
            <v>8</v>
          </cell>
          <cell r="D6">
            <v>25</v>
          </cell>
        </row>
        <row r="7">
          <cell r="C7">
            <v>7</v>
          </cell>
          <cell r="D7">
            <v>22</v>
          </cell>
        </row>
        <row r="8">
          <cell r="C8">
            <v>13</v>
          </cell>
          <cell r="D8">
            <v>31</v>
          </cell>
        </row>
        <row r="9">
          <cell r="C9">
            <v>15</v>
          </cell>
          <cell r="D9">
            <v>30</v>
          </cell>
        </row>
        <row r="10">
          <cell r="C10">
            <v>19</v>
          </cell>
          <cell r="D10">
            <v>35</v>
          </cell>
        </row>
        <row r="11">
          <cell r="C11">
            <v>17</v>
          </cell>
          <cell r="D11">
            <v>38</v>
          </cell>
        </row>
        <row r="12">
          <cell r="C12">
            <v>20</v>
          </cell>
          <cell r="D12">
            <v>42</v>
          </cell>
        </row>
        <row r="13">
          <cell r="C13">
            <v>22</v>
          </cell>
          <cell r="D13">
            <v>47</v>
          </cell>
        </row>
        <row r="137">
          <cell r="K137">
            <v>19.997448979591837</v>
          </cell>
        </row>
        <row r="138">
          <cell r="K138">
            <v>21.275510204081634</v>
          </cell>
        </row>
        <row r="139">
          <cell r="K139">
            <v>25.10969387755102</v>
          </cell>
        </row>
        <row r="140">
          <cell r="K140">
            <v>23.831632653061224</v>
          </cell>
        </row>
        <row r="141">
          <cell r="K141">
            <v>31.5</v>
          </cell>
        </row>
        <row r="142">
          <cell r="K142">
            <v>34.056122448979593</v>
          </cell>
        </row>
        <row r="143">
          <cell r="K143">
            <v>39.168367346938773</v>
          </cell>
        </row>
        <row r="144">
          <cell r="K144">
            <v>36.612244897959187</v>
          </cell>
        </row>
        <row r="145">
          <cell r="K145">
            <v>40.446428571428569</v>
          </cell>
        </row>
        <row r="146">
          <cell r="K146">
            <v>43.002551020408163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3:C13"/>
  <sheetViews>
    <sheetView workbookViewId="0">
      <selection activeCell="G15" sqref="G15"/>
    </sheetView>
  </sheetViews>
  <sheetFormatPr baseColWidth="10" defaultRowHeight="15"/>
  <sheetData>
    <row r="3" spans="1:3">
      <c r="A3" s="4" t="s">
        <v>19</v>
      </c>
      <c r="B3" s="4" t="s">
        <v>20</v>
      </c>
      <c r="C3" s="5" t="s">
        <v>21</v>
      </c>
    </row>
    <row r="4" spans="1:3">
      <c r="A4" s="8">
        <v>1</v>
      </c>
      <c r="B4" s="8">
        <v>4</v>
      </c>
      <c r="C4" s="9">
        <v>21</v>
      </c>
    </row>
    <row r="5" spans="1:3">
      <c r="A5" s="8">
        <v>2</v>
      </c>
      <c r="B5" s="8">
        <v>5</v>
      </c>
      <c r="C5" s="9">
        <v>24</v>
      </c>
    </row>
    <row r="6" spans="1:3">
      <c r="A6" s="8">
        <v>3</v>
      </c>
      <c r="B6" s="8">
        <v>8</v>
      </c>
      <c r="C6" s="9">
        <v>25</v>
      </c>
    </row>
    <row r="7" spans="1:3">
      <c r="A7" s="8">
        <v>4</v>
      </c>
      <c r="B7" s="8">
        <v>7</v>
      </c>
      <c r="C7" s="9">
        <v>22</v>
      </c>
    </row>
    <row r="8" spans="1:3">
      <c r="A8" s="8">
        <v>5</v>
      </c>
      <c r="B8" s="8">
        <v>13</v>
      </c>
      <c r="C8" s="9">
        <v>31</v>
      </c>
    </row>
    <row r="9" spans="1:3">
      <c r="A9" s="8">
        <v>6</v>
      </c>
      <c r="B9" s="8">
        <v>15</v>
      </c>
      <c r="C9" s="9">
        <v>30</v>
      </c>
    </row>
    <row r="10" spans="1:3">
      <c r="A10" s="8">
        <v>7</v>
      </c>
      <c r="B10" s="8">
        <v>19</v>
      </c>
      <c r="C10" s="9">
        <v>35</v>
      </c>
    </row>
    <row r="11" spans="1:3">
      <c r="A11" s="8">
        <v>8</v>
      </c>
      <c r="B11" s="8">
        <v>17</v>
      </c>
      <c r="C11" s="9">
        <v>38</v>
      </c>
    </row>
    <row r="12" spans="1:3">
      <c r="A12" s="8">
        <v>9</v>
      </c>
      <c r="B12" s="8">
        <v>20</v>
      </c>
      <c r="C12" s="9">
        <v>42</v>
      </c>
    </row>
    <row r="13" spans="1:3">
      <c r="A13" s="14">
        <v>10</v>
      </c>
      <c r="B13" s="14">
        <v>22</v>
      </c>
      <c r="C13" s="15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W41"/>
  <sheetViews>
    <sheetView tabSelected="1" topLeftCell="A16" zoomScale="117" zoomScaleNormal="117" workbookViewId="0">
      <selection activeCell="K32" sqref="K32"/>
    </sheetView>
  </sheetViews>
  <sheetFormatPr baseColWidth="10" defaultRowHeight="15"/>
  <cols>
    <col min="13" max="13" width="3.85546875" customWidth="1"/>
    <col min="15" max="15" width="29.7109375" bestFit="1" customWidth="1"/>
  </cols>
  <sheetData>
    <row r="1" spans="1:16" ht="19.5">
      <c r="A1" s="1" t="s">
        <v>0</v>
      </c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</row>
    <row r="2" spans="1:16" ht="19.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>
      <c r="A3" s="4" t="s">
        <v>19</v>
      </c>
      <c r="B3" s="4" t="s">
        <v>20</v>
      </c>
      <c r="C3" s="5" t="s">
        <v>21</v>
      </c>
      <c r="D3" s="4" t="s">
        <v>2</v>
      </c>
      <c r="E3" s="5" t="s">
        <v>3</v>
      </c>
      <c r="F3" s="6"/>
      <c r="G3" s="2"/>
      <c r="H3" s="2"/>
      <c r="I3" s="2"/>
      <c r="J3" s="2"/>
      <c r="K3" s="2"/>
      <c r="L3" s="2"/>
      <c r="M3" s="7"/>
    </row>
    <row r="4" spans="1:16">
      <c r="A4" s="8">
        <v>1</v>
      </c>
      <c r="B4" s="8">
        <v>4</v>
      </c>
      <c r="C4" s="9">
        <v>21</v>
      </c>
      <c r="D4" s="10">
        <f t="shared" ref="D4:D13" si="0">C$24+C$25*B4</f>
        <v>19.997448979591837</v>
      </c>
      <c r="E4" s="11">
        <f>C4-D4</f>
        <v>1.0025510204081627</v>
      </c>
      <c r="F4" s="6"/>
      <c r="G4" s="12"/>
      <c r="H4" s="2"/>
      <c r="I4" s="2"/>
      <c r="J4" s="2"/>
      <c r="K4" s="2"/>
      <c r="L4" s="2"/>
      <c r="M4" s="13"/>
    </row>
    <row r="5" spans="1:16">
      <c r="A5" s="8">
        <v>2</v>
      </c>
      <c r="B5" s="8">
        <v>5</v>
      </c>
      <c r="C5" s="9">
        <v>24</v>
      </c>
      <c r="D5" s="10">
        <f t="shared" si="0"/>
        <v>21.275510204081634</v>
      </c>
      <c r="E5" s="11">
        <f t="shared" ref="E5:E13" si="1">C5-D5</f>
        <v>2.724489795918366</v>
      </c>
      <c r="F5" s="6"/>
      <c r="G5" s="12"/>
      <c r="H5" s="2"/>
      <c r="I5" s="2"/>
      <c r="J5" s="2"/>
      <c r="K5" s="2"/>
      <c r="L5" s="2"/>
      <c r="M5" s="13"/>
    </row>
    <row r="6" spans="1:16">
      <c r="A6" s="8">
        <v>3</v>
      </c>
      <c r="B6" s="8">
        <v>8</v>
      </c>
      <c r="C6" s="9">
        <v>25</v>
      </c>
      <c r="D6" s="10">
        <f t="shared" si="0"/>
        <v>25.10969387755102</v>
      </c>
      <c r="E6" s="11">
        <f t="shared" si="1"/>
        <v>-0.10969387755102034</v>
      </c>
      <c r="F6" s="6"/>
      <c r="G6" s="12"/>
      <c r="H6" s="2"/>
      <c r="I6" s="2"/>
      <c r="J6" s="2"/>
      <c r="K6" s="2"/>
      <c r="L6" s="2"/>
      <c r="M6" s="13"/>
    </row>
    <row r="7" spans="1:16">
      <c r="A7" s="8">
        <v>4</v>
      </c>
      <c r="B7" s="8">
        <v>7</v>
      </c>
      <c r="C7" s="9">
        <v>22</v>
      </c>
      <c r="D7" s="10">
        <f t="shared" si="0"/>
        <v>23.831632653061224</v>
      </c>
      <c r="E7" s="11">
        <f t="shared" si="1"/>
        <v>-1.8316326530612237</v>
      </c>
      <c r="F7" s="6"/>
      <c r="G7" s="12"/>
      <c r="H7" s="2"/>
      <c r="I7" s="2"/>
      <c r="J7" s="2"/>
      <c r="K7" s="2"/>
      <c r="L7" s="2"/>
      <c r="M7" s="13"/>
    </row>
    <row r="8" spans="1:16">
      <c r="A8" s="8">
        <v>5</v>
      </c>
      <c r="B8" s="8">
        <v>13</v>
      </c>
      <c r="C8" s="9">
        <v>31</v>
      </c>
      <c r="D8" s="10">
        <f t="shared" si="0"/>
        <v>31.5</v>
      </c>
      <c r="E8" s="11">
        <f t="shared" si="1"/>
        <v>-0.5</v>
      </c>
      <c r="F8" s="6"/>
      <c r="G8" s="12"/>
      <c r="H8" s="2"/>
      <c r="I8" s="2"/>
      <c r="J8" s="2"/>
      <c r="K8" s="2"/>
      <c r="L8" s="2"/>
      <c r="M8" s="13"/>
      <c r="O8" t="s">
        <v>22</v>
      </c>
    </row>
    <row r="9" spans="1:16" ht="15.75" thickBot="1">
      <c r="A9" s="8">
        <v>6</v>
      </c>
      <c r="B9" s="8">
        <v>15</v>
      </c>
      <c r="C9" s="9">
        <v>30</v>
      </c>
      <c r="D9" s="10">
        <f t="shared" si="0"/>
        <v>34.056122448979593</v>
      </c>
      <c r="E9" s="11">
        <f t="shared" si="1"/>
        <v>-4.0561224489795933</v>
      </c>
      <c r="F9" s="6"/>
      <c r="G9" s="12"/>
      <c r="H9" s="2"/>
      <c r="I9" s="2"/>
      <c r="J9" s="2"/>
      <c r="K9" s="2"/>
      <c r="L9" s="2"/>
      <c r="M9" s="13"/>
    </row>
    <row r="10" spans="1:16">
      <c r="A10" s="8">
        <v>7</v>
      </c>
      <c r="B10" s="8">
        <v>19</v>
      </c>
      <c r="C10" s="9">
        <v>35</v>
      </c>
      <c r="D10" s="10">
        <f t="shared" si="0"/>
        <v>39.168367346938773</v>
      </c>
      <c r="E10" s="11">
        <f t="shared" si="1"/>
        <v>-4.1683673469387728</v>
      </c>
      <c r="F10" s="6"/>
      <c r="G10" s="12"/>
      <c r="H10" s="2"/>
      <c r="I10" s="2"/>
      <c r="J10" s="2"/>
      <c r="K10" s="2"/>
      <c r="L10" s="2"/>
      <c r="M10" s="13"/>
      <c r="O10" s="36" t="s">
        <v>23</v>
      </c>
      <c r="P10" s="36"/>
    </row>
    <row r="11" spans="1:16">
      <c r="A11" s="8">
        <v>8</v>
      </c>
      <c r="B11" s="8">
        <v>17</v>
      </c>
      <c r="C11" s="9">
        <v>38</v>
      </c>
      <c r="D11" s="10">
        <f t="shared" si="0"/>
        <v>36.612244897959187</v>
      </c>
      <c r="E11" s="11">
        <f t="shared" si="1"/>
        <v>1.3877551020408134</v>
      </c>
      <c r="F11" s="6"/>
      <c r="G11" s="12"/>
      <c r="H11" s="2"/>
      <c r="I11" s="2"/>
      <c r="J11" s="2"/>
      <c r="K11" s="2"/>
      <c r="L11" s="6"/>
      <c r="M11" s="13"/>
      <c r="O11" s="33" t="s">
        <v>24</v>
      </c>
      <c r="P11" s="33">
        <v>0.95200364075780641</v>
      </c>
    </row>
    <row r="12" spans="1:16">
      <c r="A12" s="8">
        <v>9</v>
      </c>
      <c r="B12" s="8">
        <v>20</v>
      </c>
      <c r="C12" s="9">
        <v>42</v>
      </c>
      <c r="D12" s="10">
        <f t="shared" si="0"/>
        <v>40.446428571428569</v>
      </c>
      <c r="E12" s="11">
        <f t="shared" si="1"/>
        <v>1.5535714285714306</v>
      </c>
      <c r="F12" s="6"/>
      <c r="G12" s="12"/>
      <c r="H12" s="2"/>
      <c r="I12" s="2"/>
      <c r="J12" s="2"/>
      <c r="K12" s="2"/>
      <c r="L12" s="6"/>
      <c r="M12" s="13"/>
      <c r="O12" s="33" t="s">
        <v>25</v>
      </c>
      <c r="P12" s="43">
        <v>0.90631093201611845</v>
      </c>
    </row>
    <row r="13" spans="1:16">
      <c r="A13" s="14">
        <v>10</v>
      </c>
      <c r="B13" s="14">
        <v>22</v>
      </c>
      <c r="C13" s="15">
        <v>47</v>
      </c>
      <c r="D13" s="16">
        <f t="shared" si="0"/>
        <v>43.002551020408163</v>
      </c>
      <c r="E13" s="17">
        <f t="shared" si="1"/>
        <v>3.9974489795918373</v>
      </c>
      <c r="F13" s="6"/>
      <c r="G13" s="12"/>
      <c r="H13" s="2"/>
      <c r="I13" s="2"/>
      <c r="J13" s="2"/>
      <c r="K13" s="2"/>
      <c r="L13" s="6"/>
      <c r="M13" s="13"/>
      <c r="O13" s="33" t="s">
        <v>26</v>
      </c>
      <c r="P13" s="33">
        <v>0.89459979851813332</v>
      </c>
    </row>
    <row r="14" spans="1:16">
      <c r="A14" s="2"/>
      <c r="B14" s="2"/>
      <c r="C14" s="2"/>
      <c r="D14" s="12"/>
      <c r="E14" s="12"/>
      <c r="F14" s="2"/>
      <c r="G14" s="12"/>
      <c r="H14" s="2"/>
      <c r="I14" s="2"/>
      <c r="J14" s="2"/>
      <c r="K14" s="2"/>
      <c r="L14" s="6"/>
      <c r="M14" s="13"/>
      <c r="O14" s="33" t="s">
        <v>27</v>
      </c>
      <c r="P14" s="33">
        <v>2.8764415197125999</v>
      </c>
    </row>
    <row r="15" spans="1:16" ht="15.75" thickBot="1">
      <c r="A15" s="2"/>
      <c r="B15" s="18" t="s">
        <v>4</v>
      </c>
      <c r="C15" s="19">
        <f>COUNT(A4:A13)</f>
        <v>10</v>
      </c>
      <c r="D15" s="20"/>
      <c r="E15" s="20"/>
      <c r="F15" s="2"/>
      <c r="G15" s="12"/>
      <c r="H15" s="2"/>
      <c r="I15" s="2"/>
      <c r="J15" s="2"/>
      <c r="K15" s="2"/>
      <c r="L15" s="6"/>
      <c r="M15" s="2"/>
      <c r="O15" s="34" t="s">
        <v>28</v>
      </c>
      <c r="P15" s="34">
        <v>10</v>
      </c>
    </row>
    <row r="16" spans="1:16">
      <c r="A16" s="2"/>
      <c r="B16" s="18" t="s">
        <v>5</v>
      </c>
      <c r="C16" s="19">
        <f>AVERAGE(B4:B13)</f>
        <v>13</v>
      </c>
      <c r="D16" s="18" t="s">
        <v>6</v>
      </c>
      <c r="E16" s="19">
        <f>VARP(B4:B13)</f>
        <v>39.200000000000003</v>
      </c>
      <c r="F16" s="2"/>
      <c r="G16" s="2"/>
      <c r="H16" s="2"/>
      <c r="I16" s="2"/>
      <c r="J16" s="2"/>
      <c r="K16" s="2"/>
      <c r="L16" s="2"/>
      <c r="M16" s="2"/>
    </row>
    <row r="17" spans="1:23" ht="15.75" thickBot="1">
      <c r="A17" s="2"/>
      <c r="B17" s="18" t="s">
        <v>7</v>
      </c>
      <c r="C17" s="19">
        <f>AVERAGE(C4:C13)</f>
        <v>31.5</v>
      </c>
      <c r="D17" s="18" t="s">
        <v>8</v>
      </c>
      <c r="E17" s="19">
        <f>VARP(C4:C13)</f>
        <v>70.650000000000006</v>
      </c>
      <c r="F17" s="2"/>
      <c r="G17" s="2"/>
      <c r="H17" s="2"/>
      <c r="I17" s="2"/>
      <c r="J17" s="2"/>
      <c r="K17" s="2"/>
      <c r="L17" s="2"/>
      <c r="M17" s="2"/>
      <c r="O17" t="s">
        <v>29</v>
      </c>
    </row>
    <row r="18" spans="1:23">
      <c r="A18" s="2"/>
      <c r="B18" s="18"/>
      <c r="C18" s="20"/>
      <c r="D18" s="18" t="s">
        <v>9</v>
      </c>
      <c r="E18" s="19">
        <f>COVAR(B4:B13,C4:C13)</f>
        <v>50.1</v>
      </c>
      <c r="F18" s="2"/>
      <c r="G18" s="2"/>
      <c r="H18" s="2"/>
      <c r="I18" s="2"/>
      <c r="J18" s="2"/>
      <c r="K18" s="2"/>
      <c r="L18" s="2"/>
      <c r="M18" s="2"/>
      <c r="O18" s="35"/>
      <c r="P18" s="35" t="s">
        <v>34</v>
      </c>
      <c r="Q18" s="35" t="s">
        <v>35</v>
      </c>
      <c r="R18" s="35" t="s">
        <v>36</v>
      </c>
      <c r="S18" s="35" t="s">
        <v>37</v>
      </c>
      <c r="T18" s="35" t="s">
        <v>38</v>
      </c>
    </row>
    <row r="19" spans="1:23" ht="15.75" thickBot="1">
      <c r="A19" s="2"/>
      <c r="B19" s="18"/>
      <c r="C19" s="20"/>
      <c r="D19" s="20"/>
      <c r="E19" s="20"/>
      <c r="F19" s="2"/>
      <c r="G19" s="2"/>
      <c r="H19" s="2"/>
      <c r="I19" s="2"/>
      <c r="J19" s="2"/>
      <c r="K19" s="2"/>
      <c r="L19" s="2"/>
      <c r="M19" s="2"/>
      <c r="O19" s="33" t="s">
        <v>30</v>
      </c>
      <c r="P19" s="33">
        <v>1</v>
      </c>
      <c r="Q19" s="33">
        <v>640.30867346938771</v>
      </c>
      <c r="R19" s="33">
        <v>640.30867346938771</v>
      </c>
      <c r="S19" s="33">
        <v>77.388831078737411</v>
      </c>
      <c r="T19" s="33">
        <v>2.1906619922074245E-5</v>
      </c>
    </row>
    <row r="20" spans="1:23" ht="15.75" thickBot="1">
      <c r="A20" s="2"/>
      <c r="B20" s="21" t="s">
        <v>10</v>
      </c>
      <c r="C20" s="22">
        <f>E18/SQRT(E16*E17)</f>
        <v>0.9520036407578063</v>
      </c>
      <c r="D20" s="20"/>
      <c r="E20" s="20"/>
      <c r="F20" s="2"/>
      <c r="G20" s="2"/>
      <c r="H20" s="2"/>
      <c r="I20" s="2"/>
      <c r="J20" s="2"/>
      <c r="K20" s="2"/>
      <c r="L20" s="2"/>
      <c r="M20" s="2"/>
      <c r="O20" s="33" t="s">
        <v>31</v>
      </c>
      <c r="P20" s="33">
        <v>8</v>
      </c>
      <c r="Q20" s="43">
        <v>66.191326530612258</v>
      </c>
      <c r="R20" s="33">
        <v>8.2739158163265323</v>
      </c>
      <c r="S20" s="33"/>
      <c r="T20" s="33"/>
    </row>
    <row r="21" spans="1:23" ht="15.7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O21" s="34" t="s">
        <v>32</v>
      </c>
      <c r="P21" s="34">
        <v>9</v>
      </c>
      <c r="Q21" s="34">
        <v>706.5</v>
      </c>
      <c r="R21" s="34"/>
      <c r="S21" s="34"/>
      <c r="T21" s="34"/>
    </row>
    <row r="22" spans="1:23" ht="15.75" thickBot="1">
      <c r="A22" s="2"/>
      <c r="B22" s="23"/>
      <c r="C22" s="23"/>
      <c r="D22" s="24"/>
      <c r="E22" s="20"/>
      <c r="F22" s="2"/>
      <c r="G22" s="2"/>
      <c r="H22" s="2"/>
      <c r="I22" s="2"/>
      <c r="J22" s="2"/>
      <c r="K22" s="2"/>
      <c r="L22" s="2"/>
      <c r="M22" s="2"/>
    </row>
    <row r="23" spans="1:23">
      <c r="A23" s="2"/>
      <c r="B23" s="45" t="s">
        <v>11</v>
      </c>
      <c r="C23" s="46"/>
      <c r="D23" s="20"/>
      <c r="E23" s="20"/>
      <c r="F23" s="2"/>
      <c r="G23" s="2"/>
      <c r="H23" s="2"/>
      <c r="I23" s="2"/>
      <c r="J23" s="2"/>
      <c r="K23" s="2"/>
      <c r="L23" s="2"/>
      <c r="M23" s="2"/>
      <c r="O23" s="35"/>
      <c r="P23" s="35" t="s">
        <v>39</v>
      </c>
      <c r="Q23" s="35" t="s">
        <v>27</v>
      </c>
      <c r="R23" s="35" t="s">
        <v>40</v>
      </c>
      <c r="S23" s="35" t="s">
        <v>41</v>
      </c>
      <c r="T23" s="35" t="s">
        <v>42</v>
      </c>
      <c r="U23" s="35" t="s">
        <v>43</v>
      </c>
      <c r="V23" s="35" t="s">
        <v>44</v>
      </c>
      <c r="W23" s="35" t="s">
        <v>45</v>
      </c>
    </row>
    <row r="24" spans="1:23">
      <c r="A24" s="2"/>
      <c r="B24" s="37" t="s">
        <v>12</v>
      </c>
      <c r="C24" s="38">
        <f>C17-C25*C16</f>
        <v>14.885204081632654</v>
      </c>
      <c r="D24" s="20"/>
      <c r="E24" s="20"/>
      <c r="F24" s="2"/>
      <c r="G24" s="2"/>
      <c r="H24" s="2"/>
      <c r="I24" s="2"/>
      <c r="J24" s="2"/>
      <c r="K24" s="2"/>
      <c r="L24" s="2"/>
      <c r="M24" s="2"/>
      <c r="O24" s="33" t="s">
        <v>33</v>
      </c>
      <c r="P24" s="43">
        <v>14.885204081632651</v>
      </c>
      <c r="Q24" s="33">
        <v>2.0962973145568653</v>
      </c>
      <c r="R24" s="33">
        <v>7.1007122788683352</v>
      </c>
      <c r="S24" s="33">
        <v>1.019212064972638E-4</v>
      </c>
      <c r="T24" s="33">
        <v>10.05113380564713</v>
      </c>
      <c r="U24" s="33">
        <v>19.719274357618172</v>
      </c>
      <c r="V24" s="33">
        <v>10.05113380564713</v>
      </c>
      <c r="W24" s="33">
        <v>19.719274357618172</v>
      </c>
    </row>
    <row r="25" spans="1:23" ht="15.75" thickBot="1">
      <c r="A25" s="2"/>
      <c r="B25" s="37" t="s">
        <v>13</v>
      </c>
      <c r="C25" s="38">
        <f>E18/E16</f>
        <v>1.2780612244897958</v>
      </c>
      <c r="D25" s="2"/>
      <c r="E25" s="2"/>
      <c r="F25" s="2"/>
      <c r="G25" s="2"/>
      <c r="H25" s="2"/>
      <c r="I25" s="2"/>
      <c r="J25" s="2"/>
      <c r="K25" s="2"/>
      <c r="L25" s="2"/>
      <c r="M25" s="2"/>
      <c r="O25" s="34" t="s">
        <v>46</v>
      </c>
      <c r="P25" s="44">
        <v>1.278061224489796</v>
      </c>
      <c r="Q25" s="34">
        <v>0.14528223601966553</v>
      </c>
      <c r="R25" s="34">
        <v>8.7970921945116292</v>
      </c>
      <c r="S25" s="34">
        <v>2.1906619922074205E-5</v>
      </c>
      <c r="T25" s="34">
        <v>0.94303978745673944</v>
      </c>
      <c r="U25" s="34">
        <v>1.6130826615228524</v>
      </c>
      <c r="V25" s="34">
        <v>0.94303978745673944</v>
      </c>
      <c r="W25" s="34">
        <v>1.6130826615228524</v>
      </c>
    </row>
    <row r="26" spans="1:23">
      <c r="A26" s="2"/>
      <c r="B26" s="39" t="s">
        <v>14</v>
      </c>
      <c r="C26" s="40">
        <f>Q20</f>
        <v>66.191326530612258</v>
      </c>
      <c r="D26" s="20"/>
      <c r="E26" s="20"/>
      <c r="F26" s="2"/>
      <c r="G26" s="2"/>
      <c r="H26" s="2"/>
      <c r="I26" s="2"/>
      <c r="J26" s="2"/>
      <c r="K26" s="2"/>
      <c r="L26" s="2"/>
      <c r="M26" s="2"/>
    </row>
    <row r="27" spans="1:23">
      <c r="A27" s="2"/>
      <c r="B27" s="37" t="s">
        <v>15</v>
      </c>
      <c r="C27" s="38">
        <f>P12</f>
        <v>0.90631093201611845</v>
      </c>
      <c r="D27" s="20"/>
      <c r="E27" s="20"/>
      <c r="F27" s="2"/>
      <c r="G27" s="2"/>
      <c r="H27" s="2"/>
      <c r="I27" s="2"/>
      <c r="J27" s="2"/>
      <c r="K27" s="2"/>
      <c r="L27" s="2"/>
      <c r="M27" s="2"/>
    </row>
    <row r="28" spans="1:23" ht="15.75" thickBot="1">
      <c r="A28" s="2"/>
      <c r="B28" s="41"/>
      <c r="C28" s="4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23">
      <c r="A29" s="2"/>
      <c r="B29" s="18"/>
      <c r="C29" s="2"/>
      <c r="D29" s="25"/>
      <c r="E29" s="2"/>
      <c r="F29" s="2"/>
      <c r="G29" s="2"/>
      <c r="H29" s="2"/>
      <c r="I29" s="2"/>
      <c r="J29" s="2"/>
      <c r="K29" s="2"/>
      <c r="L29" s="2"/>
      <c r="M29" s="2"/>
      <c r="O29" t="s">
        <v>47</v>
      </c>
      <c r="T29" t="s">
        <v>51</v>
      </c>
    </row>
    <row r="30" spans="1:23" ht="15.7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23">
      <c r="A31" s="2"/>
      <c r="B31" s="26" t="s">
        <v>16</v>
      </c>
      <c r="C31" s="27"/>
      <c r="D31" s="27"/>
      <c r="E31" s="28"/>
      <c r="F31" s="2"/>
      <c r="G31" s="2"/>
      <c r="H31" s="2"/>
      <c r="I31" s="2"/>
      <c r="J31" s="2"/>
      <c r="K31" s="2"/>
      <c r="L31" s="2"/>
      <c r="M31" s="2"/>
      <c r="O31" s="35" t="s">
        <v>48</v>
      </c>
      <c r="P31" s="35" t="s">
        <v>49</v>
      </c>
      <c r="Q31" s="35" t="s">
        <v>31</v>
      </c>
      <c r="R31" s="35" t="s">
        <v>50</v>
      </c>
      <c r="T31" s="35" t="s">
        <v>52</v>
      </c>
      <c r="U31" s="35" t="s">
        <v>1</v>
      </c>
    </row>
    <row r="32" spans="1:23">
      <c r="A32" s="2"/>
      <c r="B32" s="29" t="s">
        <v>17</v>
      </c>
      <c r="C32" s="30">
        <v>16</v>
      </c>
      <c r="D32" s="31" t="s">
        <v>18</v>
      </c>
      <c r="E32" s="32">
        <f>$C$24+$C$25*C32</f>
        <v>35.334183673469383</v>
      </c>
      <c r="F32" s="2"/>
      <c r="G32" s="2"/>
      <c r="H32" s="2"/>
      <c r="I32" s="2"/>
      <c r="J32" s="2"/>
      <c r="K32" s="2"/>
      <c r="L32" s="2"/>
      <c r="M32" s="2"/>
      <c r="O32" s="33">
        <v>1</v>
      </c>
      <c r="P32" s="33">
        <v>19.997448979591834</v>
      </c>
      <c r="Q32" s="33">
        <v>1.0025510204081662</v>
      </c>
      <c r="R32" s="33">
        <v>0.36968105565045767</v>
      </c>
      <c r="T32" s="33">
        <v>5</v>
      </c>
      <c r="U32" s="33">
        <v>21</v>
      </c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O33" s="33">
        <v>2</v>
      </c>
      <c r="P33" s="33">
        <v>21.27551020408163</v>
      </c>
      <c r="Q33" s="33">
        <v>2.7244897959183696</v>
      </c>
      <c r="R33" s="33">
        <v>1.0046294336760508</v>
      </c>
      <c r="T33" s="33">
        <v>15</v>
      </c>
      <c r="U33" s="33">
        <v>22</v>
      </c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O34" s="33">
        <v>3</v>
      </c>
      <c r="P34" s="33">
        <v>25.109693877551017</v>
      </c>
      <c r="Q34" s="33">
        <v>-0.10969387755101678</v>
      </c>
      <c r="R34" s="33">
        <v>-4.0448563340888317E-2</v>
      </c>
      <c r="T34" s="33">
        <v>25</v>
      </c>
      <c r="U34" s="33">
        <v>24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O35" s="33">
        <v>4</v>
      </c>
      <c r="P35" s="33">
        <v>23.83163265306122</v>
      </c>
      <c r="Q35" s="33">
        <v>-1.8316326530612201</v>
      </c>
      <c r="R35" s="33">
        <v>-0.67539694136648143</v>
      </c>
      <c r="T35" s="33">
        <v>35</v>
      </c>
      <c r="U35" s="33">
        <v>25</v>
      </c>
    </row>
    <row r="36" spans="1:21">
      <c r="O36" s="33">
        <v>5</v>
      </c>
      <c r="P36" s="33">
        <v>31.5</v>
      </c>
      <c r="Q36" s="33">
        <v>-0.5</v>
      </c>
      <c r="R36" s="33">
        <v>-0.1843701956933575</v>
      </c>
      <c r="T36" s="33">
        <v>45</v>
      </c>
      <c r="U36" s="33">
        <v>30</v>
      </c>
    </row>
    <row r="37" spans="1:21">
      <c r="O37" s="33">
        <v>6</v>
      </c>
      <c r="P37" s="33">
        <v>34.056122448979593</v>
      </c>
      <c r="Q37" s="33">
        <v>-4.0561224489795933</v>
      </c>
      <c r="R37" s="33">
        <v>-1.4956561793491761</v>
      </c>
      <c r="T37" s="33">
        <v>55</v>
      </c>
      <c r="U37" s="33">
        <v>31</v>
      </c>
    </row>
    <row r="38" spans="1:21">
      <c r="O38" s="33">
        <v>7</v>
      </c>
      <c r="P38" s="33">
        <v>39.168367346938773</v>
      </c>
      <c r="Q38" s="33">
        <v>-4.1683673469387728</v>
      </c>
      <c r="R38" s="33">
        <v>-1.5370454069538058</v>
      </c>
      <c r="T38" s="33">
        <v>65</v>
      </c>
      <c r="U38" s="33">
        <v>35</v>
      </c>
    </row>
    <row r="39" spans="1:21">
      <c r="O39" s="33">
        <v>8</v>
      </c>
      <c r="P39" s="33">
        <v>36.612244897959187</v>
      </c>
      <c r="Q39" s="33">
        <v>1.3877551020408134</v>
      </c>
      <c r="R39" s="33">
        <v>0.51172135947544017</v>
      </c>
      <c r="T39" s="33">
        <v>75</v>
      </c>
      <c r="U39" s="33">
        <v>38</v>
      </c>
    </row>
    <row r="40" spans="1:21">
      <c r="O40" s="33">
        <v>9</v>
      </c>
      <c r="P40" s="33">
        <v>40.446428571428569</v>
      </c>
      <c r="Q40" s="33">
        <v>1.5535714285714306</v>
      </c>
      <c r="R40" s="33">
        <v>0.57286453661864722</v>
      </c>
      <c r="T40" s="33">
        <v>85</v>
      </c>
      <c r="U40" s="33">
        <v>42</v>
      </c>
    </row>
    <row r="41" spans="1:21" ht="15.75" thickBot="1">
      <c r="O41" s="34">
        <v>10</v>
      </c>
      <c r="P41" s="34">
        <v>43.002551020408163</v>
      </c>
      <c r="Q41" s="34">
        <v>3.9974489795918373</v>
      </c>
      <c r="R41" s="34">
        <v>1.4740209012831185</v>
      </c>
      <c r="T41" s="34">
        <v>95</v>
      </c>
      <c r="U41" s="34">
        <v>47</v>
      </c>
    </row>
  </sheetData>
  <sortState ref="U32:U41">
    <sortCondition ref="U32"/>
  </sortState>
  <mergeCells count="1">
    <mergeCell ref="B23:C23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</vt:lpstr>
      <vt:lpstr>Solución</vt:lpstr>
    </vt:vector>
  </TitlesOfParts>
  <Company>Universidad de Deusto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Rayón Jerez</dc:creator>
  <cp:lastModifiedBy>sergio</cp:lastModifiedBy>
  <dcterms:created xsi:type="dcterms:W3CDTF">2020-08-12T17:25:12Z</dcterms:created>
  <dcterms:modified xsi:type="dcterms:W3CDTF">2022-10-13T14:42:01Z</dcterms:modified>
</cp:coreProperties>
</file>