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7.xml" ContentType="application/vnd.openxmlformats-officedocument.spreadsheetml.worksheet+xml"/>
  <Override PartName="/xl/tables/table2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15" yWindow="645" windowWidth="19185" windowHeight="13110" tabRatio="600" firstSheet="1" activeTab="7" autoFilterDateGrouping="1"/>
  </bookViews>
  <sheets>
    <sheet name="For WH" sheetId="1" state="visible" r:id="rId1"/>
    <sheet name="SO" sheetId="2" state="visible" r:id="rId2"/>
    <sheet name="Sheet1" sheetId="3" state="visible" r:id="rId3"/>
    <sheet name="AWD Return" sheetId="4" state="visible" r:id="rId4"/>
    <sheet name="For WH Single" sheetId="5" state="visible" r:id="rId5"/>
    <sheet name="Bundles" sheetId="6" state="visible" r:id="rId6"/>
    <sheet name="AWD" sheetId="7" state="visible" r:id="rId7"/>
    <sheet name="Data1" sheetId="8" state="visible" r:id="rId8"/>
    <sheet name="Instruction" sheetId="9" state="visible" r:id="rId9"/>
    <sheet name="Data2" sheetId="10" state="visible" r:id="rId10"/>
    <sheet name="Claim" sheetId="11" state="visible" r:id="rId11"/>
    <sheet name="Optimize AWD Inbound Pack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7" hidden="1">'Data1'!$A$1:$C$4922</definedName>
    <definedName name="_xlnm._FilterDatabase" localSheetId="8" hidden="1">'Instruction'!$A$1:$J$1035</definedName>
    <definedName name="_xlnm._FilterDatabase" localSheetId="9" hidden="1">'Data2'!$A$1:$F$1616</definedName>
    <definedName name="_xlnm._FilterDatabase" localSheetId="11" hidden="1">'Optimize AWD Inbound Pack'!$A$1:$N$787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Arial"/>
      <family val="2"/>
      <color rgb="FF002F36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"/>
      </top>
      <bottom style="thin">
        <color theme="8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6" fillId="0" borderId="0"/>
    <xf numFmtId="44" fontId="16" fillId="0" borderId="0"/>
  </cellStyleXfs>
  <cellXfs count="12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2" borderId="1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/>
    </xf>
    <xf numFmtId="0" fontId="2" fillId="3" borderId="1" pivotButton="0" quotePrefix="0" xfId="0"/>
    <xf numFmtId="0" fontId="2" fillId="3" borderId="1" applyAlignment="1" pivotButton="0" quotePrefix="0" xfId="0">
      <alignment horizontal="left" wrapText="1"/>
    </xf>
    <xf numFmtId="0" fontId="0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9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6" borderId="0" pivotButton="0" quotePrefix="1" xfId="0"/>
    <xf numFmtId="0" fontId="0" fillId="0" borderId="1" applyAlignment="1" pivotButton="0" quotePrefix="0" xfId="0">
      <alignment horizontal="center" wrapText="1"/>
    </xf>
    <xf numFmtId="1" fontId="0" fillId="0" borderId="0" applyAlignment="1" pivotButton="0" quotePrefix="0" xfId="0">
      <alignment horizontal="right"/>
    </xf>
    <xf numFmtId="0" fontId="10" fillId="0" borderId="1" pivotButton="0" quotePrefix="0" xfId="0"/>
    <xf numFmtId="0" fontId="11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left" wrapText="1"/>
    </xf>
    <xf numFmtId="0" fontId="13" fillId="0" borderId="1" pivotButton="0" quotePrefix="0" xfId="0"/>
    <xf numFmtId="0" fontId="12" fillId="0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0" fontId="6" fillId="9" borderId="0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5" fillId="0" borderId="1" pivotButton="0" quotePrefix="0" xfId="0"/>
    <xf numFmtId="0" fontId="14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164" fontId="0" fillId="0" borderId="0" pivotButton="0" quotePrefix="0" xfId="1"/>
    <xf numFmtId="164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" fillId="10" borderId="1" pivotButton="0" quotePrefix="0" xfId="0"/>
    <xf numFmtId="0" fontId="19" fillId="0" borderId="1" pivotButton="0" quotePrefix="0" xfId="0"/>
    <xf numFmtId="0" fontId="20" fillId="0" borderId="1" applyAlignment="1" pivotButton="0" quotePrefix="0" xfId="0">
      <alignment horizontal="center"/>
    </xf>
    <xf numFmtId="0" fontId="21" fillId="0" borderId="1" pivotButton="0" quotePrefix="0" xfId="0"/>
    <xf numFmtId="0" fontId="22" fillId="0" borderId="1" applyAlignment="1" pivotButton="0" quotePrefix="0" xfId="0">
      <alignment horizontal="center"/>
    </xf>
    <xf numFmtId="0" fontId="7" fillId="11" borderId="0" pivotButton="0" quotePrefix="0" xfId="0"/>
    <xf numFmtId="0" fontId="9" fillId="7" borderId="1" applyAlignment="1" pivotButton="0" quotePrefix="0" xfId="0">
      <alignment horizontal="center"/>
    </xf>
    <xf numFmtId="0" fontId="2" fillId="11" borderId="1" applyAlignment="1" pivotButton="0" quotePrefix="0" xfId="0">
      <alignment horizontal="left" wrapText="1"/>
    </xf>
    <xf numFmtId="0" fontId="0" fillId="11" borderId="1" pivotButton="0" quotePrefix="0" xfId="0"/>
    <xf numFmtId="0" fontId="23" fillId="0" borderId="1" applyAlignment="1" pivotButton="0" quotePrefix="0" xfId="0">
      <alignment horizontal="center"/>
    </xf>
    <xf numFmtId="0" fontId="23" fillId="7" borderId="1" applyAlignment="1" pivotButton="0" quotePrefix="0" xfId="0">
      <alignment horizontal="center"/>
    </xf>
    <xf numFmtId="0" fontId="24" fillId="0" borderId="1" pivotButton="0" quotePrefix="0" xfId="0"/>
    <xf numFmtId="0" fontId="25" fillId="0" borderId="1" pivotButton="0" quotePrefix="0" xfId="0"/>
    <xf numFmtId="0" fontId="26" fillId="0" borderId="1" applyAlignment="1" pivotButton="0" quotePrefix="0" xfId="0">
      <alignment horizontal="center"/>
    </xf>
    <xf numFmtId="0" fontId="26" fillId="7" borderId="1" applyAlignment="1" pivotButton="0" quotePrefix="0" xfId="0">
      <alignment horizontal="center"/>
    </xf>
    <xf numFmtId="0" fontId="15" fillId="4" borderId="1" pivotButton="0" quotePrefix="0" xfId="0"/>
    <xf numFmtId="0" fontId="0" fillId="4" borderId="1" applyAlignment="1" pivotButton="0" quotePrefix="0" xfId="0">
      <alignment horizontal="left" wrapText="1"/>
    </xf>
    <xf numFmtId="0" fontId="25" fillId="4" borderId="1" pivotButton="0" quotePrefix="0" xfId="0"/>
    <xf numFmtId="0" fontId="0" fillId="0" borderId="1" applyAlignment="1" pivotButton="0" quotePrefix="0" xfId="0">
      <alignment wrapText="1"/>
    </xf>
    <xf numFmtId="0" fontId="14" fillId="0" borderId="1" applyAlignment="1" pivotButton="0" quotePrefix="0" xfId="0">
      <alignment horizontal="center" wrapText="1"/>
    </xf>
    <xf numFmtId="0" fontId="14" fillId="7" borderId="1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9" borderId="0" applyAlignment="1" pivotButton="0" quotePrefix="0" xfId="0">
      <alignment wrapText="1"/>
    </xf>
    <xf numFmtId="0" fontId="8" fillId="4" borderId="0" pivotButton="0" quotePrefix="0" xfId="0"/>
    <xf numFmtId="0" fontId="8" fillId="0" borderId="0" pivotButton="0" quotePrefix="0" xfId="0"/>
    <xf numFmtId="0" fontId="3" fillId="8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9" fillId="0" borderId="1" pivotButton="0" quotePrefix="0" xfId="0"/>
    <xf numFmtId="0" fontId="27" fillId="0" borderId="1" pivotButton="0" quotePrefix="0" xfId="0"/>
    <xf numFmtId="0" fontId="28" fillId="0" borderId="1" applyAlignment="1" pivotButton="0" quotePrefix="0" xfId="0">
      <alignment horizontal="center"/>
    </xf>
    <xf numFmtId="0" fontId="28" fillId="7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8" fillId="12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wrapText="1"/>
    </xf>
    <xf numFmtId="0" fontId="7" fillId="0" borderId="7" applyAlignment="1" pivotButton="0" quotePrefix="0" xfId="0">
      <alignment horizontal="left" wrapText="1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5" applyAlignment="1" pivotButton="0" quotePrefix="0" xfId="0">
      <alignment wrapText="1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vertical="center"/>
    </xf>
    <xf numFmtId="0" fontId="29" fillId="11" borderId="1" applyAlignment="1" pivotButton="0" quotePrefix="0" xfId="0">
      <alignment horizontal="left" wrapText="1"/>
    </xf>
    <xf numFmtId="0" fontId="29" fillId="0" borderId="0" pivotButton="0" quotePrefix="0" xfId="0"/>
    <xf numFmtId="0" fontId="8" fillId="13" borderId="11" pivotButton="0" quotePrefix="0" xfId="0"/>
    <xf numFmtId="0" fontId="0" fillId="13" borderId="11" pivotButton="0" quotePrefix="0" xfId="0"/>
    <xf numFmtId="0" fontId="0" fillId="13" borderId="11" applyAlignment="1" pivotButton="0" quotePrefix="0" xfId="0">
      <alignment horizontal="center"/>
    </xf>
    <xf numFmtId="0" fontId="9" fillId="13" borderId="11" applyAlignment="1" pivotButton="0" quotePrefix="0" xfId="0">
      <alignment horizontal="center"/>
    </xf>
    <xf numFmtId="0" fontId="0" fillId="13" borderId="11" applyAlignment="1" pivotButton="0" quotePrefix="0" xfId="0">
      <alignment horizontal="left"/>
    </xf>
    <xf numFmtId="0" fontId="0" fillId="13" borderId="11" applyAlignment="1" pivotButton="0" quotePrefix="0" xfId="0">
      <alignment horizontal="left" wrapText="1"/>
    </xf>
    <xf numFmtId="0" fontId="21" fillId="14" borderId="11" pivotButton="0" quotePrefix="0" xfId="0"/>
    <xf numFmtId="0" fontId="0" fillId="14" borderId="11" pivotButton="0" quotePrefix="0" xfId="0"/>
    <xf numFmtId="0" fontId="0" fillId="14" borderId="11" applyAlignment="1" pivotButton="0" quotePrefix="0" xfId="0">
      <alignment horizontal="center"/>
    </xf>
    <xf numFmtId="0" fontId="22" fillId="14" borderId="11" applyAlignment="1" pivotButton="0" quotePrefix="0" xfId="0">
      <alignment horizontal="center"/>
    </xf>
    <xf numFmtId="0" fontId="9" fillId="14" borderId="11" applyAlignment="1" pivotButton="0" quotePrefix="0" xfId="0">
      <alignment horizontal="center"/>
    </xf>
    <xf numFmtId="0" fontId="0" fillId="14" borderId="11" applyAlignment="1" pivotButton="0" quotePrefix="0" xfId="0">
      <alignment horizontal="left"/>
    </xf>
    <xf numFmtId="0" fontId="0" fillId="14" borderId="11" applyAlignment="1" pivotButton="0" quotePrefix="0" xfId="0">
      <alignment horizontal="left" wrapText="1"/>
    </xf>
    <xf numFmtId="0" fontId="11" fillId="13" borderId="11" applyAlignment="1" pivotButton="0" quotePrefix="0" xfId="0">
      <alignment horizontal="center"/>
    </xf>
    <xf numFmtId="0" fontId="8" fillId="14" borderId="11" pivotButton="0" quotePrefix="0" xfId="0"/>
    <xf numFmtId="0" fontId="21" fillId="13" borderId="11" pivotButton="0" quotePrefix="0" xfId="0"/>
    <xf numFmtId="0" fontId="22" fillId="13" borderId="11" applyAlignment="1" pivotButton="0" quotePrefix="0" xfId="0">
      <alignment horizontal="center"/>
    </xf>
    <xf numFmtId="0" fontId="19" fillId="14" borderId="11" pivotButton="0" quotePrefix="0" xfId="0"/>
    <xf numFmtId="0" fontId="20" fillId="14" borderId="11" applyAlignment="1" pivotButton="0" quotePrefix="0" xfId="0">
      <alignment horizontal="center"/>
    </xf>
    <xf numFmtId="0" fontId="19" fillId="13" borderId="11" pivotButton="0" quotePrefix="0" xfId="0"/>
    <xf numFmtId="0" fontId="20" fillId="13" borderId="11" applyAlignment="1" pivotButton="0" quotePrefix="0" xfId="0">
      <alignment horizontal="center"/>
    </xf>
    <xf numFmtId="0" fontId="24" fillId="14" borderId="11" pivotButton="0" quotePrefix="0" xfId="0"/>
    <xf numFmtId="0" fontId="23" fillId="14" borderId="11" applyAlignment="1" pivotButton="0" quotePrefix="0" xfId="0">
      <alignment horizontal="center"/>
    </xf>
    <xf numFmtId="0" fontId="24" fillId="13" borderId="11" pivotButton="0" quotePrefix="0" xfId="0"/>
    <xf numFmtId="0" fontId="23" fillId="13" borderId="11" applyAlignment="1" pivotButton="0" quotePrefix="0" xfId="0">
      <alignment horizontal="center"/>
    </xf>
    <xf numFmtId="0" fontId="9" fillId="14" borderId="11" pivotButton="0" quotePrefix="0" xfId="0"/>
    <xf numFmtId="164" fontId="0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Currency" xfId="1" builtinId="4"/>
  </cellStyles>
  <dxfs count="3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399975585192419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>
          <fgColor rgb="FF000000"/>
          <bgColor auto="1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bottom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399975585192419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S:\!E-Commerce\REPLENISHMENT\AWD-FBA\FBA%20Planning\FBA%20Planning%20BTS%202024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S:\!E-Commerce\AMAZON\Pricing\price&amp;qty\Available%20Qty%20Whse%2001%20+%20Price%20Levels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S:\!E-Commerce\AMAZON\Pricing\price&amp;qty\Available%20Qty%20Whse%2001%20+%2005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S:\!E-Commerce\REPLENISHMENT\WFS\Replenishment%20History\WFS%20Replenishment%20-%203990759GDM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!E-Commerce\AMAZON\Pricing\price&amp;qty\Walmart%20Item%20Export.xlsx" TargetMode="External" Id="rId2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S:\!E-Commerce\AMAZON\Pricing\price&amp;qty\Item%20List%20with%20PICTURE%20(For%20Excel)%20-%20All%20Items.xlsx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S:\!E-Commerce\REPLENISHMENT\AWD-FBA\FBA%20Planning\2024%20Product%20Sales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S:\!E-Commerce\REPLENISHMENT\AWD-FBA\!FBA%20ITEM%20PRICE%20LIS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> </v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>
            <v>1011</v>
          </cell>
          <cell r="C2" t="str">
            <v>BAZIC 17" Clair Clear Backpack</v>
          </cell>
          <cell r="D2">
            <v>8225</v>
          </cell>
        </row>
        <row r="3">
          <cell r="B3">
            <v>1019</v>
          </cell>
          <cell r="C3" t="str">
            <v>BAZIC 15" Clair Clear Backpack</v>
          </cell>
          <cell r="D3">
            <v>8186</v>
          </cell>
        </row>
        <row r="4">
          <cell r="B4">
            <v>1030</v>
          </cell>
          <cell r="C4" t="str">
            <v>BAZIC 16" Black Basic Backpack</v>
          </cell>
          <cell r="D4">
            <v>5696</v>
          </cell>
        </row>
        <row r="5">
          <cell r="B5">
            <v>1031</v>
          </cell>
          <cell r="C5" t="str">
            <v>BAZIC 16" Blue Basic Backpack</v>
          </cell>
          <cell r="D5">
            <v>10247</v>
          </cell>
        </row>
        <row r="6">
          <cell r="B6">
            <v>1032</v>
          </cell>
          <cell r="C6" t="str">
            <v>BAZIC 16" Red Basic Backpack</v>
          </cell>
          <cell r="D6">
            <v>3429</v>
          </cell>
        </row>
        <row r="7">
          <cell r="B7">
            <v>1033</v>
          </cell>
          <cell r="C7" t="str">
            <v>BAZIC 16" Green Basic Backpack</v>
          </cell>
          <cell r="D7">
            <v>1529</v>
          </cell>
        </row>
        <row r="8">
          <cell r="B8">
            <v>103309</v>
          </cell>
          <cell r="C8" t="str">
            <v>HAMMERMILL 8.5" X 11" Blue Colored Paper (10 Reams/Case)</v>
          </cell>
          <cell r="D8">
            <v>546</v>
          </cell>
        </row>
        <row r="9">
          <cell r="B9">
            <v>103366</v>
          </cell>
          <cell r="C9" t="str">
            <v>HAMMERMILL 8.5" X 11" Green Colored Paper (10 Reams/Case)</v>
          </cell>
          <cell r="D9">
            <v>590</v>
          </cell>
        </row>
        <row r="10">
          <cell r="B10">
            <v>103382</v>
          </cell>
          <cell r="C10" t="str">
            <v>HAMMERMILL 8.5" X 11" Pink Colored Paper (10 Reams/Case)</v>
          </cell>
          <cell r="D10">
            <v>9</v>
          </cell>
        </row>
        <row r="11">
          <cell r="B11">
            <v>1034</v>
          </cell>
          <cell r="C11" t="str">
            <v>BAZIC 16" Lime Green Basic Backpack</v>
          </cell>
          <cell r="D11">
            <v>2292</v>
          </cell>
        </row>
        <row r="12">
          <cell r="B12">
            <v>1036</v>
          </cell>
          <cell r="C12" t="str">
            <v>BAZIC 16" Fuchsia Basic Backpack</v>
          </cell>
          <cell r="D12">
            <v>1817</v>
          </cell>
        </row>
        <row r="13">
          <cell r="B13">
            <v>1037</v>
          </cell>
          <cell r="C13" t="str">
            <v>BAZIC 16" Purple Basic Backpack</v>
          </cell>
          <cell r="D13">
            <v>2592</v>
          </cell>
        </row>
        <row r="14">
          <cell r="B14">
            <v>1039</v>
          </cell>
          <cell r="C14" t="str">
            <v>BAZIC 16" Burgundy Basic Backpack</v>
          </cell>
          <cell r="D14">
            <v>3331</v>
          </cell>
        </row>
        <row r="15">
          <cell r="B15">
            <v>1040</v>
          </cell>
          <cell r="C15" t="str">
            <v>BAZIC 16" Navy Blue Basic Backpack</v>
          </cell>
          <cell r="D15">
            <v>4054</v>
          </cell>
        </row>
        <row r="16">
          <cell r="B16">
            <v>1041</v>
          </cell>
          <cell r="C16" t="str">
            <v>BAZIC 16" Gray Basic Backpack</v>
          </cell>
          <cell r="D16">
            <v>1080</v>
          </cell>
        </row>
        <row r="17">
          <cell r="B17">
            <v>1042</v>
          </cell>
          <cell r="C17" t="str">
            <v>BAZIC 16" Mustard Basic Backpack</v>
          </cell>
          <cell r="D17">
            <v>4188</v>
          </cell>
        </row>
        <row r="18">
          <cell r="B18">
            <v>105</v>
          </cell>
          <cell r="C18" t="str">
            <v>KAPPA Super Jumbo Play Pad - Digest Size</v>
          </cell>
          <cell r="D18">
            <v>2934</v>
          </cell>
        </row>
        <row r="19">
          <cell r="B19">
            <v>1050</v>
          </cell>
          <cell r="C19" t="str">
            <v>BAZIC 17" Black Classic Backpack</v>
          </cell>
          <cell r="D19">
            <v>12346</v>
          </cell>
        </row>
        <row r="20">
          <cell r="B20">
            <v>1051</v>
          </cell>
          <cell r="C20" t="str">
            <v>BAZIC 17" Blue Classic Backpack</v>
          </cell>
          <cell r="D20">
            <v>12914</v>
          </cell>
        </row>
        <row r="21">
          <cell r="B21">
            <v>1052</v>
          </cell>
          <cell r="C21" t="str">
            <v>BAZIC 17" Red Classic Backpack</v>
          </cell>
          <cell r="D21">
            <v>8746</v>
          </cell>
        </row>
        <row r="22">
          <cell r="B22">
            <v>1053</v>
          </cell>
          <cell r="C22" t="str">
            <v>BAZIC 17" Green Classic Backpack</v>
          </cell>
          <cell r="D22">
            <v>3887</v>
          </cell>
        </row>
        <row r="23">
          <cell r="B23">
            <v>1054</v>
          </cell>
          <cell r="C23" t="str">
            <v>BAZIC 17" Lime Green Classic Backpack</v>
          </cell>
          <cell r="D23">
            <v>2513</v>
          </cell>
        </row>
        <row r="24">
          <cell r="B24">
            <v>1056</v>
          </cell>
          <cell r="C24" t="str">
            <v>BAZIC 17" Fuchsia Classic Backpack</v>
          </cell>
          <cell r="D24">
            <v>3760</v>
          </cell>
        </row>
        <row r="25">
          <cell r="B25">
            <v>1057</v>
          </cell>
          <cell r="C25" t="str">
            <v>BAZIC 17" Purple Classic Backpack</v>
          </cell>
          <cell r="D25">
            <v>1514</v>
          </cell>
        </row>
        <row r="26">
          <cell r="B26">
            <v>1059</v>
          </cell>
          <cell r="C26" t="str">
            <v>BAZIC 17" Burgundy Classic Backpack</v>
          </cell>
          <cell r="D26">
            <v>1396</v>
          </cell>
        </row>
        <row r="27">
          <cell r="B27">
            <v>1060</v>
          </cell>
          <cell r="C27" t="str">
            <v>BAZIC 17" Navy Blue Classic Backpack</v>
          </cell>
          <cell r="D27">
            <v>4275</v>
          </cell>
        </row>
        <row r="28">
          <cell r="B28">
            <v>1061</v>
          </cell>
          <cell r="C28" t="str">
            <v>BAZIC 17" Gray Classic Backpack</v>
          </cell>
          <cell r="D28">
            <v>1523</v>
          </cell>
        </row>
        <row r="29">
          <cell r="B29">
            <v>1062</v>
          </cell>
          <cell r="C29" t="str">
            <v>BAZIC 17" Mustard Classic Backpack</v>
          </cell>
          <cell r="D29">
            <v>465</v>
          </cell>
        </row>
        <row r="30">
          <cell r="B30">
            <v>1080</v>
          </cell>
          <cell r="C30" t="str">
            <v>BAZIC 17" Olympus Backpack - Assorted Color</v>
          </cell>
          <cell r="D30">
            <v>5887</v>
          </cell>
        </row>
        <row r="31">
          <cell r="B31">
            <v>111</v>
          </cell>
          <cell r="C31" t="str">
            <v>BAZIC Carton Cutters (2/Pack)</v>
          </cell>
          <cell r="D31">
            <v>26258</v>
          </cell>
        </row>
        <row r="32">
          <cell r="B32">
            <v>112</v>
          </cell>
          <cell r="C32" t="str">
            <v>BAZIC Carton Cutters w/ 4 Replacement Blades in tube</v>
          </cell>
          <cell r="D32">
            <v>28497</v>
          </cell>
        </row>
        <row r="33">
          <cell r="B33">
            <v>114</v>
          </cell>
          <cell r="C33" t="str">
            <v>BAZIC Multipurpose Utility Knife</v>
          </cell>
          <cell r="D33">
            <v>48394</v>
          </cell>
        </row>
        <row r="34">
          <cell r="B34">
            <v>1707</v>
          </cell>
          <cell r="C34" t="str">
            <v>ERIC CARLE Coloring &amp; Activity</v>
          </cell>
          <cell r="D34">
            <v>8820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33831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34498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1201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60929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65392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10628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18125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26111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36806</v>
          </cell>
        </row>
        <row r="45">
          <cell r="B45">
            <v>1207</v>
          </cell>
          <cell r="C45" t="str">
            <v>BAZIC Dry Erase Starter Kit</v>
          </cell>
          <cell r="D45">
            <v>4563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19989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21768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27952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39154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3997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26721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33741</v>
          </cell>
        </row>
        <row r="59">
          <cell r="B59">
            <v>1218</v>
          </cell>
          <cell r="C59" t="str">
            <v>BAZIC White Liquid Chalk Marker</v>
          </cell>
          <cell r="D59">
            <v>11830</v>
          </cell>
        </row>
        <row r="60">
          <cell r="B60">
            <v>1219</v>
          </cell>
          <cell r="C60" t="str">
            <v>BAZIC Color Liquid Chalk Marker</v>
          </cell>
          <cell r="D60">
            <v>40039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20353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10276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68267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131689</v>
          </cell>
        </row>
        <row r="65">
          <cell r="B65">
            <v>1226</v>
          </cell>
          <cell r="C65" t="str">
            <v>BAZIC Washable Dot Marker</v>
          </cell>
          <cell r="D65">
            <v>16862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21363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5201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4079</v>
          </cell>
        </row>
        <row r="71">
          <cell r="B71">
            <v>1234</v>
          </cell>
          <cell r="C71" t="str">
            <v>BAZIC 8 Double-Tip Washable Markers</v>
          </cell>
          <cell r="D71">
            <v>21149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37895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12938</v>
          </cell>
        </row>
        <row r="77">
          <cell r="B77">
            <v>12399</v>
          </cell>
          <cell r="C77" t="str">
            <v>BIBLE STORIES Coloring Book</v>
          </cell>
          <cell r="D77">
            <v>1</v>
          </cell>
        </row>
        <row r="78">
          <cell r="B78">
            <v>1240</v>
          </cell>
          <cell r="C78" t="str">
            <v>BAZIC 40 ml Bingo Marker</v>
          </cell>
          <cell r="D78">
            <v>11998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13436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15448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5425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4335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7647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18615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69652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1569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63291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8315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8876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6864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53532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6633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10023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5699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17056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6165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16199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15539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205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10558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524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1273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2853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25665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9435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29480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23064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17500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6675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17977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14358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11501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860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3896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5769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27773</v>
          </cell>
        </row>
        <row r="141">
          <cell r="B141">
            <v>147</v>
          </cell>
          <cell r="C141" t="str">
            <v>BAZIC Precision Knife</v>
          </cell>
          <cell r="D141">
            <v>1496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20184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15016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5441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33674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31749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16271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57505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21213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27127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47306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69071</v>
          </cell>
        </row>
        <row r="155">
          <cell r="B155">
            <v>1631</v>
          </cell>
          <cell r="C155" t="str">
            <v>BAZIC 5 mm x 236" Correction Tape</v>
          </cell>
          <cell r="D155">
            <v>75935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50298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27804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27316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668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39910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41759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45824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27121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35457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9405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4362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16124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41741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50538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31579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15683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16253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17327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17626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14735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17243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20498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5343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36872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6441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17035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8453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7134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41255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27760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7699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17125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36328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3905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5009</v>
          </cell>
        </row>
        <row r="201">
          <cell r="B201">
            <v>1706</v>
          </cell>
          <cell r="C201" t="str">
            <v>BAZIC 10 Pure Neon Color Stick Pen</v>
          </cell>
          <cell r="D201">
            <v>14893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13457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12912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6161</v>
          </cell>
        </row>
        <row r="205">
          <cell r="B205">
            <v>17071</v>
          </cell>
          <cell r="C205" t="str">
            <v>BAZIC Pure FUSE Tech Ink Counter Pen</v>
          </cell>
          <cell r="D205">
            <v>8188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16452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27831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29441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15151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9202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3730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7009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4774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4798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23973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16530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19761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13399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24599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12840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15283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6673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22931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14009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15087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28764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9098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20557</v>
          </cell>
        </row>
        <row r="235">
          <cell r="B235">
            <v>1720</v>
          </cell>
          <cell r="C235" t="str">
            <v>BAZIC 10 Color Retractable Pen</v>
          </cell>
          <cell r="D235">
            <v>43893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22734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27603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14990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9674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21548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18773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23145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11813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9124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42803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50209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37307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21937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16396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15645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45137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43555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31700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6529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25452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30830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12928</v>
          </cell>
        </row>
        <row r="258">
          <cell r="B258">
            <v>1754</v>
          </cell>
          <cell r="C258" t="str">
            <v>BAZIC Pure Red Stick Pen (12/Pack)</v>
          </cell>
          <cell r="D258">
            <v>6060</v>
          </cell>
        </row>
        <row r="259">
          <cell r="B259">
            <v>1755</v>
          </cell>
          <cell r="C259" t="str">
            <v>BAZIC Pure Black Stick Pen (12/Pack)</v>
          </cell>
          <cell r="D259">
            <v>40676</v>
          </cell>
        </row>
        <row r="260">
          <cell r="B260">
            <v>1756</v>
          </cell>
          <cell r="C260" t="str">
            <v>BAZIC Pure Blue Stick Pen (12/Pack)</v>
          </cell>
          <cell r="D260">
            <v>32119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17194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40426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15367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29763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24174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27270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7907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7571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11050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37943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19503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10760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17002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44890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10346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34919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14125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37455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15736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13119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9966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13906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9463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7197</v>
          </cell>
        </row>
        <row r="290">
          <cell r="B290">
            <v>18834</v>
          </cell>
          <cell r="C290" t="str">
            <v>Mandalas Coloring Book for Adults</v>
          </cell>
          <cell r="D290">
            <v>12531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37728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13179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26402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38072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17843</v>
          </cell>
        </row>
        <row r="297">
          <cell r="B297">
            <v>1910</v>
          </cell>
          <cell r="C297" t="str">
            <v>BAZIC Noah Sharpener w/ Receptacle</v>
          </cell>
          <cell r="D297">
            <v>18065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28805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39286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54370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13304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12621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15005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15131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13869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16493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24310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31347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16145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56848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56676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39528</v>
          </cell>
        </row>
        <row r="320">
          <cell r="B320">
            <v>1943</v>
          </cell>
          <cell r="C320" t="str">
            <v>BAZIC Chloe Sharpener + Eraser</v>
          </cell>
          <cell r="D320">
            <v>32546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35402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37169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29116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9472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104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11475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288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6342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3224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7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5397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11741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10010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26904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37635</v>
          </cell>
        </row>
        <row r="343">
          <cell r="B343">
            <v>2019</v>
          </cell>
          <cell r="C343" t="str">
            <v>BAZIC 1 Gallon White Glue</v>
          </cell>
          <cell r="D343">
            <v>360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1487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31005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53804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3928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16774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20291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51018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29460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6487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12326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26064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18834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47779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41426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47151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29600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47139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33624</v>
          </cell>
        </row>
        <row r="368">
          <cell r="B368">
            <v>2070</v>
          </cell>
          <cell r="C368" t="str">
            <v>BAZIC 4 FL OZ (118 mL) Wood Glue</v>
          </cell>
          <cell r="D368">
            <v>1938</v>
          </cell>
        </row>
        <row r="369">
          <cell r="B369">
            <v>2071</v>
          </cell>
          <cell r="C369" t="str">
            <v>BAZIC 8 FL OZ (236 mL) Wood Glue</v>
          </cell>
          <cell r="D369">
            <v>1164</v>
          </cell>
        </row>
        <row r="370">
          <cell r="B370">
            <v>2072</v>
          </cell>
          <cell r="C370" t="str">
            <v>BAZIC 16 FL OZ (473 mL) Wood Glue</v>
          </cell>
          <cell r="D370">
            <v>8428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19030</v>
          </cell>
        </row>
        <row r="372">
          <cell r="B372">
            <v>2080</v>
          </cell>
          <cell r="C372" t="str">
            <v>BAZIC 8 mm x 8 m Permanent Glue Tape</v>
          </cell>
          <cell r="D372">
            <v>83656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2357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7308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5776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7242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846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3609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3964</v>
          </cell>
        </row>
        <row r="382">
          <cell r="B382">
            <v>2099</v>
          </cell>
          <cell r="C382" t="str">
            <v>BAZIC Assorted Glue Sets (3/Pack)</v>
          </cell>
          <cell r="D382">
            <v>6922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12370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14010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12965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9477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12261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12087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11683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2420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14617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51155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34938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34744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10905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11897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11340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38298</v>
          </cell>
        </row>
        <row r="412">
          <cell r="B412">
            <v>2172</v>
          </cell>
          <cell r="C412" t="str">
            <v>BAZIC Polka Dot 2-Pocket Portfolios</v>
          </cell>
          <cell r="D412">
            <v>48239</v>
          </cell>
        </row>
        <row r="413">
          <cell r="B413">
            <v>2174</v>
          </cell>
          <cell r="C413" t="str">
            <v>BAZIC Paisley 2-Pocket Portfolios</v>
          </cell>
          <cell r="D413">
            <v>30065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37554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2750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1227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1494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1853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1297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44149</v>
          </cell>
        </row>
        <row r="428">
          <cell r="B428">
            <v>2202</v>
          </cell>
          <cell r="C428" t="str">
            <v>BAZIC Neon Eraser Cap (20/Pack)</v>
          </cell>
          <cell r="D428">
            <v>21489</v>
          </cell>
        </row>
        <row r="429">
          <cell r="B429">
            <v>2204</v>
          </cell>
          <cell r="C429" t="str">
            <v>BAZIC Neon Eraser Cap (50/Pack)</v>
          </cell>
          <cell r="D429">
            <v>24300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26109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24264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20525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21796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28270</v>
          </cell>
        </row>
        <row r="439">
          <cell r="B439">
            <v>2223</v>
          </cell>
          <cell r="C439" t="str">
            <v>BAZIC Two-Tone Eraser (4/Pack)</v>
          </cell>
          <cell r="D439">
            <v>21535</v>
          </cell>
        </row>
        <row r="440">
          <cell r="B440">
            <v>2225</v>
          </cell>
          <cell r="C440" t="str">
            <v>BAZIC Neon Eraser Sets (12/Pack)</v>
          </cell>
          <cell r="D440">
            <v>22164</v>
          </cell>
        </row>
        <row r="441">
          <cell r="B441">
            <v>2227</v>
          </cell>
          <cell r="C441" t="str">
            <v>BAZIC Pink Bevel Eraser (4/Pack)</v>
          </cell>
          <cell r="D441">
            <v>45330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21500</v>
          </cell>
        </row>
        <row r="443">
          <cell r="B443">
            <v>2230</v>
          </cell>
          <cell r="C443" t="str">
            <v>BAZIC White Oval Eraser (4/Pack)</v>
          </cell>
          <cell r="D443">
            <v>14697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7033</v>
          </cell>
        </row>
        <row r="446">
          <cell r="B446">
            <v>2234</v>
          </cell>
          <cell r="C446" t="str">
            <v>BAZIC Neon Eraser Sets (15/Pack)</v>
          </cell>
          <cell r="D446">
            <v>17637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10509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22364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14159</v>
          </cell>
        </row>
        <row r="455">
          <cell r="B455">
            <v>2260</v>
          </cell>
          <cell r="C455" t="str">
            <v>BAZIC Kneadable Art Eraser</v>
          </cell>
          <cell r="D455">
            <v>32977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24531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26784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31327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77999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9239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10791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19994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6246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11938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14620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41622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2142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4712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8445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20863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23313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8302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21018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10800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13440</v>
          </cell>
        </row>
        <row r="484">
          <cell r="B484">
            <v>2341</v>
          </cell>
          <cell r="C484" t="str">
            <v>BAZIC 5 Fluorescent Gel Highlighters</v>
          </cell>
          <cell r="D484">
            <v>19500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10378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8461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19878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8415</v>
          </cell>
        </row>
        <row r="489">
          <cell r="B489">
            <v>2347</v>
          </cell>
          <cell r="C489" t="str">
            <v>BAZIC 5 Pastel Gel Highlighters</v>
          </cell>
          <cell r="D489">
            <v>10053</v>
          </cell>
        </row>
        <row r="490">
          <cell r="B490">
            <v>2348</v>
          </cell>
          <cell r="C490" t="str">
            <v>BAZIC 12 Gel Highlighters</v>
          </cell>
          <cell r="D490">
            <v>5716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4472</v>
          </cell>
        </row>
        <row r="494">
          <cell r="B494">
            <v>2401</v>
          </cell>
          <cell r="C494" t="str">
            <v>BAZIC Jumbo Color Chalk (15/Bucket)</v>
          </cell>
          <cell r="D494">
            <v>16611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14980</v>
          </cell>
        </row>
        <row r="496">
          <cell r="B496">
            <v>2403</v>
          </cell>
          <cell r="C496" t="str">
            <v>BAZIC White Chalk (20/Bucket)</v>
          </cell>
          <cell r="D496">
            <v>10636</v>
          </cell>
        </row>
        <row r="497">
          <cell r="B497">
            <v>2404</v>
          </cell>
          <cell r="C497" t="str">
            <v>BAZIC Color Chalk (20/Bucket)</v>
          </cell>
          <cell r="D497">
            <v>12772</v>
          </cell>
        </row>
        <row r="498">
          <cell r="B498">
            <v>2405</v>
          </cell>
          <cell r="C498" t="str">
            <v>BAZIC Dustless White Chalk (24/Box)</v>
          </cell>
          <cell r="D498">
            <v>8985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16372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144</v>
          </cell>
        </row>
        <row r="501">
          <cell r="B501">
            <v>2410</v>
          </cell>
          <cell r="C501" t="str">
            <v>BAZIC 6 Jumbo Sidewalk Chalks</v>
          </cell>
          <cell r="D501">
            <v>8035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12528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35869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3064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1994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13956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36632</v>
          </cell>
        </row>
        <row r="509">
          <cell r="B509">
            <v>2511</v>
          </cell>
          <cell r="C509" t="str">
            <v>BAZIC 24 Color Premium Crayons</v>
          </cell>
          <cell r="D509">
            <v>45482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13727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16230</v>
          </cell>
        </row>
        <row r="512">
          <cell r="B512">
            <v>2516</v>
          </cell>
          <cell r="C512" t="str">
            <v>BAZIC 8 Color Premium Crayons</v>
          </cell>
          <cell r="D512">
            <v>36000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36668</v>
          </cell>
        </row>
        <row r="515">
          <cell r="B515">
            <v>2519</v>
          </cell>
          <cell r="C515" t="str">
            <v>BAZIC 12 Color Premium Jumbo Crayons</v>
          </cell>
          <cell r="D515">
            <v>20884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16383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2504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22000</v>
          </cell>
        </row>
        <row r="520">
          <cell r="B520">
            <v>2550</v>
          </cell>
          <cell r="C520" t="str">
            <v>BAZIC 12 Color Jumbo Oil Pastels</v>
          </cell>
          <cell r="D520">
            <v>24939</v>
          </cell>
        </row>
        <row r="521">
          <cell r="B521">
            <v>2551</v>
          </cell>
          <cell r="C521" t="str">
            <v>BAZIC 12 Colors Oil Pastels</v>
          </cell>
          <cell r="D521">
            <v>54855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5929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1309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2023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16935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28023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11837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18261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15634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14673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9003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1394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3602</v>
          </cell>
        </row>
        <row r="537">
          <cell r="B537">
            <v>2707</v>
          </cell>
          <cell r="C537" t="str">
            <v>BAZIC 2x Magnifier Sets (3/Pack)</v>
          </cell>
          <cell r="D537">
            <v>4242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21127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8427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14139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14115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12746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28374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27595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28509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46755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23995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5345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21339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11156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6302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41796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40002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28531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316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6909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1016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1805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1222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18186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13212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32037</v>
          </cell>
        </row>
        <row r="566">
          <cell r="B566">
            <v>304</v>
          </cell>
          <cell r="C566" t="str">
            <v>BAZIC Semicircular 6" Protractor</v>
          </cell>
          <cell r="D566">
            <v>24371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16701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30269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19679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16731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4291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55544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6337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21818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31800</v>
          </cell>
        </row>
        <row r="578">
          <cell r="B578">
            <v>3107</v>
          </cell>
          <cell r="C578" t="str">
            <v>BAZIC Dividers w/ 10-Color Tabs</v>
          </cell>
          <cell r="D578">
            <v>27595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7288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60345</v>
          </cell>
        </row>
        <row r="581">
          <cell r="B581">
            <v>311</v>
          </cell>
          <cell r="C581" t="str">
            <v>KAPPA Ultimate Word Finds Puzzle Book</v>
          </cell>
          <cell r="D581">
            <v>5108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31727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4136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24952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8429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26628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14783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44793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30622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27113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38831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17233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29992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15684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10881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18322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11599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14404</v>
          </cell>
        </row>
        <row r="600">
          <cell r="B600">
            <v>3129</v>
          </cell>
          <cell r="C600" t="str">
            <v>BAZIC 10-Pockets Presentation Book</v>
          </cell>
          <cell r="D600">
            <v>19499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22914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42246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11998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7046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8951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45941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16566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22860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74428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385822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299201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16427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18561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76538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3797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1874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11833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20417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15056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81532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68592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52821</v>
          </cell>
        </row>
        <row r="629">
          <cell r="B629">
            <v>3161</v>
          </cell>
          <cell r="C629" t="str">
            <v>BAZIC Asst. Color 8-Pocket Folder</v>
          </cell>
          <cell r="D629">
            <v>20459</v>
          </cell>
        </row>
        <row r="630">
          <cell r="B630">
            <v>3163</v>
          </cell>
          <cell r="C630" t="str">
            <v>BAZIC Poly 8 Pocket Organizer</v>
          </cell>
          <cell r="D630">
            <v>31886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17049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11243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32731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22485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15316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7351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19596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648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4286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3230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5982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18447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14927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16651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18028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2251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9150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26886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22994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47293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19383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3245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7669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5653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12845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20066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25078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13290</v>
          </cell>
        </row>
        <row r="663">
          <cell r="B663">
            <v>320</v>
          </cell>
          <cell r="C663" t="str">
            <v>BAZIC 12" (30cm) Ruler w/ Handle Grip</v>
          </cell>
          <cell r="D663">
            <v>31427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89248</v>
          </cell>
        </row>
        <row r="665">
          <cell r="B665">
            <v>3201</v>
          </cell>
          <cell r="C665" t="str">
            <v>BAZIC Single Hole Paper Punch</v>
          </cell>
          <cell r="D665">
            <v>75838</v>
          </cell>
        </row>
        <row r="666">
          <cell r="B666">
            <v>3202</v>
          </cell>
          <cell r="C666" t="str">
            <v>BAZIC Portable 3-Hole Paper Punch</v>
          </cell>
          <cell r="D666">
            <v>10664</v>
          </cell>
        </row>
        <row r="667">
          <cell r="B667">
            <v>3203</v>
          </cell>
          <cell r="C667" t="str">
            <v>BAZIC Desktop 3-Hole Paper Punch</v>
          </cell>
          <cell r="D667">
            <v>5861</v>
          </cell>
        </row>
        <row r="668">
          <cell r="B668">
            <v>321</v>
          </cell>
          <cell r="C668" t="str">
            <v>BAZIC 12" (30cm) Wooden Ruler</v>
          </cell>
          <cell r="D668">
            <v>94719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73216</v>
          </cell>
        </row>
        <row r="670">
          <cell r="B670">
            <v>323</v>
          </cell>
          <cell r="C670" t="str">
            <v>BAZIC 12" (30cm) Clear Ruler</v>
          </cell>
          <cell r="D670">
            <v>4824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28736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5320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10306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3539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2308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5319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18540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12951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28267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9441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43525</v>
          </cell>
        </row>
        <row r="686">
          <cell r="B686">
            <v>3331</v>
          </cell>
          <cell r="C686" t="str">
            <v>BAZIC 1 lb Black Modeling Clay</v>
          </cell>
          <cell r="D686">
            <v>2056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877</v>
          </cell>
        </row>
        <row r="689">
          <cell r="B689">
            <v>3334</v>
          </cell>
          <cell r="C689" t="str">
            <v>BAZIC 1 lb Cream Modeling Clay</v>
          </cell>
          <cell r="D689">
            <v>228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316</v>
          </cell>
        </row>
        <row r="693">
          <cell r="B693">
            <v>3338</v>
          </cell>
          <cell r="C693" t="str">
            <v>BAZIC 1 lb Red Modeling Clay</v>
          </cell>
          <cell r="D693">
            <v>567</v>
          </cell>
        </row>
        <row r="694">
          <cell r="B694">
            <v>3339</v>
          </cell>
          <cell r="C694" t="str">
            <v>BAZIC 1 lb Yellow Modeling Clay</v>
          </cell>
          <cell r="D694">
            <v>96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4605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308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19973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10773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5459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8298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3156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1157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8974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41716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6874</v>
          </cell>
        </row>
        <row r="712">
          <cell r="B712">
            <v>338</v>
          </cell>
          <cell r="C712" t="str">
            <v>BAZIC 6" (15cm) Plastic Ruler (3/Pack)</v>
          </cell>
          <cell r="D712">
            <v>19973</v>
          </cell>
        </row>
        <row r="713">
          <cell r="B713">
            <v>33800</v>
          </cell>
          <cell r="C713" t="str">
            <v>KAPPA Giant Easy Word Finds</v>
          </cell>
          <cell r="D713">
            <v>10044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38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7926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21115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20764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22995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8676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13716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10105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14728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31240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4775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4877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1102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481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1500</v>
          </cell>
        </row>
        <row r="744">
          <cell r="B744">
            <v>37600</v>
          </cell>
          <cell r="C744" t="str">
            <v>KAPPA Sudoku Collection Puzzle Book</v>
          </cell>
          <cell r="D744">
            <v>6105</v>
          </cell>
        </row>
        <row r="745">
          <cell r="B745">
            <v>3801</v>
          </cell>
          <cell r="C745" t="str">
            <v>BAZIC Mailing Label (25/Pack)</v>
          </cell>
          <cell r="D745">
            <v>1086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6876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498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2140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5492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1916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1535</v>
          </cell>
        </row>
        <row r="759">
          <cell r="B759">
            <v>3815</v>
          </cell>
          <cell r="C759" t="str">
            <v>BAZIC Garage Sale Label (180/Pack)</v>
          </cell>
          <cell r="D759">
            <v>2297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711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5985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471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4654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1204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7419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1152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1450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5105</v>
          </cell>
        </row>
        <row r="780">
          <cell r="B780">
            <v>3871</v>
          </cell>
          <cell r="C780" t="str">
            <v>BAZIC Reward Sticker Book</v>
          </cell>
          <cell r="D780">
            <v>6267</v>
          </cell>
        </row>
        <row r="781">
          <cell r="B781">
            <v>3872</v>
          </cell>
          <cell r="C781" t="str">
            <v>BAZIC Alphabet Sticker Book</v>
          </cell>
          <cell r="D781">
            <v>4545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61081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39589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16687</v>
          </cell>
        </row>
        <row r="786">
          <cell r="B786">
            <v>3911</v>
          </cell>
          <cell r="C786" t="str">
            <v>BAZIC 12 Ct. Watercolor w/ Brush</v>
          </cell>
          <cell r="D786">
            <v>35138</v>
          </cell>
        </row>
        <row r="787">
          <cell r="B787">
            <v>3912</v>
          </cell>
          <cell r="C787" t="str">
            <v>BAZIC 16 Ct. Watercolor w/ Brush</v>
          </cell>
          <cell r="D787">
            <v>27695</v>
          </cell>
        </row>
        <row r="788">
          <cell r="B788">
            <v>3913</v>
          </cell>
          <cell r="C788" t="str">
            <v>BAZIC 36 Ct. Watercolor w/ Brush</v>
          </cell>
          <cell r="D788">
            <v>6573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15349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2793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17824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2716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13815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23467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12629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8679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5505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31013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6547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2747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4764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9924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9579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5035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6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1345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19977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28755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16047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12837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22670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28800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2682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4824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4376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7097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5407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1699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7627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1441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3798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4113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4106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5393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13837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10580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9689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6905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1282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838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907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18572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32037</v>
          </cell>
        </row>
        <row r="856">
          <cell r="B856">
            <v>4401</v>
          </cell>
          <cell r="C856" t="str">
            <v>BAZIC 6 1/2" Craft Scissors</v>
          </cell>
          <cell r="D856">
            <v>14087</v>
          </cell>
        </row>
        <row r="857">
          <cell r="B857">
            <v>4403</v>
          </cell>
          <cell r="C857" t="str">
            <v>BAZIC 5" Kids Training Scissors</v>
          </cell>
          <cell r="D857">
            <v>37004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16836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25289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7183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38449</v>
          </cell>
        </row>
        <row r="865">
          <cell r="B865">
            <v>4430</v>
          </cell>
          <cell r="C865" t="str">
            <v>BAZIC 5" Blunt Tip School Scissors</v>
          </cell>
          <cell r="D865">
            <v>85160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22268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25036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1388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17185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20700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10328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10746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1052</v>
          </cell>
        </row>
        <row r="881">
          <cell r="B881" t="str">
            <v>450-A</v>
          </cell>
          <cell r="C881" t="str">
            <v>BAZIC Student Math Tool Sets</v>
          </cell>
          <cell r="D881">
            <v>13867</v>
          </cell>
        </row>
        <row r="882">
          <cell r="B882">
            <v>451</v>
          </cell>
          <cell r="C882" t="str">
            <v>BAZIC 9 Pcs. Math Tool Sets</v>
          </cell>
          <cell r="D882">
            <v>22128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16280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25779</v>
          </cell>
        </row>
        <row r="885">
          <cell r="B885">
            <v>4569945741</v>
          </cell>
          <cell r="C885" t="str">
            <v>PAW PATROL Coloring Book</v>
          </cell>
          <cell r="D885">
            <v>420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3475</v>
          </cell>
        </row>
        <row r="888">
          <cell r="B888">
            <v>4576136</v>
          </cell>
          <cell r="C888" t="str">
            <v>MICKEY &amp; MINNIE Coloring Book</v>
          </cell>
          <cell r="D888">
            <v>2678</v>
          </cell>
        </row>
        <row r="889">
          <cell r="B889">
            <v>4576236</v>
          </cell>
          <cell r="C889" t="str">
            <v>MICKEY CLUBHOUSE Coloring Book</v>
          </cell>
          <cell r="D889">
            <v>2388</v>
          </cell>
        </row>
        <row r="890">
          <cell r="B890">
            <v>4576436</v>
          </cell>
          <cell r="C890" t="str">
            <v>SPIDERMAN Coloring Book</v>
          </cell>
          <cell r="D890">
            <v>6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99911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3735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2266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339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1845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26156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13616</v>
          </cell>
        </row>
        <row r="906">
          <cell r="B906">
            <v>5010</v>
          </cell>
          <cell r="C906" t="str">
            <v>Assorted Coin Wrappers (36/Pack)</v>
          </cell>
          <cell r="D906">
            <v>27744</v>
          </cell>
        </row>
        <row r="907">
          <cell r="B907">
            <v>5011</v>
          </cell>
          <cell r="C907" t="str">
            <v>Penny Coin Wrappers (36/Pack)</v>
          </cell>
          <cell r="D907">
            <v>13663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12032</v>
          </cell>
        </row>
        <row r="909">
          <cell r="B909">
            <v>5013</v>
          </cell>
          <cell r="C909" t="str">
            <v>BAZIC Dime Coin Wrappers (36/Pack)</v>
          </cell>
          <cell r="D909">
            <v>13228</v>
          </cell>
        </row>
        <row r="910">
          <cell r="B910">
            <v>5014</v>
          </cell>
          <cell r="C910" t="str">
            <v>Quarter Coin Wrappers (36/Pack)</v>
          </cell>
          <cell r="D910">
            <v>15287</v>
          </cell>
        </row>
        <row r="911">
          <cell r="B911">
            <v>5015</v>
          </cell>
          <cell r="C911" t="str">
            <v>BAZIC 22" X 28" White Poster Board</v>
          </cell>
          <cell r="D911">
            <v>127044</v>
          </cell>
        </row>
        <row r="912">
          <cell r="B912">
            <v>5016</v>
          </cell>
          <cell r="C912" t="str">
            <v>BAZIC 22" X 28" Red Poster Board</v>
          </cell>
          <cell r="D912">
            <v>27540</v>
          </cell>
        </row>
        <row r="913">
          <cell r="B913">
            <v>5017</v>
          </cell>
          <cell r="C913" t="str">
            <v>BAZIC 22" X 28" Green Poster Board</v>
          </cell>
          <cell r="D913">
            <v>19183</v>
          </cell>
        </row>
        <row r="914">
          <cell r="B914">
            <v>5018</v>
          </cell>
          <cell r="C914" t="str">
            <v>BAZIC 22" X 28" Yellow Poster Board</v>
          </cell>
          <cell r="D914">
            <v>22760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13303</v>
          </cell>
        </row>
        <row r="916">
          <cell r="B916">
            <v>5020</v>
          </cell>
          <cell r="C916" t="str">
            <v>BAZIC 22" X 28" Orange Poster Board</v>
          </cell>
          <cell r="D916">
            <v>3301</v>
          </cell>
        </row>
        <row r="917">
          <cell r="B917">
            <v>5021</v>
          </cell>
          <cell r="C917" t="str">
            <v>BAZIC 22" X 28" Black Poster Board</v>
          </cell>
          <cell r="D917">
            <v>32937</v>
          </cell>
        </row>
        <row r="918">
          <cell r="B918">
            <v>5022</v>
          </cell>
          <cell r="C918" t="str">
            <v>BAZIC 22" X 28" Magenta Poster Board</v>
          </cell>
          <cell r="D918">
            <v>9745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15228</v>
          </cell>
        </row>
        <row r="920">
          <cell r="B920">
            <v>5024</v>
          </cell>
          <cell r="C920" t="str">
            <v>BAZIC 22" X 28" Brown Poster Board</v>
          </cell>
          <cell r="D920">
            <v>2955</v>
          </cell>
        </row>
        <row r="921">
          <cell r="B921">
            <v>5025</v>
          </cell>
          <cell r="C921" t="str">
            <v>BAZIC 22" X 28" Pink Poster Board</v>
          </cell>
          <cell r="D921">
            <v>9880</v>
          </cell>
        </row>
        <row r="922">
          <cell r="B922">
            <v>5026</v>
          </cell>
          <cell r="C922" t="str">
            <v>BAZIC 22" X 28" Purple Poster Board</v>
          </cell>
          <cell r="D922">
            <v>8216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4137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5732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2271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34886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796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6658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294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19200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15007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3839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15617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16437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10198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5478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1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5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27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352343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54023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146405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42853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9157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6699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5914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2464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46264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51817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77528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58280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5601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123928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1732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1995</v>
          </cell>
        </row>
        <row r="962">
          <cell r="B962">
            <v>50810</v>
          </cell>
          <cell r="C962" t="str">
            <v>UNICORNS Coloring Book</v>
          </cell>
          <cell r="D962">
            <v>3207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35019</v>
          </cell>
        </row>
        <row r="964">
          <cell r="B964">
            <v>50827</v>
          </cell>
          <cell r="C964" t="str">
            <v>Animal Coloring Book for Adults</v>
          </cell>
          <cell r="D964">
            <v>8839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4001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28320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80914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10434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36875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44208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38578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49796</v>
          </cell>
        </row>
        <row r="974">
          <cell r="B974">
            <v>510</v>
          </cell>
          <cell r="C974" t="str">
            <v>BAZIC 50 Ct. White Multipurpose Paper</v>
          </cell>
          <cell r="D974">
            <v>90609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20441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5144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11695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54153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23610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20857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50642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28726</v>
          </cell>
        </row>
        <row r="985">
          <cell r="B985">
            <v>5112</v>
          </cell>
          <cell r="C985" t="str">
            <v>BAZIC 100 Ct. 3" X 5" Sticky Notes</v>
          </cell>
          <cell r="D985">
            <v>19163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16292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7656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17720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13880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9216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9480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6767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9224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99588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8770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8982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20107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11110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14033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41882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8983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9331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90892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6204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777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61232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10852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23046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12339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5416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26153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53171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27196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13641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2200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86982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24248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16199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34071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9998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14369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25958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35701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3669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22056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32299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5120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4115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477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455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1374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1901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9278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3244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9882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13088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5544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7019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4182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7064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704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29391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24437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3478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36384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10432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20940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21938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27584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39894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26224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87517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73198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1789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47341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47350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11829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166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17493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57441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70602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39658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18900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45822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121964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5590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8088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6773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91552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40657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47358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21916</v>
          </cell>
        </row>
        <row r="1113">
          <cell r="B1113">
            <v>565</v>
          </cell>
          <cell r="C1113" t="str">
            <v>BAZIC C/R 100 Ct. Filler Paper</v>
          </cell>
          <cell r="D1113">
            <v>87511</v>
          </cell>
        </row>
        <row r="1114">
          <cell r="B1114">
            <v>566</v>
          </cell>
          <cell r="C1114" t="str">
            <v>BAZIC W/R 100 Ct. Filler Paper</v>
          </cell>
          <cell r="D1114">
            <v>126291</v>
          </cell>
        </row>
        <row r="1115">
          <cell r="B1115">
            <v>567</v>
          </cell>
          <cell r="C1115" t="str">
            <v>BAZIC C/R 150 Ct. Filler Paper</v>
          </cell>
          <cell r="D1115">
            <v>38274</v>
          </cell>
        </row>
        <row r="1116">
          <cell r="B1116">
            <v>568</v>
          </cell>
          <cell r="C1116" t="str">
            <v>BAZIC W/R 150 Ct. Filler Paper</v>
          </cell>
          <cell r="D1116">
            <v>45461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103412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97812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27934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40715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40009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37492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78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37042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28380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44016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12016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13163</v>
          </cell>
        </row>
        <row r="1130">
          <cell r="B1130">
            <v>590</v>
          </cell>
          <cell r="C1130" t="str">
            <v>BAZIC 20" X 30" Red Foam Board</v>
          </cell>
          <cell r="D1130">
            <v>2672</v>
          </cell>
        </row>
        <row r="1131">
          <cell r="B1131">
            <v>591</v>
          </cell>
          <cell r="C1131" t="str">
            <v>BAZIC 20" X 30" Blue Foam Board</v>
          </cell>
          <cell r="D1131">
            <v>6315</v>
          </cell>
        </row>
        <row r="1132">
          <cell r="B1132">
            <v>592</v>
          </cell>
          <cell r="C1132" t="str">
            <v>BAZIC 20" X 30" Green Foam Board</v>
          </cell>
          <cell r="D1132">
            <v>5125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4462</v>
          </cell>
        </row>
        <row r="1134">
          <cell r="B1134">
            <v>594</v>
          </cell>
          <cell r="C1134" t="str">
            <v>BAZIC 20" X 30" Black Foam Board</v>
          </cell>
          <cell r="D1134">
            <v>11576</v>
          </cell>
        </row>
        <row r="1135">
          <cell r="B1135">
            <v>595</v>
          </cell>
          <cell r="C1135" t="str">
            <v>BAZIC 20" X 30" Pink Foam Board</v>
          </cell>
          <cell r="D1135">
            <v>201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2828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59788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18962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3646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89032</v>
          </cell>
        </row>
        <row r="1141">
          <cell r="B1141">
            <v>6001</v>
          </cell>
          <cell r="C1141" t="str">
            <v>BAZIC 8 oz White Board Cleaner</v>
          </cell>
          <cell r="D1141">
            <v>3488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12353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10868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10814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95639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18539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5100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7734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6324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9938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21342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18780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14836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11216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6517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1999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17114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30852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1432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1615</v>
          </cell>
        </row>
        <row r="1170">
          <cell r="B1170">
            <v>60756</v>
          </cell>
          <cell r="C1170" t="str">
            <v>BARBIE Coloring Book</v>
          </cell>
          <cell r="D1170">
            <v>2022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92016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43572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35022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9563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12770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19547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15948</v>
          </cell>
        </row>
        <row r="1180">
          <cell r="B1180">
            <v>61160</v>
          </cell>
          <cell r="C1180" t="str">
            <v>SONIC Coloring Book</v>
          </cell>
          <cell r="D1180">
            <v>2664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9474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10645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4136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4985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22799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15017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5597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17611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22399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22084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217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4281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814</v>
          </cell>
        </row>
        <row r="1197">
          <cell r="B1197">
            <v>6367</v>
          </cell>
          <cell r="C1197" t="str">
            <v>SCHOOL ZONE Assorted Workbooks</v>
          </cell>
          <cell r="D1197">
            <v>4016</v>
          </cell>
        </row>
        <row r="1198">
          <cell r="B1198">
            <v>640000</v>
          </cell>
          <cell r="C1198" t="str">
            <v>SESAME STREET Workbooks</v>
          </cell>
          <cell r="D1198">
            <v>6528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3684</v>
          </cell>
        </row>
        <row r="1200">
          <cell r="B1200">
            <v>64779</v>
          </cell>
          <cell r="C1200" t="str">
            <v>STITCH Coloring Book</v>
          </cell>
          <cell r="D1200">
            <v>2994</v>
          </cell>
        </row>
        <row r="1201">
          <cell r="B1201">
            <v>65269</v>
          </cell>
          <cell r="C1201" t="str">
            <v>BLUEY Coloring Book</v>
          </cell>
          <cell r="D1201">
            <v>2734</v>
          </cell>
        </row>
        <row r="1202">
          <cell r="B1202">
            <v>680</v>
          </cell>
          <cell r="C1202" t="str">
            <v>BAZIC Metal Full Strip Stapler Set</v>
          </cell>
          <cell r="D1202">
            <v>11881</v>
          </cell>
        </row>
        <row r="1203">
          <cell r="B1203">
            <v>6800</v>
          </cell>
          <cell r="C1203" t="str">
            <v>BAZIC Natural Craft Stick (100/Pack)</v>
          </cell>
          <cell r="D1203">
            <v>45521</v>
          </cell>
        </row>
        <row r="1204">
          <cell r="B1204">
            <v>6801</v>
          </cell>
          <cell r="C1204" t="str">
            <v>BAZIC Colored Craft Stick (100/Pack)</v>
          </cell>
          <cell r="D1204">
            <v>31396</v>
          </cell>
        </row>
        <row r="1205">
          <cell r="B1205">
            <v>6802</v>
          </cell>
          <cell r="C1205" t="str">
            <v>BAZIC Jumbo Natural Craft Stick (50/Pack)</v>
          </cell>
          <cell r="D1205">
            <v>23623</v>
          </cell>
        </row>
        <row r="1206">
          <cell r="B1206">
            <v>6803</v>
          </cell>
          <cell r="C1206" t="str">
            <v>BAZIC Jumbo Colored Craft Stick (50/Pack)</v>
          </cell>
          <cell r="D1206">
            <v>28279</v>
          </cell>
        </row>
        <row r="1207">
          <cell r="B1207">
            <v>6804</v>
          </cell>
          <cell r="C1207" t="str">
            <v>BAZIC Natural Craft Stick (1000/Box)</v>
          </cell>
          <cell r="D1207">
            <v>7014</v>
          </cell>
        </row>
        <row r="1208">
          <cell r="B1208">
            <v>6805</v>
          </cell>
          <cell r="C1208" t="str">
            <v>BAZIC Jumbo Natural Craft Stick (500/Box)</v>
          </cell>
          <cell r="D1208">
            <v>7415</v>
          </cell>
        </row>
        <row r="1209">
          <cell r="B1209">
            <v>6808</v>
          </cell>
          <cell r="C1209" t="str">
            <v>BAZIC Mini Natural Clothes Pin (50/Pack)</v>
          </cell>
          <cell r="D1209">
            <v>18871</v>
          </cell>
        </row>
        <row r="1210">
          <cell r="B1210">
            <v>6809</v>
          </cell>
          <cell r="C1210" t="str">
            <v>BAZIC Mini Colored Clothes Pin (50/Pack)</v>
          </cell>
          <cell r="D1210">
            <v>2</v>
          </cell>
        </row>
        <row r="1211">
          <cell r="B1211">
            <v>681</v>
          </cell>
          <cell r="C1211" t="str">
            <v>BAZIC Metal Full Strip Stapler</v>
          </cell>
          <cell r="D1211">
            <v>13605</v>
          </cell>
        </row>
        <row r="1212">
          <cell r="B1212">
            <v>6810</v>
          </cell>
          <cell r="C1212" t="str">
            <v>BAZIC 3/8" x 12" Round Natural Wooden Dowel (6/Bag)</v>
          </cell>
          <cell r="D1212">
            <v>21276</v>
          </cell>
        </row>
        <row r="1213">
          <cell r="B1213">
            <v>6811</v>
          </cell>
          <cell r="C1213" t="str">
            <v>BAZIC 3/16" x 12" Round Multi-Colored Wooden Dowel (15/Bag)</v>
          </cell>
          <cell r="D1213">
            <v>20055</v>
          </cell>
        </row>
        <row r="1214">
          <cell r="B1214">
            <v>6812</v>
          </cell>
          <cell r="C1214" t="str">
            <v>BAZIC 3/16" x 12" Round Natural Wooden Dowel (20/Bag)</v>
          </cell>
          <cell r="D1214">
            <v>24612</v>
          </cell>
        </row>
        <row r="1215">
          <cell r="B1215">
            <v>6813</v>
          </cell>
          <cell r="C1215" t="str">
            <v>BAZIC Assorted Round Natural Wooden Dowel (10/Bag)</v>
          </cell>
          <cell r="D1215">
            <v>13725</v>
          </cell>
        </row>
        <row r="1216">
          <cell r="B1216">
            <v>698</v>
          </cell>
          <cell r="C1216" t="str">
            <v>BAZIC Comfort Grip Desktop Stapler Set</v>
          </cell>
          <cell r="D1216">
            <v>6790</v>
          </cell>
        </row>
        <row r="1217">
          <cell r="B1217">
            <v>699</v>
          </cell>
          <cell r="C1217" t="str">
            <v>BAZIC Office Desktop Stapler Set</v>
          </cell>
          <cell r="D1217">
            <v>4777</v>
          </cell>
        </row>
        <row r="1218">
          <cell r="B1218">
            <v>700</v>
          </cell>
          <cell r="C1218" t="str">
            <v>BAZIC Pre-Sharpened #2 Golf Pencil (144/Pack)</v>
          </cell>
          <cell r="D1218">
            <v>1414</v>
          </cell>
        </row>
        <row r="1219">
          <cell r="B1219">
            <v>7008</v>
          </cell>
          <cell r="C1219" t="str">
            <v>Spanish Story Books</v>
          </cell>
          <cell r="D1219">
            <v>308</v>
          </cell>
        </row>
        <row r="1220">
          <cell r="B1220">
            <v>701</v>
          </cell>
          <cell r="C1220" t="str">
            <v>BAZIC Titan 0.7 mm Mechanical Pencil (3/Pack)</v>
          </cell>
          <cell r="D1220">
            <v>13932</v>
          </cell>
        </row>
        <row r="1221">
          <cell r="B1221">
            <v>702</v>
          </cell>
          <cell r="C1221" t="str">
            <v>BAZIC Electra Sparkly 0.7 mm Mechanical Pencil w/ Glitter Grip (4/Pk)</v>
          </cell>
          <cell r="D1221">
            <v>21508</v>
          </cell>
        </row>
        <row r="1222">
          <cell r="B1222">
            <v>70513</v>
          </cell>
          <cell r="C1222" t="str">
            <v>KAPPA Mermaids &amp; Ballerinas Coloring &amp; Activity Book</v>
          </cell>
          <cell r="D1222">
            <v>14</v>
          </cell>
        </row>
        <row r="1223">
          <cell r="B1223">
            <v>70559</v>
          </cell>
          <cell r="C1223" t="str">
            <v>Story and Activity Books</v>
          </cell>
          <cell r="D1223">
            <v>7911</v>
          </cell>
        </row>
        <row r="1224">
          <cell r="B1224">
            <v>706</v>
          </cell>
          <cell r="C1224" t="str">
            <v>BAZIC 2.0 mm Drawing &amp; Sketching Mechanical Pencil w/ Ceramic High-Quality HB 2B 4B 6B Lead</v>
          </cell>
          <cell r="D1224">
            <v>1837</v>
          </cell>
        </row>
        <row r="1225">
          <cell r="B1225">
            <v>707</v>
          </cell>
          <cell r="C1225" t="str">
            <v>BAZIC Electra Noir 0.7 mm Mechanical Pencil (8/Pack)</v>
          </cell>
          <cell r="D1225">
            <v>41940</v>
          </cell>
        </row>
        <row r="1226">
          <cell r="B1226">
            <v>70719</v>
          </cell>
          <cell r="C1226" t="str">
            <v>LLAMAS Coloring Book</v>
          </cell>
          <cell r="D1226">
            <v>2335</v>
          </cell>
        </row>
        <row r="1227">
          <cell r="B1227">
            <v>70771</v>
          </cell>
          <cell r="C1227" t="str">
            <v>Copy &amp; Color Books</v>
          </cell>
          <cell r="D1227">
            <v>2195</v>
          </cell>
        </row>
        <row r="1228">
          <cell r="B1228">
            <v>708</v>
          </cell>
          <cell r="C1228" t="str">
            <v>BAZIC Electra 0.7 mm Fashion Color Mechanical Pencil (5/Pack)</v>
          </cell>
          <cell r="D1228">
            <v>43306</v>
          </cell>
        </row>
        <row r="1229">
          <cell r="B1229">
            <v>70801</v>
          </cell>
          <cell r="C1229" t="str">
            <v>Lettering Books</v>
          </cell>
          <cell r="D1229">
            <v>6467</v>
          </cell>
        </row>
        <row r="1230">
          <cell r="B1230">
            <v>70856</v>
          </cell>
          <cell r="C1230" t="str">
            <v>Dot to Dot Books</v>
          </cell>
          <cell r="D1230">
            <v>3623</v>
          </cell>
        </row>
        <row r="1231">
          <cell r="B1231">
            <v>709</v>
          </cell>
          <cell r="C1231" t="str">
            <v>BAZIC #2 The First Jumbo Premium Yellow Pencil (12/Pack)</v>
          </cell>
          <cell r="D1231">
            <v>11280</v>
          </cell>
        </row>
        <row r="1232">
          <cell r="B1232" t="str">
            <v>70900-A</v>
          </cell>
          <cell r="C1232" t="str">
            <v>Pop Up Activities</v>
          </cell>
          <cell r="D1232">
            <v>7599</v>
          </cell>
        </row>
        <row r="1233">
          <cell r="B1233" t="str">
            <v>70917-A</v>
          </cell>
          <cell r="C1233" t="str">
            <v>Pop Up Animal</v>
          </cell>
          <cell r="D1233">
            <v>7135</v>
          </cell>
        </row>
        <row r="1234">
          <cell r="B1234" t="str">
            <v>70924-A</v>
          </cell>
          <cell r="C1234" t="str">
            <v>Pop Up Fairy Tales</v>
          </cell>
          <cell r="D1234">
            <v>5875</v>
          </cell>
        </row>
        <row r="1235">
          <cell r="B1235">
            <v>710</v>
          </cell>
          <cell r="C1235" t="str">
            <v>BAZIC Metro 0.7 mm Mechanical Pencil w/ Ceramics High-Quality Lead</v>
          </cell>
          <cell r="D1235">
            <v>10363</v>
          </cell>
        </row>
        <row r="1236">
          <cell r="B1236">
            <v>712</v>
          </cell>
          <cell r="C1236" t="str">
            <v>BAZIC Metallic Laser Foil Pencil w/ Eraser (8/Pack)</v>
          </cell>
          <cell r="D1236">
            <v>3549</v>
          </cell>
        </row>
        <row r="1237">
          <cell r="B1237">
            <v>713</v>
          </cell>
          <cell r="C1237" t="str">
            <v>BAZIC Metallic Glitter Pencil w/ Eraser (8/Pack)</v>
          </cell>
          <cell r="D1237">
            <v>20946</v>
          </cell>
        </row>
        <row r="1238">
          <cell r="B1238">
            <v>714</v>
          </cell>
          <cell r="C1238" t="str">
            <v>BAZIC Fluorescent Pencil w/ Eraser (8/pack)</v>
          </cell>
          <cell r="D1238">
            <v>8951</v>
          </cell>
        </row>
        <row r="1239">
          <cell r="B1239">
            <v>714692</v>
          </cell>
          <cell r="C1239" t="str">
            <v>DOUBLE A (96) 11" X 17" Ledger Size Copy Paper (5 Reams/Case)</v>
          </cell>
          <cell r="D1239">
            <v>3629</v>
          </cell>
        </row>
        <row r="1240">
          <cell r="B1240">
            <v>714937</v>
          </cell>
          <cell r="C1240" t="str">
            <v>DOUBLE A (96) 8.5" X 14" Legal Size Copy Paper (10 Reams/Case)</v>
          </cell>
          <cell r="D1240">
            <v>3104</v>
          </cell>
        </row>
        <row r="1241">
          <cell r="B1241">
            <v>715</v>
          </cell>
          <cell r="C1241" t="str">
            <v>BAZIC Pre-Sharpened #2 Premium Yellow Pencil (144/Pack)</v>
          </cell>
          <cell r="D1241">
            <v>1406</v>
          </cell>
        </row>
        <row r="1242">
          <cell r="B1242">
            <v>716</v>
          </cell>
          <cell r="C1242" t="str">
            <v>BAZIC #2 The First Jumbo Premium Yellow Pencil (4/Pack)</v>
          </cell>
          <cell r="D1242">
            <v>57945</v>
          </cell>
        </row>
        <row r="1243">
          <cell r="B1243">
            <v>717</v>
          </cell>
          <cell r="C1243" t="str">
            <v>BAZIC Reward Pencil w/ Eraser (8/Pack)</v>
          </cell>
          <cell r="D1243">
            <v>18895</v>
          </cell>
        </row>
        <row r="1244">
          <cell r="B1244">
            <v>718</v>
          </cell>
          <cell r="C1244" t="str">
            <v>BAZIC Carpenter's Pencil (5/Pack)</v>
          </cell>
          <cell r="D1244">
            <v>29970</v>
          </cell>
        </row>
        <row r="1245">
          <cell r="B1245">
            <v>719</v>
          </cell>
          <cell r="C1245" t="str">
            <v>BAZIC Crown 0.7 mm Mechanical Pencil (3/Pack)</v>
          </cell>
          <cell r="D1245">
            <v>20482</v>
          </cell>
        </row>
        <row r="1246">
          <cell r="B1246">
            <v>720</v>
          </cell>
          <cell r="C1246" t="str">
            <v>BAZIC Crown Dazzle 0.5 mm Mechanical Pencil (3/Pack)</v>
          </cell>
          <cell r="D1246">
            <v>27812</v>
          </cell>
        </row>
        <row r="1247">
          <cell r="B1247">
            <v>7202</v>
          </cell>
          <cell r="C1247" t="str">
            <v>Cute Me! Board Books</v>
          </cell>
          <cell r="D1247">
            <v>6685</v>
          </cell>
        </row>
        <row r="1248">
          <cell r="B1248">
            <v>696</v>
          </cell>
          <cell r="C1248" t="str">
            <v>BAZIC Desktop Full Strip Stapler Set</v>
          </cell>
          <cell r="D1248">
            <v>6342</v>
          </cell>
        </row>
        <row r="1249">
          <cell r="B1249">
            <v>660</v>
          </cell>
          <cell r="C1249" t="str">
            <v>KAPPA Woman's Day Word Finds Puzzle Book-Digest Size</v>
          </cell>
          <cell r="D1249">
            <v>3672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23451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28803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1824</v>
          </cell>
        </row>
        <row r="1258">
          <cell r="B1258">
            <v>72823</v>
          </cell>
          <cell r="C1258" t="str">
            <v>Advanced Foil Coloring Books</v>
          </cell>
          <cell r="D1258">
            <v>2961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21930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20038</v>
          </cell>
        </row>
        <row r="1261">
          <cell r="B1261">
            <v>735</v>
          </cell>
          <cell r="C1261" t="str">
            <v>BAZIC 12 Metallic Colored Pencils</v>
          </cell>
          <cell r="D1261">
            <v>13033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1526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5847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23192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20707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26438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14098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29134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28889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19929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5005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7547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49507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35194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44487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43474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19294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133780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70935</v>
          </cell>
        </row>
        <row r="1286">
          <cell r="B1286">
            <v>765</v>
          </cell>
          <cell r="C1286" t="str">
            <v>BAZIC 12 Colored Pencils</v>
          </cell>
          <cell r="D1286">
            <v>218604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14278</v>
          </cell>
        </row>
        <row r="1289">
          <cell r="B1289">
            <v>768</v>
          </cell>
          <cell r="C1289" t="str">
            <v>BAZIC 24 Colored Pencils</v>
          </cell>
          <cell r="D1289">
            <v>36125</v>
          </cell>
        </row>
        <row r="1290">
          <cell r="B1290">
            <v>769</v>
          </cell>
          <cell r="C1290" t="str">
            <v>BAZIC 12 Mini Colored Pencils</v>
          </cell>
          <cell r="D1290">
            <v>9608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28939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12179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20709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22484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40179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37440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37202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5649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18799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11620</v>
          </cell>
        </row>
        <row r="1301">
          <cell r="B1301">
            <v>783</v>
          </cell>
          <cell r="C1301" t="str">
            <v>BAZIC Next 18 Colored Pencils</v>
          </cell>
          <cell r="D1301">
            <v>9586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32215</v>
          </cell>
        </row>
        <row r="1303">
          <cell r="B1303">
            <v>785</v>
          </cell>
          <cell r="C1303" t="str">
            <v>BAZIC Next 12 Colored Pencils</v>
          </cell>
          <cell r="D1303">
            <v>166445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98435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8545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39363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24196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27488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41914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44936</v>
          </cell>
        </row>
        <row r="1325">
          <cell r="B1325">
            <v>80411</v>
          </cell>
          <cell r="C1325" t="str">
            <v>Spiral Bible Puzzle Books</v>
          </cell>
          <cell r="D1325">
            <v>3228</v>
          </cell>
        </row>
        <row r="1326">
          <cell r="B1326">
            <v>80459</v>
          </cell>
          <cell r="C1326" t="str">
            <v>Color The Bible Coloring Book</v>
          </cell>
          <cell r="D1326">
            <v>3046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20712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25731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14961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26144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35511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55191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19821</v>
          </cell>
        </row>
        <row r="1336">
          <cell r="B1336">
            <v>814</v>
          </cell>
          <cell r="C1336" t="str">
            <v>BAZIC 10" x 7" Clear Pencil Pouch</v>
          </cell>
          <cell r="D1336">
            <v>36281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17142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23420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15202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31120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8175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29978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21944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32006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21260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52872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33782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50068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2591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17297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11928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6662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28863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53016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45155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821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10916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17137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23464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24037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37099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6996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8486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9362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21314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27131</v>
          </cell>
        </row>
        <row r="1377">
          <cell r="B1377">
            <v>834</v>
          </cell>
          <cell r="C1377" t="str">
            <v>BAZIC LUCENT Clear Pencil Box</v>
          </cell>
          <cell r="D1377">
            <v>17524</v>
          </cell>
        </row>
        <row r="1378">
          <cell r="B1378">
            <v>835</v>
          </cell>
          <cell r="C1378" t="str">
            <v>BAZIC LUCENT Pencil Box</v>
          </cell>
          <cell r="D1378">
            <v>8068</v>
          </cell>
        </row>
        <row r="1379">
          <cell r="B1379">
            <v>836</v>
          </cell>
          <cell r="C1379" t="str">
            <v>BAZIC Double Deck Organizer Box</v>
          </cell>
          <cell r="D1379">
            <v>26204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19252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13688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27022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12751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1958</v>
          </cell>
        </row>
        <row r="1386">
          <cell r="B1386">
            <v>84300</v>
          </cell>
          <cell r="C1386" t="str">
            <v>KAPPA Large Print Crosswords</v>
          </cell>
          <cell r="D1386">
            <v>5168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11710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3407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8303</v>
          </cell>
        </row>
        <row r="1393">
          <cell r="B1393">
            <v>860</v>
          </cell>
          <cell r="C1393" t="str">
            <v>BAZIC Kids Lap Tray</v>
          </cell>
          <cell r="D1393">
            <v>2607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1616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16592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11870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27356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8171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27644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29844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20736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26064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11712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22233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66702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2475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2658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10301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9136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18243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20512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43659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46789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13219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14975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31523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39283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44528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6033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40085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70212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59454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14526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22335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12684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24940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31134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18850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15294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26580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26305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17839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15100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1219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765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291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16211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63615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37722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11914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84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2007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5087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984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960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3036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3240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4560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17352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9454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2672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5506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6814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3293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4830</v>
          </cell>
        </row>
        <row r="1737">
          <cell r="B1737" t="str">
            <v>L-17</v>
          </cell>
          <cell r="C1737" t="str">
            <v>BAZIC 12" x 16" Exit Sign</v>
          </cell>
          <cell r="D1737">
            <v>2690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4622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26577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3730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1889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6232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9780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4742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9891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8282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38837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12251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3001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7718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8060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2540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2519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43723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3387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8420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7673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3608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4879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5112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Create Inbound Order Template"/>
      <sheetName val="WFS"/>
      <sheetName val="Bundle"/>
      <sheetName val="Data1"/>
      <sheetName val="Data2"/>
      <sheetName val="Dat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Item No.</v>
          </cell>
          <cell r="B1" t="str">
            <v>Item Description</v>
          </cell>
          <cell r="C1" t="str">
            <v>Case Qty</v>
          </cell>
          <cell r="D1" t="str">
            <v>Box Qty</v>
          </cell>
        </row>
        <row r="2">
          <cell r="A2">
            <v>44</v>
          </cell>
          <cell r="B2" t="str">
            <v>OPTIMUS (92) 11" X 17" Ledger Size Copy Paper (5 Reams/Case)</v>
          </cell>
          <cell r="C2">
            <v>5</v>
          </cell>
        </row>
        <row r="3">
          <cell r="A3">
            <v>114</v>
          </cell>
          <cell r="B3" t="str">
            <v>BAZIC Multipurpose Utility Knife</v>
          </cell>
          <cell r="C3">
            <v>144</v>
          </cell>
          <cell r="D3">
            <v>24</v>
          </cell>
        </row>
        <row r="4">
          <cell r="A4">
            <v>115</v>
          </cell>
          <cell r="B4" t="str">
            <v>BAZIC Razor Replacement Blade with Tube (8/Tube)</v>
          </cell>
          <cell r="C4">
            <v>360</v>
          </cell>
          <cell r="D4">
            <v>24</v>
          </cell>
        </row>
        <row r="5">
          <cell r="A5">
            <v>117</v>
          </cell>
          <cell r="B5" t="str">
            <v>BAZIC Utility Knife Replacement Blade with tube (8/Tube)</v>
          </cell>
          <cell r="C5">
            <v>360</v>
          </cell>
          <cell r="D5">
            <v>24</v>
          </cell>
        </row>
        <row r="6">
          <cell r="A6">
            <v>120</v>
          </cell>
          <cell r="B6" t="str">
            <v>BAZIC Steel Top Multipurpose Cutter w/ Cushion Grip</v>
          </cell>
          <cell r="C6">
            <v>144</v>
          </cell>
          <cell r="D6">
            <v>24</v>
          </cell>
        </row>
        <row r="7">
          <cell r="A7">
            <v>127</v>
          </cell>
          <cell r="B7" t="str">
            <v>BAZIC Heavy Duty Self Loading Cutter w/ Grip + 2 Replacement Blades</v>
          </cell>
          <cell r="C7">
            <v>144</v>
          </cell>
          <cell r="D7">
            <v>12</v>
          </cell>
        </row>
        <row r="8">
          <cell r="A8">
            <v>130</v>
          </cell>
          <cell r="B8" t="str">
            <v>BAZIC 9 mm Snap-Off Cutter w/ Cushion Grip</v>
          </cell>
          <cell r="C8">
            <v>144</v>
          </cell>
          <cell r="D8">
            <v>24</v>
          </cell>
        </row>
        <row r="9">
          <cell r="A9">
            <v>139</v>
          </cell>
          <cell r="B9" t="str">
            <v>BAZIC Steel Top Multipurpose Cutter</v>
          </cell>
          <cell r="C9">
            <v>144</v>
          </cell>
          <cell r="D9">
            <v>24</v>
          </cell>
        </row>
        <row r="10">
          <cell r="A10">
            <v>142</v>
          </cell>
          <cell r="B10" t="str">
            <v>BAZIC Cutter Replacement Blades with Tube (8/Tube)</v>
          </cell>
          <cell r="C10">
            <v>288</v>
          </cell>
          <cell r="D10">
            <v>24</v>
          </cell>
        </row>
        <row r="11">
          <cell r="A11">
            <v>145</v>
          </cell>
          <cell r="B11" t="str">
            <v>BAZIC Jumbo &amp; Mini Multipurpose Cutter (4/Pack)</v>
          </cell>
          <cell r="C11">
            <v>144</v>
          </cell>
          <cell r="D11">
            <v>24</v>
          </cell>
        </row>
        <row r="12">
          <cell r="A12">
            <v>147</v>
          </cell>
          <cell r="B12" t="str">
            <v>BAZIC Precision Knife</v>
          </cell>
          <cell r="C12">
            <v>144</v>
          </cell>
          <cell r="D12">
            <v>24</v>
          </cell>
        </row>
        <row r="13">
          <cell r="A13">
            <v>149</v>
          </cell>
          <cell r="B13" t="str">
            <v>BAZIC Jumbo Multipurpose Cutter (2/Pack)</v>
          </cell>
          <cell r="C13">
            <v>144</v>
          </cell>
          <cell r="D13">
            <v>24</v>
          </cell>
        </row>
        <row r="14">
          <cell r="A14">
            <v>176</v>
          </cell>
          <cell r="B14" t="str">
            <v>KAPPA Bible Series Word Finds Puzzle Book</v>
          </cell>
          <cell r="C14">
            <v>48</v>
          </cell>
        </row>
        <row r="15">
          <cell r="A15">
            <v>203</v>
          </cell>
          <cell r="B15" t="str">
            <v>BAZIC Mega (100mm) Color Paper Clips (10/Pack)</v>
          </cell>
          <cell r="C15">
            <v>144</v>
          </cell>
          <cell r="D15">
            <v>24</v>
          </cell>
        </row>
        <row r="16">
          <cell r="A16">
            <v>204</v>
          </cell>
          <cell r="B16" t="str">
            <v>BAZIC No.1 Regular (33mm) Color Paper Clips (200/Pack)</v>
          </cell>
          <cell r="C16">
            <v>72</v>
          </cell>
          <cell r="D16">
            <v>24</v>
          </cell>
        </row>
        <row r="17">
          <cell r="A17">
            <v>205</v>
          </cell>
          <cell r="B17" t="str">
            <v>BAZIC Jumbo (50mm) Color Paper Clips (100/Pack)</v>
          </cell>
          <cell r="C17">
            <v>72</v>
          </cell>
          <cell r="D17">
            <v>24</v>
          </cell>
        </row>
        <row r="18">
          <cell r="A18">
            <v>206</v>
          </cell>
          <cell r="B18" t="str">
            <v>BAZIC Assorted Color Push Pins (100/Pack)</v>
          </cell>
          <cell r="C18">
            <v>144</v>
          </cell>
          <cell r="D18">
            <v>24</v>
          </cell>
        </row>
        <row r="19">
          <cell r="A19">
            <v>207</v>
          </cell>
          <cell r="B19" t="str">
            <v>BAZIC Clear Transparent Push Pins (100/Pack)</v>
          </cell>
          <cell r="C19">
            <v>144</v>
          </cell>
          <cell r="D19">
            <v>24</v>
          </cell>
        </row>
        <row r="20">
          <cell r="A20">
            <v>208</v>
          </cell>
          <cell r="B20" t="str">
            <v>BAZIC Assorted Translucent Color Push Pins (100/Pack)</v>
          </cell>
          <cell r="C20">
            <v>144</v>
          </cell>
          <cell r="D20">
            <v>24</v>
          </cell>
        </row>
        <row r="21">
          <cell r="A21">
            <v>209</v>
          </cell>
          <cell r="B21" t="str">
            <v>BAZIC Assorted Color Round Push Pins (80/Pack)</v>
          </cell>
          <cell r="C21">
            <v>144</v>
          </cell>
          <cell r="D21">
            <v>24</v>
          </cell>
        </row>
        <row r="22">
          <cell r="A22">
            <v>210</v>
          </cell>
          <cell r="B22" t="str">
            <v>BAZIC Assorted Color Jumbo Push Pins (25/Pack)</v>
          </cell>
          <cell r="C22">
            <v>144</v>
          </cell>
          <cell r="D22">
            <v>24</v>
          </cell>
        </row>
        <row r="23">
          <cell r="A23">
            <v>211</v>
          </cell>
          <cell r="B23" t="str">
            <v>BAZIC 1" Metal Book Rings (12/Pack)</v>
          </cell>
          <cell r="C23">
            <v>144</v>
          </cell>
          <cell r="D23">
            <v>24</v>
          </cell>
        </row>
        <row r="24">
          <cell r="A24">
            <v>212</v>
          </cell>
          <cell r="B24" t="str">
            <v>BAZIC 1" Assorted Color Metal Book Rings (10/Pack)</v>
          </cell>
          <cell r="C24">
            <v>144</v>
          </cell>
          <cell r="D24">
            <v>24</v>
          </cell>
        </row>
        <row r="25">
          <cell r="A25">
            <v>213</v>
          </cell>
          <cell r="B25" t="str">
            <v>BAZIC 1.5" Metal Book Rings (8/Pack)</v>
          </cell>
          <cell r="C25">
            <v>144</v>
          </cell>
          <cell r="D25">
            <v>24</v>
          </cell>
        </row>
        <row r="26">
          <cell r="A26">
            <v>214</v>
          </cell>
          <cell r="B26" t="str">
            <v>BAZIC 2" Metal Book Rings (6/Pack)</v>
          </cell>
          <cell r="C26">
            <v>144</v>
          </cell>
          <cell r="D26">
            <v>24</v>
          </cell>
        </row>
        <row r="27">
          <cell r="A27">
            <v>215</v>
          </cell>
          <cell r="B27" t="str">
            <v>BAZIC Assorted Size Metal Book Rings (10/Pack)</v>
          </cell>
          <cell r="C27">
            <v>144</v>
          </cell>
          <cell r="D27">
            <v>24</v>
          </cell>
        </row>
        <row r="28">
          <cell r="A28">
            <v>222</v>
          </cell>
          <cell r="B28" t="str">
            <v>BAZIC Jumbo (50mm) Silver Paper Clip (100/Pack)</v>
          </cell>
          <cell r="C28">
            <v>72</v>
          </cell>
          <cell r="D28">
            <v>24</v>
          </cell>
        </row>
        <row r="29">
          <cell r="A29">
            <v>223</v>
          </cell>
          <cell r="B29" t="str">
            <v>BAZIC No.1 Regular (33mm) Silver Paper Clips (200/Pack)</v>
          </cell>
          <cell r="C29">
            <v>72</v>
          </cell>
          <cell r="D29">
            <v>24</v>
          </cell>
        </row>
        <row r="30">
          <cell r="A30">
            <v>229</v>
          </cell>
          <cell r="B30" t="str">
            <v>BAZIC Brass (Gold) Thumb Tack (200/Pack)</v>
          </cell>
          <cell r="C30">
            <v>144</v>
          </cell>
          <cell r="D30">
            <v>24</v>
          </cell>
        </row>
        <row r="31">
          <cell r="A31">
            <v>230</v>
          </cell>
          <cell r="B31" t="str">
            <v>BAZIC Nickel (Silver) Thumb Tack (200/Pack)</v>
          </cell>
          <cell r="C31">
            <v>144</v>
          </cell>
          <cell r="D31">
            <v>24</v>
          </cell>
        </row>
        <row r="32">
          <cell r="A32">
            <v>231</v>
          </cell>
          <cell r="B32" t="str">
            <v>BAZIC Assorted Color Thumb Tack (150/Pack)</v>
          </cell>
          <cell r="C32">
            <v>144</v>
          </cell>
          <cell r="D32">
            <v>24</v>
          </cell>
        </row>
        <row r="33">
          <cell r="A33">
            <v>240</v>
          </cell>
          <cell r="B33" t="str">
            <v>BAZIC Magnetic Paper Clips Holder w/ Asst. Color No.1 Paper Clip</v>
          </cell>
          <cell r="C33">
            <v>144</v>
          </cell>
          <cell r="D33">
            <v>24</v>
          </cell>
        </row>
        <row r="34">
          <cell r="A34">
            <v>260</v>
          </cell>
          <cell r="B34" t="str">
            <v>BAZIC Small 3/4" (19mm) Black Binder Clip (20/Pack)</v>
          </cell>
          <cell r="C34">
            <v>144</v>
          </cell>
          <cell r="D34">
            <v>24</v>
          </cell>
        </row>
        <row r="35">
          <cell r="A35">
            <v>261</v>
          </cell>
          <cell r="B35" t="str">
            <v>BAZIC Medium 1 1/4" (32mm) Black Binder Clip (8/Pack)</v>
          </cell>
          <cell r="C35">
            <v>144</v>
          </cell>
          <cell r="D35">
            <v>24</v>
          </cell>
        </row>
        <row r="36">
          <cell r="A36">
            <v>262</v>
          </cell>
          <cell r="B36" t="str">
            <v>BAZIC Large 2" (51mm) Black Binder Clip (4/Pack)</v>
          </cell>
          <cell r="C36">
            <v>144</v>
          </cell>
          <cell r="D36">
            <v>24</v>
          </cell>
        </row>
        <row r="37">
          <cell r="A37">
            <v>263</v>
          </cell>
          <cell r="B37" t="str">
            <v>BAZIC Small 3/4" (19mm) Assorted Color Binder Clip (20/Pack)</v>
          </cell>
          <cell r="C37">
            <v>144</v>
          </cell>
          <cell r="D37">
            <v>24</v>
          </cell>
        </row>
        <row r="38">
          <cell r="A38">
            <v>264</v>
          </cell>
          <cell r="B38" t="str">
            <v>BAZIC Medium 1 1/4" (32mm) Assorted Color Binder Clip (8/Pack)</v>
          </cell>
          <cell r="C38">
            <v>144</v>
          </cell>
          <cell r="D38">
            <v>24</v>
          </cell>
        </row>
        <row r="39">
          <cell r="A39">
            <v>265</v>
          </cell>
          <cell r="B39" t="str">
            <v>BAZIC Small 3/4" (19mm) Black Binder Clip (12/Box)</v>
          </cell>
          <cell r="C39">
            <v>240</v>
          </cell>
          <cell r="D39">
            <v>12</v>
          </cell>
        </row>
        <row r="40">
          <cell r="A40">
            <v>266</v>
          </cell>
          <cell r="B40" t="str">
            <v>BAZIC Medium 1 1/4" (32mm) Black Binder Clip (12/Box)</v>
          </cell>
          <cell r="C40">
            <v>120</v>
          </cell>
          <cell r="D40">
            <v>12</v>
          </cell>
        </row>
        <row r="41">
          <cell r="A41">
            <v>267</v>
          </cell>
          <cell r="B41" t="str">
            <v>BAZIC Large 2" (51mm) Black Binder Clip (12/Box)</v>
          </cell>
          <cell r="C41">
            <v>12</v>
          </cell>
        </row>
        <row r="42">
          <cell r="A42">
            <v>272</v>
          </cell>
          <cell r="B42" t="str">
            <v>BAZIC Large 2" (51mm) Assorted Color Binder Clip (4/Pack)</v>
          </cell>
          <cell r="C42">
            <v>144</v>
          </cell>
          <cell r="D42">
            <v>24</v>
          </cell>
        </row>
        <row r="43">
          <cell r="A43">
            <v>273</v>
          </cell>
          <cell r="B43" t="str">
            <v>BAZIC Assorted Size Black Binder Clip (12/Pack)</v>
          </cell>
          <cell r="C43">
            <v>144</v>
          </cell>
          <cell r="D43">
            <v>24</v>
          </cell>
        </row>
        <row r="44">
          <cell r="A44">
            <v>274</v>
          </cell>
          <cell r="B44" t="str">
            <v>BAZIC Assorted Size Color Binder Clip (12/Pack)</v>
          </cell>
          <cell r="C44">
            <v>144</v>
          </cell>
          <cell r="D44">
            <v>24</v>
          </cell>
        </row>
        <row r="45">
          <cell r="A45">
            <v>275</v>
          </cell>
          <cell r="B45" t="str">
            <v>BAZIC Assorted Size Satin Binder Clip (8/Pack)</v>
          </cell>
          <cell r="C45">
            <v>144</v>
          </cell>
          <cell r="D45">
            <v>24</v>
          </cell>
        </row>
        <row r="46">
          <cell r="A46">
            <v>290</v>
          </cell>
          <cell r="B46" t="str">
            <v>BAZIC Push Pin, Paper Clip, Binder Clip, Magnetic Button Combo Sets</v>
          </cell>
          <cell r="C46">
            <v>12</v>
          </cell>
        </row>
        <row r="47">
          <cell r="A47">
            <v>302</v>
          </cell>
          <cell r="B47" t="str">
            <v>BAZIC 8, 10, 20, 30 mm Size Lettering Stencil Sets (4/Pack)</v>
          </cell>
          <cell r="C47">
            <v>144</v>
          </cell>
          <cell r="D47">
            <v>24</v>
          </cell>
        </row>
        <row r="48">
          <cell r="A48">
            <v>303</v>
          </cell>
          <cell r="B48" t="str">
            <v>BAZIC Assorted Color Semicircular 6" Protractor</v>
          </cell>
          <cell r="C48">
            <v>288</v>
          </cell>
          <cell r="D48">
            <v>24</v>
          </cell>
        </row>
        <row r="49">
          <cell r="A49">
            <v>304</v>
          </cell>
          <cell r="B49" t="str">
            <v>BAZIC Semicircular 6" Protractor</v>
          </cell>
          <cell r="C49">
            <v>288</v>
          </cell>
          <cell r="D49">
            <v>24</v>
          </cell>
        </row>
        <row r="50">
          <cell r="A50">
            <v>305</v>
          </cell>
          <cell r="B50" t="str">
            <v>BAZIC 20mm Size Lettering Stencil Ruler Sets (2/Pack)</v>
          </cell>
          <cell r="C50">
            <v>144</v>
          </cell>
          <cell r="D50">
            <v>24</v>
          </cell>
        </row>
        <row r="51">
          <cell r="A51">
            <v>306</v>
          </cell>
          <cell r="B51" t="str">
            <v>BAZIC 12" (30cm) Wooden Ruler (3/Pack)</v>
          </cell>
          <cell r="C51">
            <v>144</v>
          </cell>
          <cell r="D51">
            <v>24</v>
          </cell>
        </row>
        <row r="52">
          <cell r="A52">
            <v>307</v>
          </cell>
          <cell r="B52" t="str">
            <v>BAZIC 5-Piece Geometry Ruler Combination Sets</v>
          </cell>
          <cell r="C52">
            <v>144</v>
          </cell>
          <cell r="D52">
            <v>24</v>
          </cell>
        </row>
        <row r="53">
          <cell r="A53">
            <v>310</v>
          </cell>
          <cell r="B53" t="str">
            <v>BAZIC 12" (30cm) Ruler w/ Multiplication Prints (4/Pack)</v>
          </cell>
          <cell r="C53">
            <v>144</v>
          </cell>
          <cell r="D53">
            <v>24</v>
          </cell>
        </row>
        <row r="54">
          <cell r="A54">
            <v>311</v>
          </cell>
          <cell r="B54" t="str">
            <v>KAPPA Ultimate Word Finds Puzzle Book</v>
          </cell>
          <cell r="C54">
            <v>48</v>
          </cell>
        </row>
        <row r="55">
          <cell r="A55">
            <v>314</v>
          </cell>
          <cell r="B55" t="str">
            <v>KAPPA Hidden Message Word Finds Book</v>
          </cell>
          <cell r="C55">
            <v>48</v>
          </cell>
        </row>
        <row r="56">
          <cell r="A56">
            <v>315</v>
          </cell>
          <cell r="B56" t="str">
            <v>BAZIC 12" (30cm) Shatterproof Flexible Ruler</v>
          </cell>
          <cell r="C56">
            <v>288</v>
          </cell>
          <cell r="D56">
            <v>24</v>
          </cell>
        </row>
        <row r="57">
          <cell r="A57">
            <v>316</v>
          </cell>
          <cell r="B57" t="str">
            <v>BAZIC 12" (30cm) Stainless Steel Ruler w/ Non Skid Back</v>
          </cell>
          <cell r="C57">
            <v>288</v>
          </cell>
          <cell r="D57">
            <v>24</v>
          </cell>
        </row>
        <row r="58">
          <cell r="A58">
            <v>320</v>
          </cell>
          <cell r="B58" t="str">
            <v>BAZIC 12" (30cm) Ruler w/ Handle Grip</v>
          </cell>
          <cell r="C58">
            <v>288</v>
          </cell>
          <cell r="D58">
            <v>24</v>
          </cell>
        </row>
        <row r="59">
          <cell r="A59">
            <v>321</v>
          </cell>
          <cell r="B59" t="str">
            <v>BAZIC 12" (30cm) Wooden Ruler</v>
          </cell>
          <cell r="C59">
            <v>288</v>
          </cell>
          <cell r="D59">
            <v>24</v>
          </cell>
        </row>
        <row r="60">
          <cell r="A60">
            <v>322</v>
          </cell>
          <cell r="B60" t="str">
            <v>BAZIC 12" (30cm) Jeweltones Color Ruler</v>
          </cell>
          <cell r="C60">
            <v>288</v>
          </cell>
          <cell r="D60">
            <v>24</v>
          </cell>
        </row>
        <row r="61">
          <cell r="A61">
            <v>325</v>
          </cell>
          <cell r="B61" t="str">
            <v>BAZIC Claro 12" (30cm) Transparent Plastic Ruler</v>
          </cell>
          <cell r="C61">
            <v>288</v>
          </cell>
          <cell r="D61">
            <v>24</v>
          </cell>
        </row>
        <row r="62">
          <cell r="A62">
            <v>332</v>
          </cell>
          <cell r="B62" t="str">
            <v>BAZIC 4-Piece Geometry Ruler Combination Sets w/ Compass</v>
          </cell>
          <cell r="C62">
            <v>144</v>
          </cell>
          <cell r="D62">
            <v>24</v>
          </cell>
        </row>
        <row r="63">
          <cell r="A63">
            <v>333</v>
          </cell>
          <cell r="B63" t="str">
            <v>BAZIC 4-Piece Geometry Ruler Combination Sets w/ Center Wheel Compass</v>
          </cell>
          <cell r="C63">
            <v>144</v>
          </cell>
          <cell r="D63">
            <v>24</v>
          </cell>
        </row>
        <row r="64">
          <cell r="A64">
            <v>335</v>
          </cell>
          <cell r="B64" t="str">
            <v>BAZIC 4-Piece Geometry Ruler Combination Sets</v>
          </cell>
          <cell r="C64">
            <v>144</v>
          </cell>
          <cell r="D64">
            <v>24</v>
          </cell>
        </row>
        <row r="65">
          <cell r="A65">
            <v>336</v>
          </cell>
          <cell r="B65" t="str">
            <v>BAZIC 12" (30cm) Jeweltones Color Ruler (4/Pack)</v>
          </cell>
          <cell r="C65">
            <v>144</v>
          </cell>
          <cell r="D65">
            <v>24</v>
          </cell>
        </row>
        <row r="66">
          <cell r="A66">
            <v>338</v>
          </cell>
          <cell r="B66" t="str">
            <v>BAZIC 6" (15cm) Plastic Ruler (3/Pack)</v>
          </cell>
          <cell r="C66">
            <v>288</v>
          </cell>
          <cell r="D66">
            <v>24</v>
          </cell>
        </row>
        <row r="67">
          <cell r="A67">
            <v>362</v>
          </cell>
          <cell r="B67" t="str">
            <v>KAPPA Chicken Soup For The Soul Word Finds Puzzle Book - Digest Size</v>
          </cell>
          <cell r="C67">
            <v>24</v>
          </cell>
        </row>
        <row r="68">
          <cell r="A68">
            <v>371</v>
          </cell>
          <cell r="B68" t="str">
            <v>KAPPA Companion Series Puzzle Book - Digest Size</v>
          </cell>
          <cell r="C68">
            <v>24</v>
          </cell>
        </row>
        <row r="69">
          <cell r="A69">
            <v>375</v>
          </cell>
          <cell r="B69" t="str">
            <v>KAPPA Sudoku Puzzles Book - Digest Size</v>
          </cell>
          <cell r="C69">
            <v>24</v>
          </cell>
        </row>
        <row r="70">
          <cell r="A70">
            <v>386</v>
          </cell>
          <cell r="B70" t="str">
            <v>KAPPA Healthy Minds Words Finds Puzzle Book - Digest Size</v>
          </cell>
          <cell r="C70">
            <v>24</v>
          </cell>
        </row>
        <row r="71">
          <cell r="A71">
            <v>402</v>
          </cell>
          <cell r="B71" t="str">
            <v>APEX PLUS 8.5" X 11" Super White Copy Paper (10 Reams/Case)</v>
          </cell>
          <cell r="C71">
            <v>10</v>
          </cell>
        </row>
        <row r="72">
          <cell r="A72">
            <v>451</v>
          </cell>
          <cell r="B72" t="str">
            <v>BAZIC 9 Pcs. Math Tool Sets</v>
          </cell>
          <cell r="C72">
            <v>144</v>
          </cell>
          <cell r="D72">
            <v>24</v>
          </cell>
        </row>
        <row r="73">
          <cell r="A73">
            <v>452</v>
          </cell>
          <cell r="B73" t="str">
            <v>BAZIC Bright Color 9 Pcs. Math Tool Sets</v>
          </cell>
          <cell r="C73">
            <v>144</v>
          </cell>
          <cell r="D73">
            <v>24</v>
          </cell>
        </row>
        <row r="74">
          <cell r="A74">
            <v>453</v>
          </cell>
          <cell r="B74" t="str">
            <v>BAZIC 5 Pcs. School Kit w/ Zipper Pouch</v>
          </cell>
          <cell r="C74">
            <v>144</v>
          </cell>
          <cell r="D74">
            <v>24</v>
          </cell>
        </row>
        <row r="75">
          <cell r="A75">
            <v>465</v>
          </cell>
          <cell r="B75" t="str">
            <v>Assorted Dimensions 227g/ 0.5 lbs. Rubber Bands</v>
          </cell>
          <cell r="C75">
            <v>48</v>
          </cell>
        </row>
        <row r="76">
          <cell r="A76">
            <v>501</v>
          </cell>
          <cell r="B76" t="str">
            <v>BAZIC 50 Ct. 4" X 6" Top Bound Spiral Memo Books (2/Pack)</v>
          </cell>
          <cell r="C76">
            <v>72</v>
          </cell>
          <cell r="D76">
            <v>24</v>
          </cell>
        </row>
        <row r="77">
          <cell r="A77">
            <v>503</v>
          </cell>
          <cell r="B77" t="str">
            <v>BAZIC 50 Ct. 3" X 5" Top Bound Spiral Memo Books (4/Pack)</v>
          </cell>
          <cell r="C77">
            <v>72</v>
          </cell>
          <cell r="D77">
            <v>24</v>
          </cell>
        </row>
        <row r="78">
          <cell r="A78">
            <v>504</v>
          </cell>
          <cell r="B78" t="str">
            <v>BAZIC 100 Ct. 3" X 5" Top Bound Poly Spiral Memo Books</v>
          </cell>
          <cell r="C78">
            <v>144</v>
          </cell>
          <cell r="D78">
            <v>24</v>
          </cell>
        </row>
        <row r="79">
          <cell r="A79">
            <v>506</v>
          </cell>
          <cell r="B79" t="str">
            <v>BAZIC 64 Ct. 6" X 9" Mini Construction Paper Pad</v>
          </cell>
          <cell r="C79">
            <v>48</v>
          </cell>
        </row>
        <row r="80">
          <cell r="A80">
            <v>507</v>
          </cell>
          <cell r="B80" t="str">
            <v>BAZIC C/R 100 Ct. Stripes Composition Book</v>
          </cell>
          <cell r="C80">
            <v>48</v>
          </cell>
        </row>
        <row r="81">
          <cell r="A81">
            <v>508</v>
          </cell>
          <cell r="B81" t="str">
            <v>BAZIC W/R 100 Ct. Black Marble Composition Book</v>
          </cell>
          <cell r="C81">
            <v>48</v>
          </cell>
        </row>
        <row r="82">
          <cell r="A82">
            <v>509</v>
          </cell>
          <cell r="B82" t="str">
            <v>BAZIC W/R 100 Ct. Assorted Color Marble Composition Book</v>
          </cell>
          <cell r="C82">
            <v>48</v>
          </cell>
        </row>
        <row r="83">
          <cell r="A83">
            <v>510</v>
          </cell>
          <cell r="B83" t="str">
            <v>BAZIC 80 Ct. White Multipurpose Paper</v>
          </cell>
          <cell r="C83">
            <v>50</v>
          </cell>
        </row>
        <row r="84">
          <cell r="A84">
            <v>511</v>
          </cell>
          <cell r="B84" t="str">
            <v>BAZIC 50 Ct. Spiral Bound 3" X 5" Ruled Colored Index Card</v>
          </cell>
          <cell r="C84">
            <v>36</v>
          </cell>
        </row>
        <row r="85">
          <cell r="A85">
            <v>512</v>
          </cell>
          <cell r="B85" t="str">
            <v>BAZIC 11" X 14" White Poster Board (5/Pack)</v>
          </cell>
          <cell r="C85">
            <v>48</v>
          </cell>
        </row>
        <row r="86">
          <cell r="A86">
            <v>513</v>
          </cell>
          <cell r="B86" t="str">
            <v>BAZIC 100 Ct. 3" X 5" Quad Ruled 4-1" White Index Card</v>
          </cell>
          <cell r="C86">
            <v>36</v>
          </cell>
        </row>
        <row r="87">
          <cell r="A87">
            <v>514</v>
          </cell>
          <cell r="B87" t="str">
            <v>BAZIC 100 Ct. Quad-Ruled 4-1" Spiral Notebook</v>
          </cell>
          <cell r="C87">
            <v>24</v>
          </cell>
        </row>
        <row r="88">
          <cell r="A88">
            <v>515</v>
          </cell>
          <cell r="B88" t="str">
            <v>BAZIC 200 Ct. 3" X 5" Ruled White Index Card</v>
          </cell>
          <cell r="C88">
            <v>36</v>
          </cell>
        </row>
        <row r="89">
          <cell r="A89">
            <v>516</v>
          </cell>
          <cell r="B89" t="str">
            <v>BAZIC 100 Ct. 3" X 5" Ruled White Index Card</v>
          </cell>
          <cell r="C89">
            <v>36</v>
          </cell>
        </row>
        <row r="90">
          <cell r="A90">
            <v>517</v>
          </cell>
          <cell r="B90" t="str">
            <v>BAZIC 100 Ct. 3" X 5" Ruled Colored Index Card</v>
          </cell>
          <cell r="C90">
            <v>36</v>
          </cell>
        </row>
        <row r="91">
          <cell r="A91">
            <v>518</v>
          </cell>
          <cell r="B91" t="str">
            <v>BAZIC 180 Ct. 4" X 5.5" Spiral Fat Book</v>
          </cell>
          <cell r="C91">
            <v>48</v>
          </cell>
        </row>
        <row r="92">
          <cell r="A92">
            <v>519</v>
          </cell>
          <cell r="B92" t="str">
            <v>BAZIC 50 Ct. Spiral Bound 3" X 5" Ruled White Index Card</v>
          </cell>
          <cell r="C92">
            <v>36</v>
          </cell>
        </row>
        <row r="93">
          <cell r="A93">
            <v>520</v>
          </cell>
          <cell r="B93" t="str">
            <v>BAZIC 100 Ct. 3" X 5" Unruled White Index Card</v>
          </cell>
          <cell r="C93">
            <v>36</v>
          </cell>
        </row>
        <row r="94">
          <cell r="A94">
            <v>523</v>
          </cell>
          <cell r="B94" t="str">
            <v>BAZIC 100 Ct. 5" X 8" Ruled White Index Card</v>
          </cell>
          <cell r="C94">
            <v>24</v>
          </cell>
        </row>
        <row r="95">
          <cell r="A95">
            <v>524</v>
          </cell>
          <cell r="B95" t="str">
            <v>BAZIC 6" X 9" Clasp Envelope (5/Pack)</v>
          </cell>
          <cell r="C95">
            <v>48</v>
          </cell>
        </row>
        <row r="96">
          <cell r="A96">
            <v>525</v>
          </cell>
          <cell r="B96" t="str">
            <v>BAZIC 9" X 12" Clasp Envelope (4/Pack)</v>
          </cell>
          <cell r="C96">
            <v>48</v>
          </cell>
        </row>
        <row r="97">
          <cell r="A97">
            <v>526</v>
          </cell>
          <cell r="B97" t="str">
            <v>BAZIC 10"  X 13" Clasp Envelope (3/Pack)</v>
          </cell>
          <cell r="C97">
            <v>48</v>
          </cell>
        </row>
        <row r="98">
          <cell r="A98">
            <v>527</v>
          </cell>
          <cell r="B98" t="str">
            <v>BAZIC 16 Ct. 18" X 12" Construction Paper Pad</v>
          </cell>
          <cell r="C98">
            <v>48</v>
          </cell>
        </row>
        <row r="99">
          <cell r="A99">
            <v>528</v>
          </cell>
          <cell r="B99" t="str">
            <v>BAZIC 32 Ct. 9" X 12" Construction Paper Pad</v>
          </cell>
          <cell r="C99">
            <v>48</v>
          </cell>
        </row>
        <row r="100">
          <cell r="A100">
            <v>529</v>
          </cell>
          <cell r="B100" t="str">
            <v>BAZIC 11" X 14" Multi Color Poster Board (5/Pack)</v>
          </cell>
          <cell r="C100">
            <v>48</v>
          </cell>
        </row>
        <row r="101">
          <cell r="A101">
            <v>530</v>
          </cell>
          <cell r="B101" t="str">
            <v>BAZIC 22" X 14" White Poster Board (3/Pack)</v>
          </cell>
          <cell r="C101">
            <v>48</v>
          </cell>
        </row>
        <row r="102">
          <cell r="A102">
            <v>532</v>
          </cell>
          <cell r="B102" t="str">
            <v>BAZIC Addition Flash Cards (36/Pack)</v>
          </cell>
          <cell r="C102">
            <v>72</v>
          </cell>
          <cell r="D102">
            <v>24</v>
          </cell>
        </row>
        <row r="103">
          <cell r="A103">
            <v>533</v>
          </cell>
          <cell r="B103" t="str">
            <v>BAZIC Subtraction Flash Cards (36/Pack)</v>
          </cell>
          <cell r="C103">
            <v>72</v>
          </cell>
          <cell r="D103">
            <v>24</v>
          </cell>
        </row>
        <row r="104">
          <cell r="A104">
            <v>534</v>
          </cell>
          <cell r="B104" t="str">
            <v>BAZIC Multiplication Flash Cards (36/Pack)</v>
          </cell>
          <cell r="C104">
            <v>72</v>
          </cell>
          <cell r="D104">
            <v>24</v>
          </cell>
        </row>
        <row r="105">
          <cell r="A105">
            <v>535</v>
          </cell>
          <cell r="B105" t="str">
            <v>BAZIC Division Flash Cards (36/Pack)</v>
          </cell>
          <cell r="C105">
            <v>72</v>
          </cell>
          <cell r="D105">
            <v>24</v>
          </cell>
        </row>
        <row r="106">
          <cell r="A106">
            <v>537</v>
          </cell>
          <cell r="B106" t="str">
            <v>BAZIC C/R 70 Ct. 1-Subject Poly Cover Spiral Notebook</v>
          </cell>
          <cell r="C106">
            <v>24</v>
          </cell>
        </row>
        <row r="107">
          <cell r="A107">
            <v>538</v>
          </cell>
          <cell r="B107" t="str">
            <v>BAZIC W/R 70 Ct. 1-Subject Poly Cover Spiral Notebook</v>
          </cell>
          <cell r="C107">
            <v>24</v>
          </cell>
        </row>
        <row r="108">
          <cell r="A108">
            <v>539</v>
          </cell>
          <cell r="B108" t="str">
            <v>BAZIC 50 Ct. 5" X 8" Ruled White Index Card</v>
          </cell>
          <cell r="C108">
            <v>36</v>
          </cell>
        </row>
        <row r="109">
          <cell r="A109">
            <v>540</v>
          </cell>
          <cell r="C109">
            <v>48</v>
          </cell>
        </row>
        <row r="110">
          <cell r="A110">
            <v>541</v>
          </cell>
          <cell r="B110" t="str">
            <v>BAZIC 22" X 14" Asst. Color Poster Board (5/Pack)</v>
          </cell>
          <cell r="C110">
            <v>48</v>
          </cell>
        </row>
        <row r="111">
          <cell r="A111">
            <v>542</v>
          </cell>
          <cell r="B111" t="str">
            <v>BAZIC 50 Ct. 10.5" X 8" Cursive Writing Pad</v>
          </cell>
          <cell r="C111">
            <v>48</v>
          </cell>
        </row>
        <row r="112">
          <cell r="A112">
            <v>543</v>
          </cell>
          <cell r="B112" t="str">
            <v>BAZIC 50 Ct. 10.5" X 8" Manuscript Writing Pad</v>
          </cell>
          <cell r="C112">
            <v>48</v>
          </cell>
        </row>
        <row r="113">
          <cell r="A113">
            <v>544</v>
          </cell>
          <cell r="B113" t="str">
            <v>BAZIC Numbers Flash Cards (36/Pack)</v>
          </cell>
          <cell r="C113">
            <v>72</v>
          </cell>
          <cell r="D113">
            <v>24</v>
          </cell>
        </row>
        <row r="114">
          <cell r="A114">
            <v>545</v>
          </cell>
          <cell r="B114" t="str">
            <v>BAZIC Assorted Card Games</v>
          </cell>
          <cell r="C114">
            <v>72</v>
          </cell>
          <cell r="D114">
            <v>24</v>
          </cell>
        </row>
        <row r="115">
          <cell r="A115">
            <v>546</v>
          </cell>
          <cell r="B115" t="str">
            <v>BAZIC 120 Ct. 5" X 7" Personal / Assignment Spiral Notebook</v>
          </cell>
          <cell r="C115">
            <v>36</v>
          </cell>
        </row>
        <row r="116">
          <cell r="A116">
            <v>547</v>
          </cell>
          <cell r="B116" t="str">
            <v>BAZIC 30 Ct. 9" X 12" Tracing Paper Pad</v>
          </cell>
          <cell r="C116">
            <v>48</v>
          </cell>
        </row>
        <row r="117">
          <cell r="A117">
            <v>548</v>
          </cell>
          <cell r="B117" t="str">
            <v>BAZIC Alphabet Preschool Flash Cards (36/Pack)</v>
          </cell>
          <cell r="C117">
            <v>72</v>
          </cell>
          <cell r="D117">
            <v>24</v>
          </cell>
        </row>
        <row r="118">
          <cell r="A118">
            <v>549</v>
          </cell>
          <cell r="B118" t="str">
            <v>BAZIC Colors Preschool Flash Cards (36/Pack)</v>
          </cell>
          <cell r="C118">
            <v>72</v>
          </cell>
          <cell r="D118">
            <v>24</v>
          </cell>
        </row>
        <row r="119">
          <cell r="A119">
            <v>550</v>
          </cell>
          <cell r="B119" t="str">
            <v>BAZIC 40 Ct. 9" X 12" Sketch Pad</v>
          </cell>
          <cell r="C119">
            <v>48</v>
          </cell>
        </row>
        <row r="120">
          <cell r="A120">
            <v>551</v>
          </cell>
          <cell r="B120" t="str">
            <v>BAZIC 20 Ct. 18" X 12" Sketch Pad</v>
          </cell>
          <cell r="C120">
            <v>48</v>
          </cell>
        </row>
        <row r="121">
          <cell r="A121">
            <v>552</v>
          </cell>
          <cell r="B121" t="str">
            <v>BAZIC 75mm X 75mm 300 Ct. Color Paper Cube w/ Tray</v>
          </cell>
          <cell r="C121">
            <v>36</v>
          </cell>
        </row>
        <row r="122">
          <cell r="A122">
            <v>554</v>
          </cell>
          <cell r="B122" t="str">
            <v>BAZIC 48 Ct. 9" X 12" Construction Paper</v>
          </cell>
          <cell r="C122">
            <v>48</v>
          </cell>
        </row>
        <row r="123">
          <cell r="A123">
            <v>555</v>
          </cell>
          <cell r="B123" t="str">
            <v>BAZIC 50 Ct. 5" X 8" Canary Jr. Perforated Writing Pads (2/Pack)</v>
          </cell>
          <cell r="C123">
            <v>24</v>
          </cell>
        </row>
        <row r="124">
          <cell r="A124">
            <v>556</v>
          </cell>
          <cell r="B124" t="str">
            <v>BAZIC 50 Ct. 5" X 8" White Jr. Perforated Writing Pads (2/Pack)</v>
          </cell>
          <cell r="C124">
            <v>24</v>
          </cell>
        </row>
        <row r="125">
          <cell r="A125">
            <v>557</v>
          </cell>
          <cell r="B125" t="str">
            <v>BAZIC 100 Ct. 4" X 6" Ruled White Index Card</v>
          </cell>
          <cell r="C125">
            <v>24</v>
          </cell>
        </row>
        <row r="126">
          <cell r="A126">
            <v>558</v>
          </cell>
          <cell r="B126" t="str">
            <v>BAZIC C/R 70 Ct. 1-Subject Spiral Notebook</v>
          </cell>
          <cell r="C126">
            <v>24</v>
          </cell>
        </row>
        <row r="127">
          <cell r="A127">
            <v>559</v>
          </cell>
          <cell r="B127" t="str">
            <v>BAZIC W/R 70 Ct. 1-Subject Spiral Notebook</v>
          </cell>
          <cell r="C127">
            <v>24</v>
          </cell>
        </row>
        <row r="128">
          <cell r="A128">
            <v>560</v>
          </cell>
          <cell r="B128" t="str">
            <v>BAZIC 100 Ct. 6" X 9" Ruled Writing Tablet</v>
          </cell>
          <cell r="C128">
            <v>48</v>
          </cell>
        </row>
        <row r="129">
          <cell r="A129">
            <v>561</v>
          </cell>
          <cell r="B129" t="str">
            <v>BAZIC C/R 120 Ct. 3-Subject Spiral Notebook</v>
          </cell>
          <cell r="C129">
            <v>24</v>
          </cell>
        </row>
        <row r="130">
          <cell r="A130">
            <v>562</v>
          </cell>
          <cell r="B130" t="str">
            <v>BAZIC W/R 120 Ct. 3-Subject Spiral Notebook</v>
          </cell>
          <cell r="C130">
            <v>24</v>
          </cell>
        </row>
        <row r="131">
          <cell r="A131">
            <v>563</v>
          </cell>
          <cell r="B131" t="str">
            <v>BAZIC C/R 120 Ct. 9.5" X 5.75" 3-Subject Spiral Notebook</v>
          </cell>
          <cell r="C131">
            <v>24</v>
          </cell>
        </row>
        <row r="132">
          <cell r="A132">
            <v>564</v>
          </cell>
          <cell r="B132" t="str">
            <v>BAZIC W/R 120 Ct. 9.5" X 5.75" 3-Subject Spiral Notebook</v>
          </cell>
          <cell r="C132">
            <v>24</v>
          </cell>
        </row>
        <row r="133">
          <cell r="A133">
            <v>565</v>
          </cell>
          <cell r="B133" t="str">
            <v>BAZIC C/R 100 Ct. Filler Paper</v>
          </cell>
          <cell r="C133">
            <v>36</v>
          </cell>
        </row>
        <row r="134">
          <cell r="A134">
            <v>566</v>
          </cell>
          <cell r="B134" t="str">
            <v>BAZIC W/R 100 Ct. Filler Paper</v>
          </cell>
          <cell r="C134">
            <v>36</v>
          </cell>
        </row>
        <row r="135">
          <cell r="A135">
            <v>567</v>
          </cell>
          <cell r="B135" t="str">
            <v>BAZIC C/R 150 Ct. Filler Paper</v>
          </cell>
          <cell r="C135">
            <v>24</v>
          </cell>
        </row>
        <row r="136">
          <cell r="A136">
            <v>568</v>
          </cell>
          <cell r="B136" t="str">
            <v>BAZIC W/R 150 Ct. Filler Paper</v>
          </cell>
          <cell r="C136">
            <v>24</v>
          </cell>
        </row>
        <row r="137">
          <cell r="A137">
            <v>569</v>
          </cell>
          <cell r="B137" t="str">
            <v>BAZIC 100 Ct. 4-1" Quad-Ruled Filler Paper</v>
          </cell>
          <cell r="C137">
            <v>36</v>
          </cell>
        </row>
        <row r="138">
          <cell r="A138">
            <v>570</v>
          </cell>
          <cell r="B138" t="str">
            <v>BAZIC 50 Ct. View Poly Spiral Bound 3" x 5" Ruled White Index Card w/ 2-Tab Divider</v>
          </cell>
          <cell r="C138">
            <v>24</v>
          </cell>
        </row>
        <row r="139">
          <cell r="A139">
            <v>571</v>
          </cell>
          <cell r="B139" t="str">
            <v>BAZIC 70 Ct. 6" X 9" Green Tint Gregg Ruled Steno Book</v>
          </cell>
          <cell r="C139">
            <v>48</v>
          </cell>
        </row>
        <row r="140">
          <cell r="A140">
            <v>572</v>
          </cell>
          <cell r="B140" t="str">
            <v>BAZIC #6 3/4 Self-Seal White Envelopes (100/Pack)</v>
          </cell>
          <cell r="C140">
            <v>24</v>
          </cell>
        </row>
        <row r="141">
          <cell r="A141">
            <v>573</v>
          </cell>
          <cell r="B141" t="str">
            <v>BAZIC #6 3/4 Self-Seal Security Envelopes (80/Pack)</v>
          </cell>
          <cell r="C141">
            <v>24</v>
          </cell>
        </row>
        <row r="142">
          <cell r="A142">
            <v>574</v>
          </cell>
          <cell r="B142" t="str">
            <v>BAZIC #10 Self-Seal White Envelopes (50/Pack)</v>
          </cell>
          <cell r="C142">
            <v>24</v>
          </cell>
        </row>
        <row r="143">
          <cell r="A143">
            <v>575</v>
          </cell>
          <cell r="B143" t="str">
            <v>BAZIC #10 Self-Seal Security Envelopes (40/Pack)</v>
          </cell>
          <cell r="C143">
            <v>24</v>
          </cell>
        </row>
        <row r="144">
          <cell r="A144">
            <v>577</v>
          </cell>
          <cell r="B144" t="str">
            <v>BAZIC 80 Ct. 6" X 9" White Paper Gregg Ruled Steno Book</v>
          </cell>
          <cell r="C144">
            <v>48</v>
          </cell>
        </row>
        <row r="145">
          <cell r="A145">
            <v>578</v>
          </cell>
          <cell r="B145" t="str">
            <v>BAZIC 80 Ct. 8.5" X 11" Reversible 4"/5" Quad Ruled Wireless Notebook</v>
          </cell>
          <cell r="C145">
            <v>24</v>
          </cell>
        </row>
        <row r="146">
          <cell r="A146">
            <v>579</v>
          </cell>
          <cell r="B146" t="str">
            <v>BAZIC C/R 150 Ct. 5-Subject Spiral Notebook</v>
          </cell>
          <cell r="C146">
            <v>24</v>
          </cell>
        </row>
        <row r="147">
          <cell r="A147">
            <v>580</v>
          </cell>
          <cell r="B147" t="str">
            <v>BAZIC W/R 150 Ct. 5-Subject Spiral Notebook</v>
          </cell>
          <cell r="C147">
            <v>24</v>
          </cell>
        </row>
        <row r="148">
          <cell r="A148">
            <v>581</v>
          </cell>
          <cell r="B148" t="str">
            <v>BAZIC C/R 80 Ct. 1-Subject Wireless Notebook</v>
          </cell>
          <cell r="C148">
            <v>24</v>
          </cell>
        </row>
        <row r="149">
          <cell r="A149">
            <v>582</v>
          </cell>
          <cell r="B149" t="str">
            <v>BAZIC W/R 80 Ct. 1-Subject Wireless Notebook</v>
          </cell>
          <cell r="C149">
            <v>24</v>
          </cell>
        </row>
        <row r="150">
          <cell r="A150">
            <v>583</v>
          </cell>
          <cell r="B150" t="str">
            <v>BAZIC 96 Ct. 9" X 12" Construction Paper</v>
          </cell>
          <cell r="C150">
            <v>24</v>
          </cell>
        </row>
        <row r="151">
          <cell r="A151">
            <v>588</v>
          </cell>
          <cell r="B151" t="str">
            <v>BAZIC 17" X 22" Undated 12-Month Desk Pad Calendar</v>
          </cell>
          <cell r="C151">
            <v>24</v>
          </cell>
        </row>
        <row r="152">
          <cell r="A152">
            <v>589</v>
          </cell>
          <cell r="B152" t="str">
            <v>BAZIC 20" X 30" White Foam Board</v>
          </cell>
          <cell r="C152">
            <v>50</v>
          </cell>
        </row>
        <row r="153">
          <cell r="A153">
            <v>590</v>
          </cell>
          <cell r="B153" t="str">
            <v>BAZIC 20" X 30" Red Foam Board</v>
          </cell>
          <cell r="C153">
            <v>25</v>
          </cell>
        </row>
        <row r="154">
          <cell r="A154">
            <v>591</v>
          </cell>
          <cell r="B154" t="str">
            <v>BAZIC 20" X 30" Blue Foam Board</v>
          </cell>
          <cell r="C154">
            <v>25</v>
          </cell>
        </row>
        <row r="155">
          <cell r="A155">
            <v>592</v>
          </cell>
          <cell r="B155" t="str">
            <v>BAZIC 20" X 30" Green Foam Board</v>
          </cell>
          <cell r="C155">
            <v>25</v>
          </cell>
        </row>
        <row r="156">
          <cell r="A156">
            <v>593</v>
          </cell>
          <cell r="B156" t="str">
            <v>BAZIC 20" X 30" Yellow Foam Board</v>
          </cell>
          <cell r="C156">
            <v>25</v>
          </cell>
        </row>
        <row r="157">
          <cell r="A157">
            <v>594</v>
          </cell>
          <cell r="B157" t="str">
            <v>BAZIC 20" X 30" Black Foam Board</v>
          </cell>
          <cell r="C157">
            <v>25</v>
          </cell>
        </row>
        <row r="158">
          <cell r="A158">
            <v>595</v>
          </cell>
          <cell r="B158" t="str">
            <v>BAZIC 20" X 30" Pink Foam Board</v>
          </cell>
          <cell r="C158">
            <v>25</v>
          </cell>
        </row>
        <row r="159">
          <cell r="A159">
            <v>596</v>
          </cell>
          <cell r="B159" t="str">
            <v>BAZIC 75 Ct. 3" X 5" Ruled Fluorescent Colored Index Card</v>
          </cell>
          <cell r="C159">
            <v>36</v>
          </cell>
        </row>
        <row r="160">
          <cell r="A160">
            <v>597</v>
          </cell>
          <cell r="B160" t="str">
            <v>BAZIC 50 Ct. 8.5" X 11.75" Canary Perforated Writing Pads</v>
          </cell>
          <cell r="C160">
            <v>48</v>
          </cell>
        </row>
        <row r="161">
          <cell r="A161">
            <v>598</v>
          </cell>
          <cell r="B161" t="str">
            <v>BAZIC 50 Ct. 8.5" X 11.75" White Perforated Writing Pads</v>
          </cell>
          <cell r="C161">
            <v>48</v>
          </cell>
        </row>
        <row r="162">
          <cell r="A162">
            <v>599</v>
          </cell>
          <cell r="B162" t="str">
            <v>BAZIC 11" X 17" Undated 12-Month Desk Pad Calendar</v>
          </cell>
          <cell r="C162">
            <v>48</v>
          </cell>
        </row>
        <row r="163">
          <cell r="A163">
            <v>600</v>
          </cell>
          <cell r="B163" t="str">
            <v>BAZIC Mini Cushion Grip Standard (26/6) Stapler w/ 500 Ct. Staples</v>
          </cell>
          <cell r="C163">
            <v>144</v>
          </cell>
          <cell r="D163">
            <v>24</v>
          </cell>
        </row>
        <row r="164">
          <cell r="A164">
            <v>601</v>
          </cell>
          <cell r="B164" t="str">
            <v>BAZIC Mini Standard (26/6) Stapler w/ 500 Ct. Staples</v>
          </cell>
          <cell r="C164">
            <v>144</v>
          </cell>
          <cell r="D164">
            <v>24</v>
          </cell>
        </row>
        <row r="165">
          <cell r="A165">
            <v>602</v>
          </cell>
          <cell r="B165" t="str">
            <v>BAZIC Mini Pastel Color Standard (26/6) Stapler w/ 500 Ct. Staples</v>
          </cell>
          <cell r="C165">
            <v>144</v>
          </cell>
          <cell r="D165">
            <v>24</v>
          </cell>
        </row>
        <row r="166">
          <cell r="A166">
            <v>604</v>
          </cell>
          <cell r="B166" t="str">
            <v>BAZIC Standard (26/6) Metal Stapler</v>
          </cell>
          <cell r="C166">
            <v>144</v>
          </cell>
          <cell r="D166">
            <v>24</v>
          </cell>
        </row>
        <row r="167">
          <cell r="A167">
            <v>608</v>
          </cell>
          <cell r="B167" t="str">
            <v>BAZIC 5000 Ct. Standard (26/6) Staples</v>
          </cell>
          <cell r="C167">
            <v>72</v>
          </cell>
          <cell r="D167">
            <v>24</v>
          </cell>
        </row>
        <row r="168">
          <cell r="A168">
            <v>609</v>
          </cell>
          <cell r="B168" t="str">
            <v>BAZIC 3000 Ct. Standard (26/6) Metallic Color Staples</v>
          </cell>
          <cell r="C168">
            <v>72</v>
          </cell>
          <cell r="D168">
            <v>24</v>
          </cell>
        </row>
        <row r="169">
          <cell r="A169">
            <v>613</v>
          </cell>
          <cell r="B169" t="str">
            <v>BAZIC Claw Style Staples Remover w/ Safety Lock (2/Pack)</v>
          </cell>
          <cell r="C169">
            <v>144</v>
          </cell>
          <cell r="D169">
            <v>24</v>
          </cell>
        </row>
        <row r="170">
          <cell r="A170">
            <v>619</v>
          </cell>
          <cell r="B170" t="str">
            <v>BAZIC Mini Stand-Up Standard (26/6) Stapler w/ 500 Ct. Staples</v>
          </cell>
          <cell r="C170">
            <v>144</v>
          </cell>
          <cell r="D170">
            <v>24</v>
          </cell>
        </row>
        <row r="171">
          <cell r="A171">
            <v>620</v>
          </cell>
          <cell r="B171" t="str">
            <v>BAZIC Compact Stand-Up Standard (26/6) Stapler w/ 500 Ct. Staples</v>
          </cell>
          <cell r="C171">
            <v>72</v>
          </cell>
          <cell r="D171">
            <v>12</v>
          </cell>
        </row>
        <row r="172">
          <cell r="A172">
            <v>621</v>
          </cell>
          <cell r="B172" t="str">
            <v>BAZIC Stand-Up Standard (26/6) Full Strip Stapler w/ 500 Ct. Staples</v>
          </cell>
          <cell r="C172">
            <v>48</v>
          </cell>
          <cell r="D172">
            <v>12</v>
          </cell>
        </row>
        <row r="173">
          <cell r="A173">
            <v>622</v>
          </cell>
          <cell r="B173" t="str">
            <v>BAZIC Bright Color Standard (26/6) Stapler</v>
          </cell>
          <cell r="C173">
            <v>144</v>
          </cell>
          <cell r="D173">
            <v>24</v>
          </cell>
        </row>
        <row r="174">
          <cell r="A174">
            <v>623</v>
          </cell>
          <cell r="B174" t="str">
            <v>BAZIC Two Tone Standard (26/6) Stapler</v>
          </cell>
          <cell r="C174">
            <v>144</v>
          </cell>
          <cell r="D174">
            <v>24</v>
          </cell>
        </row>
        <row r="175">
          <cell r="A175">
            <v>624</v>
          </cell>
          <cell r="B175" t="str">
            <v>BAZIC Transparent Standard (26/6) Stapler w/ 500 Ct. Staples</v>
          </cell>
          <cell r="C175">
            <v>144</v>
          </cell>
          <cell r="D175">
            <v>24</v>
          </cell>
        </row>
        <row r="176">
          <cell r="A176">
            <v>660</v>
          </cell>
          <cell r="B176" t="str">
            <v>KAPPA Woman's Day Word Finds Puzzle Book-Digest Size</v>
          </cell>
          <cell r="C176">
            <v>24</v>
          </cell>
        </row>
        <row r="177">
          <cell r="A177">
            <v>680</v>
          </cell>
          <cell r="B177" t="str">
            <v>BAZIC Metal Full Strip Stapler Set</v>
          </cell>
          <cell r="C177">
            <v>12</v>
          </cell>
        </row>
        <row r="178">
          <cell r="A178">
            <v>681</v>
          </cell>
          <cell r="B178" t="str">
            <v>BAZIC Metal Full Strip Stapler</v>
          </cell>
          <cell r="C178">
            <v>12</v>
          </cell>
        </row>
        <row r="179">
          <cell r="A179">
            <v>696</v>
          </cell>
          <cell r="B179" t="str">
            <v>BAZIC Desktop Full Strip Stapler Set</v>
          </cell>
          <cell r="C179">
            <v>12</v>
          </cell>
        </row>
        <row r="180">
          <cell r="A180">
            <v>698</v>
          </cell>
          <cell r="B180" t="str">
            <v>BAZIC Comfort Grip Desktop Stapler Set</v>
          </cell>
          <cell r="C180">
            <v>12</v>
          </cell>
        </row>
        <row r="181">
          <cell r="A181">
            <v>699</v>
          </cell>
          <cell r="B181" t="str">
            <v>BAZIC Office Desktop Stapler Set</v>
          </cell>
          <cell r="C181">
            <v>12</v>
          </cell>
        </row>
        <row r="182">
          <cell r="A182">
            <v>700</v>
          </cell>
          <cell r="B182" t="str">
            <v>BAZIC Pre-Sharpened #2 Golf Pencil (144/Pack)</v>
          </cell>
          <cell r="C182">
            <v>12</v>
          </cell>
        </row>
        <row r="183">
          <cell r="A183">
            <v>701</v>
          </cell>
          <cell r="B183" t="str">
            <v>BAZIC Crystal 0.7 mm Mechanical Pencil (3/Pack)</v>
          </cell>
          <cell r="C183">
            <v>144</v>
          </cell>
          <cell r="D183">
            <v>24</v>
          </cell>
        </row>
        <row r="184">
          <cell r="A184">
            <v>702</v>
          </cell>
          <cell r="B184" t="str">
            <v>BAZIC Sparkly 0.7 mm Mechanical Pencil w/ Glitter Grip (4/Pk)</v>
          </cell>
          <cell r="C184">
            <v>144</v>
          </cell>
          <cell r="D184">
            <v>24</v>
          </cell>
        </row>
        <row r="185">
          <cell r="A185">
            <v>703</v>
          </cell>
          <cell r="B185" t="str">
            <v>BAZIC Metro 0.7 mm Mechanical Pencil (3/Pack)</v>
          </cell>
          <cell r="C185">
            <v>144</v>
          </cell>
          <cell r="D185">
            <v>24</v>
          </cell>
        </row>
        <row r="186">
          <cell r="A186">
            <v>705</v>
          </cell>
          <cell r="B186" t="str">
            <v>BAZIC Noir 0.5 mm Mechanical Pencil (4/Pack)</v>
          </cell>
          <cell r="C186">
            <v>144</v>
          </cell>
          <cell r="D186">
            <v>24</v>
          </cell>
        </row>
        <row r="187">
          <cell r="A187">
            <v>707</v>
          </cell>
          <cell r="B187" t="str">
            <v>BAZIC Electra Noir 0.7 mm Mechanical Pencil (8/Pack)</v>
          </cell>
          <cell r="C187">
            <v>144</v>
          </cell>
          <cell r="D187">
            <v>24</v>
          </cell>
        </row>
        <row r="188">
          <cell r="A188">
            <v>708</v>
          </cell>
          <cell r="B188" t="str">
            <v>BAZIC Electra 0.7 mm Fashion Color Mechanical Pencil (5/Pack)</v>
          </cell>
          <cell r="C188">
            <v>144</v>
          </cell>
          <cell r="D188">
            <v>24</v>
          </cell>
        </row>
        <row r="189">
          <cell r="A189">
            <v>712</v>
          </cell>
          <cell r="B189" t="str">
            <v>BAZIC Metallic Laser Foil Wood Pencil w/ Eraser (8/Pack)</v>
          </cell>
          <cell r="C189">
            <v>144</v>
          </cell>
          <cell r="D189">
            <v>24</v>
          </cell>
        </row>
        <row r="190">
          <cell r="A190">
            <v>713</v>
          </cell>
          <cell r="B190" t="str">
            <v>BAZIC Metallic Glitter Wood Pencil w/ Eraser (8/Pack)</v>
          </cell>
          <cell r="C190">
            <v>144</v>
          </cell>
          <cell r="D190">
            <v>24</v>
          </cell>
        </row>
        <row r="191">
          <cell r="A191">
            <v>714</v>
          </cell>
          <cell r="B191" t="str">
            <v>BAZIC Fluorescent Wood Pencil w/ Eraser (8/pack)</v>
          </cell>
          <cell r="C191">
            <v>144</v>
          </cell>
          <cell r="D191">
            <v>24</v>
          </cell>
        </row>
        <row r="192">
          <cell r="A192">
            <v>715</v>
          </cell>
          <cell r="B192" t="str">
            <v>BAZIC Pre-Sharpened #2 Premium Yellow Pencil (144/Pack)</v>
          </cell>
          <cell r="C192">
            <v>12</v>
          </cell>
        </row>
        <row r="193">
          <cell r="A193">
            <v>716</v>
          </cell>
          <cell r="B193" t="str">
            <v>BAZIC #2 The First Jumbo Premium Yellow Pencil (4/pack)</v>
          </cell>
          <cell r="C193">
            <v>144</v>
          </cell>
          <cell r="D193">
            <v>24</v>
          </cell>
        </row>
        <row r="194">
          <cell r="A194">
            <v>717</v>
          </cell>
          <cell r="B194" t="str">
            <v>BAZIC Reward &amp; Incentive Wood Pencil w/ Eraser (8/Pack)</v>
          </cell>
          <cell r="C194">
            <v>144</v>
          </cell>
          <cell r="D194">
            <v>24</v>
          </cell>
        </row>
        <row r="195">
          <cell r="A195">
            <v>718</v>
          </cell>
          <cell r="B195" t="str">
            <v>BAZIC Carpenter's Pencil (5/Pack)</v>
          </cell>
          <cell r="C195">
            <v>144</v>
          </cell>
          <cell r="D195">
            <v>24</v>
          </cell>
        </row>
        <row r="196">
          <cell r="A196">
            <v>719</v>
          </cell>
          <cell r="B196" t="str">
            <v>BAZIC Crown 0.7 mm Mechanical Pencil (3/Pack)</v>
          </cell>
          <cell r="C196">
            <v>144</v>
          </cell>
          <cell r="D196">
            <v>24</v>
          </cell>
        </row>
        <row r="197">
          <cell r="A197">
            <v>720</v>
          </cell>
          <cell r="B197" t="str">
            <v>BAZIC Crown Dazzle 0.5 mm Mechanical Pencil (3/Pack)</v>
          </cell>
          <cell r="C197">
            <v>144</v>
          </cell>
          <cell r="D197">
            <v>24</v>
          </cell>
        </row>
        <row r="198">
          <cell r="A198">
            <v>721</v>
          </cell>
          <cell r="B198" t="str">
            <v>BAZIC Marc 0.7 mm Mechanical Pencil (3/Pack)</v>
          </cell>
          <cell r="C198">
            <v>144</v>
          </cell>
          <cell r="D198">
            <v>24</v>
          </cell>
        </row>
        <row r="199">
          <cell r="A199">
            <v>724</v>
          </cell>
          <cell r="B199" t="str">
            <v>BAZIC Lumiere 0.7 mm Mechanical Pencil w/ Grip (3/Pack)</v>
          </cell>
          <cell r="C199">
            <v>144</v>
          </cell>
          <cell r="D199">
            <v>24</v>
          </cell>
        </row>
        <row r="200">
          <cell r="A200">
            <v>725</v>
          </cell>
          <cell r="B200" t="str">
            <v>BAZIC 8 Neon Colored Pencils</v>
          </cell>
          <cell r="C200">
            <v>144</v>
          </cell>
          <cell r="D200">
            <v>24</v>
          </cell>
        </row>
        <row r="201">
          <cell r="A201">
            <v>727</v>
          </cell>
          <cell r="B201" t="str">
            <v>BAZIC Spencer 0.9 mm Mechanical Pencil (3/Pack)</v>
          </cell>
          <cell r="C201">
            <v>144</v>
          </cell>
          <cell r="D201">
            <v>24</v>
          </cell>
        </row>
        <row r="202">
          <cell r="A202">
            <v>728</v>
          </cell>
          <cell r="B202" t="str">
            <v>BAZIC Azure 0.7 mm Mechanical Pencil (4/Pack)</v>
          </cell>
          <cell r="C202">
            <v>144</v>
          </cell>
          <cell r="D202">
            <v>24</v>
          </cell>
        </row>
        <row r="203">
          <cell r="A203">
            <v>729</v>
          </cell>
          <cell r="B203" t="str">
            <v>BAZIC Yellow 0.9 mm Mechanical Pencil (4/Pack)</v>
          </cell>
          <cell r="C203">
            <v>144</v>
          </cell>
          <cell r="D203">
            <v>24</v>
          </cell>
        </row>
        <row r="204">
          <cell r="A204">
            <v>730</v>
          </cell>
          <cell r="B204" t="str">
            <v>BAZIC Sports Multi-Point Pencil (8/Pack)</v>
          </cell>
          <cell r="C204">
            <v>144</v>
          </cell>
          <cell r="D204">
            <v>24</v>
          </cell>
        </row>
        <row r="205">
          <cell r="A205">
            <v>731</v>
          </cell>
          <cell r="B205" t="str">
            <v>BAZIC Pre-sharpened #2 Recycled Paper Pencil (10/Pack)</v>
          </cell>
          <cell r="C205">
            <v>144</v>
          </cell>
          <cell r="D205">
            <v>24</v>
          </cell>
        </row>
        <row r="206">
          <cell r="A206">
            <v>733</v>
          </cell>
          <cell r="B206" t="str">
            <v>BAZIC Polaris 0.7 mm Mechanical Pencil w/ Ceramics High-Quality Lead</v>
          </cell>
          <cell r="C206">
            <v>144</v>
          </cell>
          <cell r="D206">
            <v>24</v>
          </cell>
        </row>
        <row r="207">
          <cell r="A207">
            <v>734</v>
          </cell>
          <cell r="B207" t="str">
            <v>MY FIRST PONY FOIL &amp; EMBOSSED Coloring &amp; Activity Book</v>
          </cell>
          <cell r="C207">
            <v>48</v>
          </cell>
        </row>
        <row r="208">
          <cell r="A208">
            <v>736</v>
          </cell>
          <cell r="B208" t="str">
            <v>BAZIC Diamante 0.5 mm Mechanical Pencil w/ Grip (3/Pack)</v>
          </cell>
          <cell r="C208">
            <v>144</v>
          </cell>
          <cell r="D208">
            <v>24</v>
          </cell>
        </row>
        <row r="209">
          <cell r="A209">
            <v>737</v>
          </cell>
          <cell r="B209" t="str">
            <v>BAZIC Spinner Top Eraser 0.5 mm  Mechanical Pencil (3/Pack)</v>
          </cell>
          <cell r="C209">
            <v>144</v>
          </cell>
          <cell r="D209">
            <v>24</v>
          </cell>
        </row>
        <row r="210">
          <cell r="A210">
            <v>738</v>
          </cell>
          <cell r="B210" t="str">
            <v>BAZIC Marire Multi-Point Pencil w/ Magnifier Top (4/Pack)</v>
          </cell>
          <cell r="C210">
            <v>144</v>
          </cell>
          <cell r="D210">
            <v>24</v>
          </cell>
        </row>
        <row r="211">
          <cell r="A211">
            <v>739</v>
          </cell>
          <cell r="B211" t="str">
            <v>BAZIC Prism 0.7 mm Mechanical Pencil w/ Ceramic High-Quality Lead</v>
          </cell>
          <cell r="C211">
            <v>144</v>
          </cell>
          <cell r="D211">
            <v>24</v>
          </cell>
        </row>
        <row r="212">
          <cell r="A212">
            <v>740</v>
          </cell>
          <cell r="B212" t="str">
            <v>BAZIC 4 #2 Triangle Yellow Pencil w/ Sharpener</v>
          </cell>
          <cell r="C212">
            <v>144</v>
          </cell>
          <cell r="D212">
            <v>24</v>
          </cell>
        </row>
        <row r="213">
          <cell r="A213">
            <v>741</v>
          </cell>
          <cell r="B213" t="str">
            <v>BAZIC 3 #2 The First Triangle Jumbo Yellow Pencil w/ Sharpener</v>
          </cell>
          <cell r="C213">
            <v>144</v>
          </cell>
          <cell r="D213">
            <v>24</v>
          </cell>
        </row>
        <row r="214">
          <cell r="A214">
            <v>742</v>
          </cell>
          <cell r="B214" t="str">
            <v>BAZIC Tritech 0.7 mm Mechanical Pencil w/ Ceramics High-Quality Lead</v>
          </cell>
          <cell r="C214">
            <v>144</v>
          </cell>
          <cell r="D214">
            <v>24</v>
          </cell>
        </row>
        <row r="215">
          <cell r="A215">
            <v>744</v>
          </cell>
          <cell r="B215" t="str">
            <v>BAZIC Drawing &amp; Sketching Pencil Set (6 Assortment)</v>
          </cell>
          <cell r="C215">
            <v>144</v>
          </cell>
          <cell r="D215">
            <v>24</v>
          </cell>
        </row>
        <row r="216">
          <cell r="A216">
            <v>745</v>
          </cell>
          <cell r="B216" t="str">
            <v>BAZIC Design &amp; Drafting Pencil Set (12 Assortment)</v>
          </cell>
          <cell r="C216">
            <v>144</v>
          </cell>
          <cell r="D216">
            <v>24</v>
          </cell>
        </row>
        <row r="217">
          <cell r="A217">
            <v>746</v>
          </cell>
          <cell r="B217" t="str">
            <v>BAZIC Paisley Multi-Point Pencil (8/Pack)</v>
          </cell>
          <cell r="C217">
            <v>144</v>
          </cell>
          <cell r="D217">
            <v>24</v>
          </cell>
        </row>
        <row r="218">
          <cell r="A218">
            <v>747</v>
          </cell>
          <cell r="B218" t="str">
            <v>BAZIC Dazzle Multi-Point Pencil (8/Pack)</v>
          </cell>
          <cell r="C218">
            <v>144</v>
          </cell>
          <cell r="D218">
            <v>24</v>
          </cell>
        </row>
        <row r="219">
          <cell r="A219">
            <v>750</v>
          </cell>
          <cell r="B219" t="str">
            <v>KAPPA Let Me Play Coloring &amp; Activity Book</v>
          </cell>
          <cell r="C219">
            <v>48</v>
          </cell>
        </row>
        <row r="220">
          <cell r="A220">
            <v>751</v>
          </cell>
          <cell r="B220" t="str">
            <v>BAZIC Tri-Angle 0.7 mm Mechanical Pencil w/ Ceramics High-Quality Lead</v>
          </cell>
          <cell r="C220">
            <v>144</v>
          </cell>
          <cell r="D220">
            <v>24</v>
          </cell>
        </row>
        <row r="221">
          <cell r="A221">
            <v>755</v>
          </cell>
          <cell r="B221" t="str">
            <v>BAZIC Electra 0.7 mm Mechanical Pencil (12/Box)</v>
          </cell>
          <cell r="C221">
            <v>144</v>
          </cell>
          <cell r="D221">
            <v>12</v>
          </cell>
        </row>
        <row r="222">
          <cell r="A222">
            <v>760</v>
          </cell>
          <cell r="B222" t="str">
            <v>BAZIC #2B Premium Wood Pencil (12/Pack)</v>
          </cell>
          <cell r="C222">
            <v>144</v>
          </cell>
          <cell r="D222">
            <v>24</v>
          </cell>
        </row>
        <row r="223">
          <cell r="A223">
            <v>761</v>
          </cell>
          <cell r="B223" t="str">
            <v>BAZIC Pre-Sharpened #2 Premium Yellow Pencil (12/Pack)</v>
          </cell>
          <cell r="C223">
            <v>144</v>
          </cell>
          <cell r="D223">
            <v>24</v>
          </cell>
        </row>
        <row r="224">
          <cell r="A224">
            <v>763</v>
          </cell>
          <cell r="B224" t="str">
            <v>BAZIC #2 Premium Yellow Pencil (12/Pack)</v>
          </cell>
          <cell r="C224">
            <v>144</v>
          </cell>
          <cell r="D224">
            <v>24</v>
          </cell>
        </row>
        <row r="225">
          <cell r="A225">
            <v>764</v>
          </cell>
          <cell r="B225" t="str">
            <v>BAZIC #2 Premium Yellow Pencil (20/Pack)</v>
          </cell>
          <cell r="C225">
            <v>72</v>
          </cell>
          <cell r="D225">
            <v>24</v>
          </cell>
        </row>
        <row r="226">
          <cell r="A226">
            <v>765</v>
          </cell>
          <cell r="B226" t="str">
            <v>BAZIC 12 Colored Pencils</v>
          </cell>
          <cell r="C226">
            <v>144</v>
          </cell>
          <cell r="D226">
            <v>24</v>
          </cell>
        </row>
        <row r="227">
          <cell r="A227">
            <v>766</v>
          </cell>
          <cell r="B227" t="str">
            <v>BAZIC #2 Premium Yellow Pencil (10/Pack)</v>
          </cell>
          <cell r="C227">
            <v>48</v>
          </cell>
        </row>
        <row r="228">
          <cell r="A228">
            <v>767</v>
          </cell>
          <cell r="B228" t="str">
            <v>BAZIC 24 Mini Colored Pencils</v>
          </cell>
          <cell r="C228">
            <v>144</v>
          </cell>
          <cell r="D228">
            <v>24</v>
          </cell>
        </row>
        <row r="229">
          <cell r="A229">
            <v>768</v>
          </cell>
          <cell r="B229" t="str">
            <v>BAZIC 24 Colored Pencils</v>
          </cell>
          <cell r="C229">
            <v>72</v>
          </cell>
          <cell r="D229">
            <v>12</v>
          </cell>
        </row>
        <row r="230">
          <cell r="A230">
            <v>769</v>
          </cell>
          <cell r="B230" t="str">
            <v>BAZIC 12 Mini Colored Pencils</v>
          </cell>
          <cell r="C230">
            <v>144</v>
          </cell>
          <cell r="D230">
            <v>24</v>
          </cell>
        </row>
        <row r="231">
          <cell r="A231">
            <v>770</v>
          </cell>
          <cell r="B231" t="str">
            <v>BAZIC Electra 0.7 mm Mechanical Pencil (5/Pack)</v>
          </cell>
          <cell r="C231">
            <v>144</v>
          </cell>
          <cell r="D231">
            <v>24</v>
          </cell>
        </row>
        <row r="232">
          <cell r="A232">
            <v>771</v>
          </cell>
          <cell r="B232" t="str">
            <v>BAZIC Electra 0.7 mm Mechanical Pencil with Grip (4/Pack)</v>
          </cell>
          <cell r="C232">
            <v>144</v>
          </cell>
          <cell r="D232">
            <v>24</v>
          </cell>
        </row>
        <row r="233">
          <cell r="A233">
            <v>772</v>
          </cell>
          <cell r="B233" t="str">
            <v>BAZIC Electra 0.7 mm Fashion Color Mechanical Pencil with Gel Grip (3/Pack)</v>
          </cell>
          <cell r="C233">
            <v>144</v>
          </cell>
          <cell r="D233">
            <v>24</v>
          </cell>
        </row>
        <row r="234">
          <cell r="A234">
            <v>776</v>
          </cell>
          <cell r="B234" t="str">
            <v>BAZIC 12 Colored Pencils Designer Series</v>
          </cell>
          <cell r="C234">
            <v>144</v>
          </cell>
          <cell r="D234">
            <v>24</v>
          </cell>
        </row>
        <row r="235">
          <cell r="A235">
            <v>780</v>
          </cell>
          <cell r="B235" t="str">
            <v>BAZIC 20 Ct. 0.9 mm Mechanical Pencil Lead (8/Pack)</v>
          </cell>
          <cell r="C235">
            <v>288</v>
          </cell>
          <cell r="D235">
            <v>24</v>
          </cell>
        </row>
        <row r="236">
          <cell r="A236">
            <v>781</v>
          </cell>
          <cell r="B236" t="str">
            <v>BAZIC 20 Ct. 0.7 mm Mechanical Pencil Lead (8/pack)</v>
          </cell>
          <cell r="C236">
            <v>288</v>
          </cell>
          <cell r="D236">
            <v>24</v>
          </cell>
        </row>
        <row r="237">
          <cell r="A237">
            <v>782</v>
          </cell>
          <cell r="B237" t="str">
            <v>BAZIC 20 Ct. 0.5 mm Mechanical Pencil Lead (8/Pack)</v>
          </cell>
          <cell r="C237">
            <v>288</v>
          </cell>
          <cell r="D237">
            <v>24</v>
          </cell>
        </row>
        <row r="238">
          <cell r="A238">
            <v>783</v>
          </cell>
          <cell r="B238" t="str">
            <v>18 Colored Pencils</v>
          </cell>
          <cell r="C238">
            <v>72</v>
          </cell>
          <cell r="D238">
            <v>24</v>
          </cell>
        </row>
        <row r="239">
          <cell r="A239">
            <v>784</v>
          </cell>
          <cell r="B239" t="str">
            <v>#2 Yellow Pencil (20/Pack)</v>
          </cell>
          <cell r="C239">
            <v>72</v>
          </cell>
          <cell r="D239">
            <v>24</v>
          </cell>
        </row>
        <row r="240">
          <cell r="A240">
            <v>785</v>
          </cell>
          <cell r="B240" t="str">
            <v>12 Colored Pencils</v>
          </cell>
          <cell r="C240">
            <v>144</v>
          </cell>
          <cell r="D240">
            <v>24</v>
          </cell>
        </row>
        <row r="241">
          <cell r="A241">
            <v>786</v>
          </cell>
          <cell r="B241" t="str">
            <v>#2 Yellow Pencil (12/Pack)</v>
          </cell>
          <cell r="C241">
            <v>144</v>
          </cell>
          <cell r="D241">
            <v>24</v>
          </cell>
        </row>
        <row r="242">
          <cell r="A242">
            <v>787</v>
          </cell>
          <cell r="B242" t="str">
            <v>Pre-Sharpened #2 Yellow Pencil (12/Pack)</v>
          </cell>
          <cell r="C242">
            <v>144</v>
          </cell>
          <cell r="D242">
            <v>24</v>
          </cell>
        </row>
        <row r="243">
          <cell r="A243">
            <v>790</v>
          </cell>
          <cell r="B243" t="str">
            <v>BAZIC 12 Ct. 0.7 mm Ceramics High-Quality Mechanical Pencil Lead (3/Pack)</v>
          </cell>
          <cell r="C243">
            <v>288</v>
          </cell>
          <cell r="D243">
            <v>24</v>
          </cell>
        </row>
        <row r="244">
          <cell r="A244">
            <v>791</v>
          </cell>
          <cell r="B244" t="str">
            <v>BAZIC 12 Ct. 0.9 mm Ceramics High-Quality Mechanical Pencil Lead (3/Pack)</v>
          </cell>
          <cell r="C244">
            <v>288</v>
          </cell>
          <cell r="D244">
            <v>24</v>
          </cell>
        </row>
        <row r="245">
          <cell r="A245">
            <v>792</v>
          </cell>
          <cell r="B245" t="str">
            <v>BAZIC 12 Ct. 0.7 mm Ceramics High-Quality Mechanical Pencil Lead (3/Pack)</v>
          </cell>
          <cell r="C245">
            <v>288</v>
          </cell>
          <cell r="D245">
            <v>24</v>
          </cell>
        </row>
        <row r="246">
          <cell r="A246">
            <v>793</v>
          </cell>
          <cell r="B246" t="str">
            <v>BAZIC 12 Ct. 0.5 mm Ceramics High-Quality Mechanical Pencil Lead (3/Pack)</v>
          </cell>
          <cell r="C246">
            <v>288</v>
          </cell>
          <cell r="D246">
            <v>24</v>
          </cell>
        </row>
        <row r="247">
          <cell r="A247">
            <v>801</v>
          </cell>
          <cell r="B247" t="str">
            <v>BAZIC Assorted Color 3-Ring Pencil Pouch</v>
          </cell>
          <cell r="C247">
            <v>144</v>
          </cell>
          <cell r="D247">
            <v>24</v>
          </cell>
        </row>
        <row r="248">
          <cell r="A248">
            <v>802</v>
          </cell>
          <cell r="B248" t="str">
            <v>BAZIC Bright Color 3-Ring Pencil Pouch</v>
          </cell>
          <cell r="C248">
            <v>144</v>
          </cell>
          <cell r="D248">
            <v>24</v>
          </cell>
        </row>
        <row r="249">
          <cell r="A249">
            <v>803</v>
          </cell>
          <cell r="B249" t="str">
            <v>BAZIC 3-Ring Pencil Pouch w/ Mesh Window</v>
          </cell>
          <cell r="C249">
            <v>144</v>
          </cell>
          <cell r="D249">
            <v>24</v>
          </cell>
        </row>
        <row r="250">
          <cell r="A250">
            <v>804</v>
          </cell>
          <cell r="B250" t="str">
            <v>BAZIC Bright Color 3-Ring Pencil Pouch w/ Mesh Window</v>
          </cell>
          <cell r="C250">
            <v>144</v>
          </cell>
          <cell r="D250">
            <v>24</v>
          </cell>
        </row>
        <row r="251">
          <cell r="A251">
            <v>805</v>
          </cell>
          <cell r="B251" t="str">
            <v>BAZIC 11.5" x 6.5" 3-ring Clear Pencil Pouch</v>
          </cell>
          <cell r="C251">
            <v>144</v>
          </cell>
          <cell r="D251">
            <v>24</v>
          </cell>
        </row>
        <row r="252">
          <cell r="A252">
            <v>806</v>
          </cell>
          <cell r="B252" t="str">
            <v>BAZIC 11" x 5" Clear Pencil Pouch</v>
          </cell>
          <cell r="C252">
            <v>144</v>
          </cell>
          <cell r="D252">
            <v>24</v>
          </cell>
        </row>
        <row r="253">
          <cell r="A253">
            <v>807</v>
          </cell>
          <cell r="B253" t="str">
            <v>BAZIC Double Zipper 3-Ring Pencil Pouch w/ Mesh Window</v>
          </cell>
          <cell r="C253">
            <v>144</v>
          </cell>
          <cell r="D253">
            <v>24</v>
          </cell>
        </row>
        <row r="254">
          <cell r="A254">
            <v>808</v>
          </cell>
          <cell r="B254" t="str">
            <v>BAZIC Black 3-Ring Pencil Pouch w/ Mesh Window</v>
          </cell>
          <cell r="C254">
            <v>144</v>
          </cell>
          <cell r="D254">
            <v>24</v>
          </cell>
        </row>
        <row r="255">
          <cell r="A255">
            <v>809</v>
          </cell>
          <cell r="C255">
            <v>144</v>
          </cell>
          <cell r="D255">
            <v>24</v>
          </cell>
        </row>
        <row r="256">
          <cell r="A256">
            <v>810</v>
          </cell>
          <cell r="B256" t="str">
            <v>BAZIC Retro Color 3-Ring Pencil Pouch w/ Mesh Window</v>
          </cell>
          <cell r="C256">
            <v>144</v>
          </cell>
          <cell r="D256">
            <v>24</v>
          </cell>
        </row>
        <row r="257">
          <cell r="A257">
            <v>811</v>
          </cell>
          <cell r="B257" t="str">
            <v>BAZIC 3-Ring Pencil Pouch w/ Clear Window</v>
          </cell>
          <cell r="C257">
            <v>144</v>
          </cell>
          <cell r="D257">
            <v>24</v>
          </cell>
        </row>
        <row r="258">
          <cell r="A258">
            <v>812</v>
          </cell>
          <cell r="B258" t="str">
            <v>BAZIC Bright Color Slider Pencil Case w/ PDQ Display</v>
          </cell>
          <cell r="C258">
            <v>36</v>
          </cell>
        </row>
        <row r="259">
          <cell r="A259">
            <v>816</v>
          </cell>
          <cell r="B259" t="str">
            <v>BAZIC Translucent Slider Pencil Case w/ PDQ Display</v>
          </cell>
          <cell r="C259">
            <v>36</v>
          </cell>
        </row>
        <row r="260">
          <cell r="A260">
            <v>825</v>
          </cell>
          <cell r="B260" t="str">
            <v>KAPPA Jumbo Large Print Word Finds Puzzle Book</v>
          </cell>
          <cell r="C260">
            <v>48</v>
          </cell>
        </row>
        <row r="261">
          <cell r="A261">
            <v>836</v>
          </cell>
          <cell r="B261" t="str">
            <v>BAZIC 8" Double Deck Organizer Box</v>
          </cell>
          <cell r="C261">
            <v>144</v>
          </cell>
          <cell r="D261">
            <v>24</v>
          </cell>
        </row>
        <row r="262">
          <cell r="A262">
            <v>837</v>
          </cell>
          <cell r="B262" t="str">
            <v>BAZIC 8" Bright Color Double Deck Organizer Box</v>
          </cell>
          <cell r="C262">
            <v>144</v>
          </cell>
          <cell r="D262">
            <v>24</v>
          </cell>
        </row>
        <row r="263">
          <cell r="A263">
            <v>839</v>
          </cell>
          <cell r="B263" t="str">
            <v>BAZIC Glitter Bright Color Multipurpose Utility Box</v>
          </cell>
          <cell r="C263">
            <v>24</v>
          </cell>
        </row>
        <row r="264">
          <cell r="A264">
            <v>840</v>
          </cell>
          <cell r="B264" t="str">
            <v>BAZIC Clear Multipurpose Utility Box</v>
          </cell>
          <cell r="C264">
            <v>24</v>
          </cell>
        </row>
        <row r="265">
          <cell r="A265">
            <v>841</v>
          </cell>
          <cell r="B265" t="str">
            <v>BAZIC Bright Color Multipurpose Utility Box</v>
          </cell>
          <cell r="C265">
            <v>24</v>
          </cell>
        </row>
        <row r="266">
          <cell r="A266">
            <v>842</v>
          </cell>
          <cell r="B266" t="str">
            <v>BAZIC Classic Multipurpose Utility Box</v>
          </cell>
          <cell r="C266">
            <v>24</v>
          </cell>
        </row>
        <row r="267">
          <cell r="A267">
            <v>844</v>
          </cell>
          <cell r="B267" t="str">
            <v>KAPPA Variety Puzzles &amp; Games Book</v>
          </cell>
          <cell r="C267">
            <v>48</v>
          </cell>
        </row>
        <row r="268">
          <cell r="A268">
            <v>845</v>
          </cell>
          <cell r="B268" t="str">
            <v>BAZIC Regal Multipurpose Utility Box</v>
          </cell>
          <cell r="C268">
            <v>24</v>
          </cell>
        </row>
        <row r="269">
          <cell r="A269">
            <v>846</v>
          </cell>
          <cell r="B269" t="str">
            <v>BAZIC Basix Multipurpose Utility Box</v>
          </cell>
          <cell r="C269">
            <v>24</v>
          </cell>
        </row>
        <row r="270">
          <cell r="A270">
            <v>847</v>
          </cell>
          <cell r="B270" t="str">
            <v>BAZIC Basix Clear Multipurpose Utility Box</v>
          </cell>
          <cell r="C270">
            <v>24</v>
          </cell>
        </row>
        <row r="271">
          <cell r="A271">
            <v>850</v>
          </cell>
          <cell r="B271" t="str">
            <v>BAZIC Bright Multipurpose Ruler Length Utility Box</v>
          </cell>
          <cell r="C271">
            <v>12</v>
          </cell>
        </row>
        <row r="272">
          <cell r="A272">
            <v>851</v>
          </cell>
          <cell r="B272" t="str">
            <v>BAZIC Clear Multipurpose Ruler Length Utility Box</v>
          </cell>
          <cell r="C272">
            <v>12</v>
          </cell>
        </row>
        <row r="273">
          <cell r="A273">
            <v>901</v>
          </cell>
          <cell r="B273" t="str">
            <v>BAZIC 3/4" x 1296" Invisible Tape w/ Dispenser</v>
          </cell>
          <cell r="C273">
            <v>144</v>
          </cell>
          <cell r="D273">
            <v>24</v>
          </cell>
        </row>
        <row r="274">
          <cell r="A274">
            <v>902</v>
          </cell>
          <cell r="B274" t="str">
            <v>BAZIC 3/4" X 800" Invisible Tape Refill (3/Pack)</v>
          </cell>
          <cell r="C274">
            <v>144</v>
          </cell>
          <cell r="D274">
            <v>24</v>
          </cell>
        </row>
        <row r="275">
          <cell r="A275">
            <v>903</v>
          </cell>
          <cell r="B275" t="str">
            <v>BAZIC 3/4" X 500" Invisible Tape (3/Pack)</v>
          </cell>
          <cell r="C275">
            <v>144</v>
          </cell>
          <cell r="D275">
            <v>24</v>
          </cell>
        </row>
        <row r="276">
          <cell r="A276">
            <v>904</v>
          </cell>
          <cell r="B276" t="str">
            <v>BAZIC 3/4" X 1000" Transparent Tape Refill (3/Pack)</v>
          </cell>
          <cell r="C276">
            <v>144</v>
          </cell>
          <cell r="D276">
            <v>24</v>
          </cell>
        </row>
        <row r="277">
          <cell r="A277">
            <v>905</v>
          </cell>
          <cell r="B277" t="str">
            <v>BAZIC 3/4" X 500" Transparent Tape (3/Pack)</v>
          </cell>
          <cell r="C277">
            <v>144</v>
          </cell>
          <cell r="D277">
            <v>24</v>
          </cell>
        </row>
        <row r="278">
          <cell r="A278">
            <v>906</v>
          </cell>
          <cell r="B278" t="str">
            <v>BAZIC 3/4" X 1296" Invisible Tape Refill (12/Pack)</v>
          </cell>
          <cell r="C278">
            <v>12</v>
          </cell>
        </row>
        <row r="279">
          <cell r="A279">
            <v>907</v>
          </cell>
          <cell r="B279" t="str">
            <v>BAZIC 3/4" X 1296" Transparent Tape Refill (12/Pack)</v>
          </cell>
          <cell r="C279">
            <v>12</v>
          </cell>
        </row>
        <row r="280">
          <cell r="A280">
            <v>909</v>
          </cell>
          <cell r="B280" t="str">
            <v>BAZIC 1.88" X 10 Yards Black Duct Tape</v>
          </cell>
          <cell r="C280">
            <v>36</v>
          </cell>
        </row>
        <row r="281">
          <cell r="A281">
            <v>910</v>
          </cell>
          <cell r="B281" t="str">
            <v>BAZIC 1.88" X 10 Yard Assorted Fluorescent Colored Duct Tape</v>
          </cell>
          <cell r="C281">
            <v>36</v>
          </cell>
        </row>
        <row r="282">
          <cell r="A282">
            <v>912</v>
          </cell>
          <cell r="B282" t="str">
            <v>BAZIC 3/4" X 1296" Transparent Tape w/ Dispenser</v>
          </cell>
          <cell r="C282">
            <v>144</v>
          </cell>
          <cell r="D282">
            <v>24</v>
          </cell>
        </row>
        <row r="283">
          <cell r="A283">
            <v>914</v>
          </cell>
          <cell r="B283" t="str">
            <v>BAZIC 1.88" x 27.3 Yards Super Clear Heavy Duty Shipping Packaging Tape with Dispenser</v>
          </cell>
          <cell r="C283">
            <v>36</v>
          </cell>
        </row>
        <row r="284">
          <cell r="A284">
            <v>915</v>
          </cell>
          <cell r="B284" t="str">
            <v>BAZIC 1.88" x 54.6 Yards Super Clear Heavy Duty Shipping Packaging Tape</v>
          </cell>
          <cell r="C284">
            <v>36</v>
          </cell>
        </row>
        <row r="285">
          <cell r="A285">
            <v>918</v>
          </cell>
          <cell r="B285" t="str">
            <v>BAZIC 1.88" X 109.3 Yards Industrial Clear Packing Tape (36/box)</v>
          </cell>
          <cell r="C285">
            <v>1</v>
          </cell>
        </row>
        <row r="286">
          <cell r="A286">
            <v>919</v>
          </cell>
          <cell r="B286" t="str">
            <v>BAZIC 1.88" X 109.3 Yards Industrial Tan Packing Tape (36/box)</v>
          </cell>
          <cell r="C286">
            <v>1</v>
          </cell>
        </row>
        <row r="287">
          <cell r="A287">
            <v>920</v>
          </cell>
          <cell r="B287" t="str">
            <v>BAZIC 1.88" X 54.6 Yards Clear Packaging Tape</v>
          </cell>
          <cell r="C287">
            <v>36</v>
          </cell>
        </row>
        <row r="288">
          <cell r="A288">
            <v>921</v>
          </cell>
          <cell r="B288" t="str">
            <v>BAZIC 1.88" X 109.3 Yards Clear Packaging Tape</v>
          </cell>
          <cell r="C288">
            <v>36</v>
          </cell>
        </row>
        <row r="289">
          <cell r="A289">
            <v>922</v>
          </cell>
          <cell r="B289" t="str">
            <v>BAZIC 1.88" X 54.6 Yards Tan Packaging Tape</v>
          </cell>
          <cell r="C289">
            <v>36</v>
          </cell>
        </row>
        <row r="290">
          <cell r="A290">
            <v>923</v>
          </cell>
          <cell r="B290" t="str">
            <v>BAZIC 1.88" X 109.3 Yards Tan Packaging Tape</v>
          </cell>
          <cell r="C290">
            <v>36</v>
          </cell>
        </row>
        <row r="291">
          <cell r="A291">
            <v>924</v>
          </cell>
          <cell r="B291" t="str">
            <v>BAZIC 2.83" X 109.3 Yards Clear Packaging Tape</v>
          </cell>
          <cell r="C291">
            <v>24</v>
          </cell>
        </row>
        <row r="292">
          <cell r="A292">
            <v>925</v>
          </cell>
          <cell r="B292" t="str">
            <v>BAZIC 1" X 36 Yard (1296") Double Sided Tape</v>
          </cell>
          <cell r="C292">
            <v>72</v>
          </cell>
          <cell r="D292">
            <v>24</v>
          </cell>
        </row>
        <row r="293">
          <cell r="A293">
            <v>926</v>
          </cell>
          <cell r="B293" t="str">
            <v>BAZIC 1" X 20 Yard (720") Double Sided Tape</v>
          </cell>
          <cell r="C293">
            <v>72</v>
          </cell>
          <cell r="D293">
            <v>24</v>
          </cell>
        </row>
        <row r="294">
          <cell r="A294">
            <v>927</v>
          </cell>
          <cell r="B294" t="str">
            <v>BAZIC 3/4" X 1296" Crystal Clear Tape w/ Dispenser</v>
          </cell>
          <cell r="C294">
            <v>144</v>
          </cell>
          <cell r="D294">
            <v>24</v>
          </cell>
        </row>
        <row r="295">
          <cell r="A295">
            <v>928</v>
          </cell>
          <cell r="B295" t="str">
            <v>BAZIC 3/4" X 1000" Crystal Clear Tape Refill (3/Pack)</v>
          </cell>
          <cell r="C295">
            <v>144</v>
          </cell>
          <cell r="D295">
            <v>24</v>
          </cell>
        </row>
        <row r="296">
          <cell r="A296">
            <v>929</v>
          </cell>
          <cell r="B296" t="str">
            <v>BAZIC 3/4" X 500" Crystal Clear Tape (3/Pack)</v>
          </cell>
          <cell r="C296">
            <v>144</v>
          </cell>
          <cell r="D296">
            <v>24</v>
          </cell>
        </row>
        <row r="297">
          <cell r="A297">
            <v>930</v>
          </cell>
          <cell r="B297" t="str">
            <v>BAZIC 3/4" X 500" Double Sided Permanent Tape w/ Dispenser</v>
          </cell>
          <cell r="C297">
            <v>144</v>
          </cell>
          <cell r="D297">
            <v>24</v>
          </cell>
        </row>
        <row r="298">
          <cell r="A298">
            <v>936</v>
          </cell>
          <cell r="B298" t="str">
            <v>BAZIC 1.88" X 800" Clear Packaging Tape w/ Dispenser</v>
          </cell>
          <cell r="C298">
            <v>144</v>
          </cell>
          <cell r="D298">
            <v>24</v>
          </cell>
        </row>
        <row r="299">
          <cell r="A299">
            <v>937</v>
          </cell>
          <cell r="B299" t="str">
            <v>BAZIC 1.88" X 800" Tan Packaging Tape w/ Dispenser</v>
          </cell>
          <cell r="C299">
            <v>144</v>
          </cell>
          <cell r="D299">
            <v>24</v>
          </cell>
        </row>
        <row r="300">
          <cell r="A300">
            <v>938</v>
          </cell>
          <cell r="B300" t="str">
            <v>BAZIC 3/4" X 250" Invisible/Transparent Tape (3/Pack) w/ Floor Display</v>
          </cell>
          <cell r="C300">
            <v>144</v>
          </cell>
        </row>
        <row r="301">
          <cell r="A301">
            <v>939</v>
          </cell>
          <cell r="B301" t="str">
            <v>BAZIC 3/4" X 250" Crystal Clear Tape (3/Pack) w/ Floor Display</v>
          </cell>
          <cell r="C301">
            <v>144</v>
          </cell>
        </row>
        <row r="302">
          <cell r="A302">
            <v>940</v>
          </cell>
          <cell r="B302" t="str">
            <v>BAZIC 1" Core Desktop Tape Dispenser</v>
          </cell>
          <cell r="C302">
            <v>12</v>
          </cell>
        </row>
        <row r="303">
          <cell r="A303">
            <v>943</v>
          </cell>
          <cell r="B303" t="str">
            <v>BAZIC Mini 1" Core Desktop Tape Dispenser w/ (3) 3/4" x 500" Tape Refill</v>
          </cell>
          <cell r="C303">
            <v>24</v>
          </cell>
        </row>
        <row r="304">
          <cell r="A304">
            <v>945</v>
          </cell>
          <cell r="B304" t="str">
            <v>BAZIC 1.88" X 54.6 Yards Color Packaging Tape</v>
          </cell>
          <cell r="C304">
            <v>48</v>
          </cell>
        </row>
        <row r="305">
          <cell r="A305">
            <v>950</v>
          </cell>
          <cell r="B305" t="str">
            <v>BAZIC 0.71" X 2160" (60 Yards) General Purpose Masking Tape</v>
          </cell>
          <cell r="C305">
            <v>36</v>
          </cell>
        </row>
        <row r="306">
          <cell r="A306">
            <v>951</v>
          </cell>
          <cell r="B306" t="str">
            <v>BAZIC 0.94" X 1440" (40 Yards) General Purpose Masking Tape</v>
          </cell>
          <cell r="C306">
            <v>36</v>
          </cell>
        </row>
        <row r="307">
          <cell r="A307">
            <v>952</v>
          </cell>
          <cell r="B307" t="str">
            <v>BAZIC 0.94" X 2160" (60 Yards) General Purpose Masking Tape</v>
          </cell>
          <cell r="C307">
            <v>36</v>
          </cell>
        </row>
        <row r="308">
          <cell r="A308">
            <v>953</v>
          </cell>
          <cell r="B308" t="str">
            <v>BAZIC 1.41" X 1080" (30 Yards) General Purpose Masking Tape</v>
          </cell>
          <cell r="C308">
            <v>36</v>
          </cell>
        </row>
        <row r="309">
          <cell r="A309">
            <v>954</v>
          </cell>
          <cell r="B309" t="str">
            <v>BAZIC 1.41" X 2160" (60 Yards) General Purpose Masking Tape</v>
          </cell>
          <cell r="C309">
            <v>24</v>
          </cell>
        </row>
        <row r="310">
          <cell r="A310">
            <v>955</v>
          </cell>
          <cell r="B310" t="str">
            <v>BAZIC 1.88" X 720" (20 Yards) General Purpose Masking Tape</v>
          </cell>
          <cell r="C310">
            <v>36</v>
          </cell>
        </row>
        <row r="311">
          <cell r="A311">
            <v>956</v>
          </cell>
          <cell r="B311" t="str">
            <v>BAZIC 1.88" X 2160" (60 Yards) General Purpose Masking Tape</v>
          </cell>
          <cell r="C311">
            <v>24</v>
          </cell>
        </row>
        <row r="312">
          <cell r="A312">
            <v>960</v>
          </cell>
          <cell r="B312" t="str">
            <v>BAZIC 1.88" X 3 Yards Glitter Tape</v>
          </cell>
          <cell r="C312">
            <v>36</v>
          </cell>
        </row>
        <row r="313">
          <cell r="A313">
            <v>961</v>
          </cell>
          <cell r="B313" t="str">
            <v>BAZIC 1.88" X 5 Yards Holographic Duct Tape</v>
          </cell>
          <cell r="C313">
            <v>36</v>
          </cell>
        </row>
        <row r="314">
          <cell r="A314">
            <v>970</v>
          </cell>
          <cell r="B314" t="str">
            <v>BAZIC 1.88" X 60 Yards Silver Duct Tape</v>
          </cell>
          <cell r="C314">
            <v>12</v>
          </cell>
        </row>
        <row r="315">
          <cell r="A315">
            <v>971</v>
          </cell>
          <cell r="B315" t="str">
            <v>BAZIC 1.88" X 60 Yards Black Duct Tape</v>
          </cell>
          <cell r="C315">
            <v>12</v>
          </cell>
        </row>
        <row r="316">
          <cell r="A316">
            <v>972</v>
          </cell>
          <cell r="B316" t="str">
            <v>BAZIC 1.88" X 60 Yards White Duct Tape</v>
          </cell>
          <cell r="C316">
            <v>12</v>
          </cell>
        </row>
        <row r="317">
          <cell r="A317">
            <v>973</v>
          </cell>
          <cell r="B317" t="str">
            <v>BAZIC 1.88" X 60 Yards Blue Duct Tape</v>
          </cell>
          <cell r="C317">
            <v>12</v>
          </cell>
        </row>
        <row r="318">
          <cell r="A318">
            <v>974</v>
          </cell>
          <cell r="B318" t="str">
            <v>BAZIC 1.88" X 60 Yards Green Duct Tape</v>
          </cell>
          <cell r="C318">
            <v>12</v>
          </cell>
        </row>
        <row r="319">
          <cell r="A319">
            <v>975</v>
          </cell>
          <cell r="B319" t="str">
            <v>BAZIC 1.88" X 60 Yards Red Duct Tape</v>
          </cell>
          <cell r="C319">
            <v>12</v>
          </cell>
        </row>
        <row r="320">
          <cell r="A320">
            <v>976</v>
          </cell>
          <cell r="B320" t="str">
            <v>BAZIC 1.88" X 60 Yards Yellow Duct Tape</v>
          </cell>
          <cell r="C320">
            <v>12</v>
          </cell>
        </row>
        <row r="321">
          <cell r="A321">
            <v>977</v>
          </cell>
          <cell r="B321" t="str">
            <v>BAZIC 1.88" X 30 Yards Silver Duct Tape</v>
          </cell>
          <cell r="C321">
            <v>24</v>
          </cell>
        </row>
        <row r="322">
          <cell r="A322">
            <v>978</v>
          </cell>
          <cell r="B322" t="str">
            <v>BAZIC 1.88" X 10 Yards Silver Duct Tape</v>
          </cell>
          <cell r="C322">
            <v>36</v>
          </cell>
        </row>
        <row r="323">
          <cell r="A323">
            <v>979</v>
          </cell>
          <cell r="B323" t="str">
            <v>BAZIC 1.88" X 10 Yard Assorted Colored Duct Tape</v>
          </cell>
          <cell r="C323">
            <v>36</v>
          </cell>
        </row>
        <row r="324">
          <cell r="A324">
            <v>980</v>
          </cell>
          <cell r="B324" t="str">
            <v>BAZIC 1" X 200" Double Sided Foam Mounting Tape</v>
          </cell>
          <cell r="C324">
            <v>144</v>
          </cell>
          <cell r="D324">
            <v>24</v>
          </cell>
        </row>
        <row r="325">
          <cell r="A325">
            <v>981</v>
          </cell>
          <cell r="B325" t="str">
            <v>BAZIC 0.5" X 200" Double Sided Foam Mounting Tape (2/Pack)</v>
          </cell>
          <cell r="C325">
            <v>144</v>
          </cell>
          <cell r="D325">
            <v>24</v>
          </cell>
        </row>
        <row r="326">
          <cell r="A326">
            <v>989</v>
          </cell>
          <cell r="B326" t="str">
            <v>BAZIC 1" X 60" Double Sided Clear Mounting Tape</v>
          </cell>
          <cell r="C326">
            <v>144</v>
          </cell>
          <cell r="D326">
            <v>24</v>
          </cell>
        </row>
        <row r="327">
          <cell r="A327">
            <v>991</v>
          </cell>
          <cell r="B327" t="str">
            <v>BAZIC Rubber Grip Premium Comfort Packing Tape Dispenser</v>
          </cell>
          <cell r="C327">
            <v>12</v>
          </cell>
        </row>
        <row r="328">
          <cell r="A328">
            <v>992</v>
          </cell>
          <cell r="B328" t="str">
            <v>BAZIC Packaging Tape Dispenser w/ (2) 1.88" X 54.6 Yards Super Clear Tape</v>
          </cell>
          <cell r="C328">
            <v>6</v>
          </cell>
        </row>
        <row r="329">
          <cell r="A329">
            <v>1030</v>
          </cell>
          <cell r="B329" t="str">
            <v>BAZIC 16" Black Basic Backpack</v>
          </cell>
          <cell r="C329">
            <v>12</v>
          </cell>
        </row>
        <row r="330">
          <cell r="A330">
            <v>1031</v>
          </cell>
          <cell r="B330" t="str">
            <v>BAZIC 16" Blue Basic Backpack</v>
          </cell>
          <cell r="C330">
            <v>12</v>
          </cell>
        </row>
        <row r="331">
          <cell r="A331">
            <v>1032</v>
          </cell>
          <cell r="B331" t="str">
            <v>BAZIC 16" Red Basic Backpack</v>
          </cell>
          <cell r="C331">
            <v>12</v>
          </cell>
        </row>
        <row r="332">
          <cell r="A332">
            <v>1033</v>
          </cell>
          <cell r="B332" t="str">
            <v>BAZIC 16" Green Basic Backpack</v>
          </cell>
          <cell r="C332">
            <v>12</v>
          </cell>
        </row>
        <row r="333">
          <cell r="A333">
            <v>1034</v>
          </cell>
          <cell r="B333" t="str">
            <v>BAZIC 16" Lime Green Basic Backpack</v>
          </cell>
          <cell r="C333">
            <v>12</v>
          </cell>
        </row>
        <row r="334">
          <cell r="A334">
            <v>1036</v>
          </cell>
          <cell r="B334" t="str">
            <v>BAZIC 16" Fuchsia Basic Backpack</v>
          </cell>
          <cell r="C334">
            <v>12</v>
          </cell>
        </row>
        <row r="335">
          <cell r="A335">
            <v>1037</v>
          </cell>
          <cell r="B335" t="str">
            <v>BAZIC 16" Purple Basic Backpack</v>
          </cell>
          <cell r="C335">
            <v>12</v>
          </cell>
        </row>
        <row r="336">
          <cell r="A336">
            <v>1039</v>
          </cell>
          <cell r="B336" t="str">
            <v>BAZIC 16" Burgundy Basic Backpack</v>
          </cell>
          <cell r="C336">
            <v>12</v>
          </cell>
        </row>
        <row r="337">
          <cell r="A337">
            <v>1040</v>
          </cell>
          <cell r="B337" t="str">
            <v>BAZIC 16" Navy Blue Basic Backpack</v>
          </cell>
          <cell r="C337">
            <v>12</v>
          </cell>
        </row>
        <row r="338">
          <cell r="A338">
            <v>1041</v>
          </cell>
          <cell r="B338" t="str">
            <v>BAZIC 16" Gray Basic Backpack</v>
          </cell>
          <cell r="C338">
            <v>12</v>
          </cell>
        </row>
        <row r="339">
          <cell r="A339">
            <v>1042</v>
          </cell>
          <cell r="B339" t="str">
            <v>BAZIC 16" Mustard Basic Backpack</v>
          </cell>
          <cell r="C339">
            <v>12</v>
          </cell>
        </row>
        <row r="340">
          <cell r="A340">
            <v>1050</v>
          </cell>
          <cell r="B340" t="str">
            <v>BAZIC 17" Black Classic Backpack</v>
          </cell>
          <cell r="C340">
            <v>12</v>
          </cell>
        </row>
        <row r="341">
          <cell r="A341">
            <v>1051</v>
          </cell>
          <cell r="B341" t="str">
            <v>BAZIC 17" Blue Classic Backpack</v>
          </cell>
          <cell r="C341">
            <v>12</v>
          </cell>
        </row>
        <row r="342">
          <cell r="A342">
            <v>1052</v>
          </cell>
          <cell r="B342" t="str">
            <v>BAZIC 17" Red Classic Backpack</v>
          </cell>
          <cell r="C342">
            <v>12</v>
          </cell>
        </row>
        <row r="343">
          <cell r="A343">
            <v>1053</v>
          </cell>
          <cell r="B343" t="str">
            <v>BAZIC 17" Green Classic Backpack</v>
          </cell>
          <cell r="C343">
            <v>12</v>
          </cell>
        </row>
        <row r="344">
          <cell r="A344">
            <v>1054</v>
          </cell>
          <cell r="B344" t="str">
            <v>BAZIC 17" Lime Green Classic Backpack</v>
          </cell>
          <cell r="C344">
            <v>12</v>
          </cell>
        </row>
        <row r="345">
          <cell r="A345">
            <v>1055</v>
          </cell>
          <cell r="B345" t="str">
            <v>BAZIC 17" Cyan Classic Backpack</v>
          </cell>
          <cell r="C345">
            <v>12</v>
          </cell>
        </row>
        <row r="346">
          <cell r="A346">
            <v>1056</v>
          </cell>
          <cell r="B346" t="str">
            <v>BAZIC 17" Fuchsia Classic Backpack</v>
          </cell>
          <cell r="C346">
            <v>12</v>
          </cell>
        </row>
        <row r="347">
          <cell r="A347">
            <v>1057</v>
          </cell>
          <cell r="B347" t="str">
            <v>BAZIC 17" Purple Classic Backpack</v>
          </cell>
          <cell r="C347">
            <v>12</v>
          </cell>
        </row>
        <row r="348">
          <cell r="A348">
            <v>1058</v>
          </cell>
          <cell r="B348" t="str">
            <v>BAZIC 17" Orange Classic Backpack</v>
          </cell>
          <cell r="C348">
            <v>12</v>
          </cell>
        </row>
        <row r="349">
          <cell r="A349">
            <v>1059</v>
          </cell>
          <cell r="B349" t="str">
            <v>BAZIC 17" Burgundy Classic Backpack</v>
          </cell>
          <cell r="C349">
            <v>12</v>
          </cell>
        </row>
        <row r="350">
          <cell r="A350">
            <v>1060</v>
          </cell>
          <cell r="B350" t="str">
            <v>BAZIC 17" Navy Blue Classic Backpack</v>
          </cell>
          <cell r="C350">
            <v>12</v>
          </cell>
        </row>
        <row r="351">
          <cell r="A351">
            <v>1061</v>
          </cell>
          <cell r="B351" t="str">
            <v>BAZIC 17" Gray Classic Backpack</v>
          </cell>
          <cell r="C351">
            <v>12</v>
          </cell>
        </row>
        <row r="352">
          <cell r="A352">
            <v>1062</v>
          </cell>
          <cell r="B352" t="str">
            <v>BAZIC 17" Mustard Classic Backpack</v>
          </cell>
          <cell r="C352">
            <v>12</v>
          </cell>
        </row>
        <row r="353">
          <cell r="A353">
            <v>1080</v>
          </cell>
          <cell r="B353" t="str">
            <v>BAZIC 17" Olympus Backpack - Assorted Color</v>
          </cell>
          <cell r="C353">
            <v>24</v>
          </cell>
        </row>
        <row r="354">
          <cell r="A354">
            <v>1200</v>
          </cell>
          <cell r="B354" t="str">
            <v>BAZIC Black Fine Tip Dry-Erase Markers (4/Pack)</v>
          </cell>
          <cell r="C354">
            <v>144</v>
          </cell>
          <cell r="D354">
            <v>24</v>
          </cell>
        </row>
        <row r="355">
          <cell r="A355">
            <v>1201</v>
          </cell>
          <cell r="B355" t="str">
            <v>BAZIC Assorted Colors Fine Tip Dry-Erase Markers (4/Pack)</v>
          </cell>
          <cell r="C355">
            <v>144</v>
          </cell>
          <cell r="D355">
            <v>24</v>
          </cell>
        </row>
        <row r="356">
          <cell r="A356">
            <v>1202</v>
          </cell>
          <cell r="B356" t="str">
            <v>BAZIC Assorted Colors Fine Tip Dry-Erase Markers (6/Pack)</v>
          </cell>
          <cell r="C356">
            <v>72</v>
          </cell>
          <cell r="D356">
            <v>12</v>
          </cell>
        </row>
        <row r="357">
          <cell r="A357">
            <v>1203</v>
          </cell>
          <cell r="B357" t="str">
            <v>BAZIC Bright Colors Fine Tip Dry-Erase Markers (6/Pack)</v>
          </cell>
          <cell r="C357">
            <v>72</v>
          </cell>
          <cell r="D357">
            <v>12</v>
          </cell>
        </row>
        <row r="358">
          <cell r="A358">
            <v>1204</v>
          </cell>
          <cell r="B358" t="str">
            <v>BAZIC Bright Colors Fine Tip Dry-Erase Markers (4/Pack)</v>
          </cell>
          <cell r="C358">
            <v>144</v>
          </cell>
          <cell r="D358">
            <v>24</v>
          </cell>
        </row>
        <row r="359">
          <cell r="A359">
            <v>1206</v>
          </cell>
          <cell r="B359" t="str">
            <v>BAZIC Black Fine Tip Permanent Markers w/ Pocket Clip (5/Pack)</v>
          </cell>
          <cell r="C359">
            <v>144</v>
          </cell>
          <cell r="D359">
            <v>24</v>
          </cell>
        </row>
        <row r="360">
          <cell r="A360">
            <v>1207</v>
          </cell>
          <cell r="B360" t="str">
            <v>BAZIC Dry Erase Starter Kit</v>
          </cell>
          <cell r="C360">
            <v>12</v>
          </cell>
        </row>
        <row r="361">
          <cell r="A361">
            <v>1208</v>
          </cell>
          <cell r="B361" t="str">
            <v>BAZIC 3 Assorted Colors Chisel Tip Dry-Erase Markers w/ Eraser</v>
          </cell>
          <cell r="C361">
            <v>72</v>
          </cell>
          <cell r="D361">
            <v>24</v>
          </cell>
        </row>
        <row r="362">
          <cell r="A362">
            <v>1209</v>
          </cell>
          <cell r="B362" t="str">
            <v>BAZIC Bright Colors Fine Tip Permanent Markers w/ Pocket Clip (5/Pack)</v>
          </cell>
          <cell r="C362">
            <v>144</v>
          </cell>
          <cell r="D362">
            <v>24</v>
          </cell>
        </row>
        <row r="363">
          <cell r="A363">
            <v>1210</v>
          </cell>
          <cell r="B363" t="str">
            <v>BAZIC Assorted Colors Fine Tip Permanent Markers w/ Pocket Clip (5/Pack)</v>
          </cell>
          <cell r="C363">
            <v>144</v>
          </cell>
          <cell r="D363">
            <v>24</v>
          </cell>
        </row>
        <row r="364">
          <cell r="A364">
            <v>1213</v>
          </cell>
          <cell r="B364" t="str">
            <v>BAZIC 8 mm Jumbo Chisel Tip Permanent Markers (2/Pack)</v>
          </cell>
          <cell r="C364">
            <v>144</v>
          </cell>
          <cell r="D364">
            <v>24</v>
          </cell>
        </row>
        <row r="365">
          <cell r="A365">
            <v>1216</v>
          </cell>
          <cell r="B365" t="str">
            <v>BAZIC Assorted Colors Chisel Tip Jumbo Permanent Markers (3/Pk)</v>
          </cell>
          <cell r="C365">
            <v>144</v>
          </cell>
          <cell r="D365">
            <v>24</v>
          </cell>
        </row>
        <row r="366">
          <cell r="A366">
            <v>1217</v>
          </cell>
          <cell r="B366" t="str">
            <v>BAZIC Black Chisel Tip Jumbo Permanent Markers (3/Pack)</v>
          </cell>
          <cell r="C366">
            <v>144</v>
          </cell>
          <cell r="D366">
            <v>24</v>
          </cell>
        </row>
        <row r="367">
          <cell r="A367">
            <v>1220</v>
          </cell>
          <cell r="B367" t="str">
            <v>BAZIC 10 Colors Broad Line Mini Washable Markers</v>
          </cell>
          <cell r="C367">
            <v>144</v>
          </cell>
          <cell r="D367">
            <v>24</v>
          </cell>
        </row>
        <row r="368">
          <cell r="A368">
            <v>1223</v>
          </cell>
          <cell r="B368" t="str">
            <v>BAZIC 10 Classic Colors Broad Line Jumbo Washable Markers</v>
          </cell>
          <cell r="C368">
            <v>144</v>
          </cell>
          <cell r="D368">
            <v>24</v>
          </cell>
        </row>
        <row r="369">
          <cell r="A369">
            <v>1224</v>
          </cell>
          <cell r="B369" t="str">
            <v>BAZIC 10 Colors Super Tip Washable Markers</v>
          </cell>
          <cell r="C369">
            <v>144</v>
          </cell>
          <cell r="D369">
            <v>24</v>
          </cell>
        </row>
        <row r="370">
          <cell r="A370">
            <v>1225</v>
          </cell>
          <cell r="B370" t="str">
            <v>BAZIC 8 Colors Broad Line Jumbo Washable Markers</v>
          </cell>
          <cell r="C370">
            <v>144</v>
          </cell>
          <cell r="D370">
            <v>24</v>
          </cell>
        </row>
        <row r="371">
          <cell r="A371">
            <v>1226</v>
          </cell>
          <cell r="B371" t="str">
            <v>BAZIC Washable Dot Marker</v>
          </cell>
          <cell r="C371">
            <v>144</v>
          </cell>
          <cell r="D371">
            <v>24</v>
          </cell>
        </row>
        <row r="372">
          <cell r="A372">
            <v>1227</v>
          </cell>
          <cell r="B372" t="str">
            <v>BAZIC 6 Colors Washable Dot Markers</v>
          </cell>
          <cell r="C372">
            <v>12</v>
          </cell>
        </row>
        <row r="373">
          <cell r="A373">
            <v>1228</v>
          </cell>
          <cell r="B373" t="str">
            <v>BAZIC 8 Colors Jumbo Triangle Washable Markers</v>
          </cell>
          <cell r="C373">
            <v>144</v>
          </cell>
          <cell r="D373">
            <v>24</v>
          </cell>
        </row>
        <row r="374">
          <cell r="A374">
            <v>1234</v>
          </cell>
          <cell r="B374" t="str">
            <v>BAZIC 8 Double-Tip Washable Markers</v>
          </cell>
          <cell r="C374">
            <v>144</v>
          </cell>
          <cell r="D374">
            <v>24</v>
          </cell>
        </row>
        <row r="375">
          <cell r="A375">
            <v>1235</v>
          </cell>
          <cell r="B375" t="str">
            <v>BAZIC 8 Colors Broad Line Jumbo Washable Markers Classroom Pack (200 Ct)</v>
          </cell>
          <cell r="C375">
            <v>6</v>
          </cell>
        </row>
        <row r="376">
          <cell r="A376">
            <v>1236</v>
          </cell>
          <cell r="B376" t="str">
            <v>BAZIC 6 Metallic Colors Markers</v>
          </cell>
          <cell r="C376">
            <v>72</v>
          </cell>
          <cell r="D376">
            <v>12</v>
          </cell>
        </row>
        <row r="377">
          <cell r="A377">
            <v>1237</v>
          </cell>
          <cell r="B377" t="str">
            <v>BAZIC Silver &amp; Gold Metallic Markers (2/Pack)</v>
          </cell>
          <cell r="C377">
            <v>144</v>
          </cell>
          <cell r="D377">
            <v>24</v>
          </cell>
        </row>
        <row r="378">
          <cell r="A378">
            <v>1240</v>
          </cell>
          <cell r="B378" t="str">
            <v>BAZIC 40 ml Bingo Marker</v>
          </cell>
          <cell r="C378">
            <v>144</v>
          </cell>
          <cell r="D378">
            <v>24</v>
          </cell>
        </row>
        <row r="379">
          <cell r="A379">
            <v>1241</v>
          </cell>
          <cell r="B379" t="str">
            <v>BAZIC Black Double-Tip Permanent Markers (2/Pack)</v>
          </cell>
          <cell r="C379">
            <v>144</v>
          </cell>
          <cell r="D379">
            <v>24</v>
          </cell>
        </row>
        <row r="380">
          <cell r="A380">
            <v>1242</v>
          </cell>
          <cell r="B380" t="str">
            <v>BAZIC Assorted Colors Double-Tip Permanent Markers (3/Pack)</v>
          </cell>
          <cell r="C380">
            <v>144</v>
          </cell>
          <cell r="D380">
            <v>24</v>
          </cell>
        </row>
        <row r="381">
          <cell r="A381">
            <v>1245</v>
          </cell>
          <cell r="B381" t="str">
            <v>BAZIC Assorted Colors Chisel Tip Jumbo Permanent Markers w/ Grip (3/Pack)</v>
          </cell>
          <cell r="C381">
            <v>144</v>
          </cell>
          <cell r="D381">
            <v>24</v>
          </cell>
        </row>
        <row r="382">
          <cell r="A382">
            <v>1246</v>
          </cell>
          <cell r="B382" t="str">
            <v>BAZIC Black Chisel Tip Jumbo Permanent Markers w/ Grip (3/Pack)</v>
          </cell>
          <cell r="C382">
            <v>144</v>
          </cell>
          <cell r="D382">
            <v>24</v>
          </cell>
        </row>
        <row r="383">
          <cell r="A383">
            <v>1247</v>
          </cell>
          <cell r="B383" t="str">
            <v>BAZIC Assorted Colors Chisel Tip Desk Style Permanent Markers (3/Pack)</v>
          </cell>
          <cell r="C383">
            <v>144</v>
          </cell>
          <cell r="D383">
            <v>24</v>
          </cell>
        </row>
        <row r="384">
          <cell r="A384">
            <v>1248</v>
          </cell>
          <cell r="B384" t="str">
            <v>BAZIC Black Chisel Tip Desk Style Permanent Markers (3/Pack)</v>
          </cell>
          <cell r="C384">
            <v>144</v>
          </cell>
          <cell r="D384">
            <v>24</v>
          </cell>
        </row>
        <row r="385">
          <cell r="A385">
            <v>1249</v>
          </cell>
          <cell r="B385" t="str">
            <v>BAZIC Bright Colors Chisel Tip Dry-Erase Markers (3/Pack)</v>
          </cell>
          <cell r="C385">
            <v>144</v>
          </cell>
          <cell r="D385">
            <v>24</v>
          </cell>
        </row>
        <row r="386">
          <cell r="A386">
            <v>1250</v>
          </cell>
          <cell r="B386" t="str">
            <v>BAZIC Assorted Colors Chisel Tip Dry-Erase Markers (3/Pack)</v>
          </cell>
          <cell r="C386">
            <v>144</v>
          </cell>
          <cell r="D386">
            <v>24</v>
          </cell>
        </row>
        <row r="387">
          <cell r="A387">
            <v>1251</v>
          </cell>
          <cell r="B387" t="str">
            <v>BAZIC Black Chisel Tip Dry-Erase Markers (3/Pack)</v>
          </cell>
          <cell r="C387">
            <v>144</v>
          </cell>
          <cell r="D387">
            <v>24</v>
          </cell>
        </row>
        <row r="388">
          <cell r="A388">
            <v>1254</v>
          </cell>
          <cell r="B388" t="str">
            <v>BAZIC Bright Colors Magnetic Dry-Erase Markers (3/Pack)</v>
          </cell>
          <cell r="C388">
            <v>144</v>
          </cell>
          <cell r="D388">
            <v>24</v>
          </cell>
        </row>
        <row r="389">
          <cell r="A389">
            <v>1255</v>
          </cell>
          <cell r="B389" t="str">
            <v>BAZIC Assorted Colors Magnetic Dry-Erase Markers (3/Pack)</v>
          </cell>
          <cell r="C389">
            <v>144</v>
          </cell>
          <cell r="D389">
            <v>24</v>
          </cell>
        </row>
        <row r="390">
          <cell r="A390">
            <v>1256</v>
          </cell>
          <cell r="B390" t="str">
            <v>BAZIC Bright Colors Magnetic Dry-Erase Markers (6/Pack)</v>
          </cell>
          <cell r="C390">
            <v>72</v>
          </cell>
          <cell r="D390">
            <v>12</v>
          </cell>
        </row>
        <row r="391">
          <cell r="A391">
            <v>1257</v>
          </cell>
          <cell r="B391" t="str">
            <v>BAZIC Assorted Colors Chisel Tip Dry-Erase Markers (4/Pack)</v>
          </cell>
          <cell r="C391">
            <v>144</v>
          </cell>
          <cell r="D391">
            <v>24</v>
          </cell>
        </row>
        <row r="392">
          <cell r="A392">
            <v>1258</v>
          </cell>
          <cell r="B392" t="str">
            <v>BAZIC Assorted Colors Magnetic Dry-Erase Markers (6/Pack)</v>
          </cell>
          <cell r="C392">
            <v>72</v>
          </cell>
          <cell r="D392">
            <v>12</v>
          </cell>
        </row>
        <row r="393">
          <cell r="A393">
            <v>1259</v>
          </cell>
          <cell r="B393" t="str">
            <v>BAZIC Bright Colors Chisel Tip Dry-Erase Markers (6/Pack)</v>
          </cell>
          <cell r="C393">
            <v>72</v>
          </cell>
          <cell r="D393">
            <v>12</v>
          </cell>
        </row>
        <row r="394">
          <cell r="A394">
            <v>1263</v>
          </cell>
          <cell r="B394" t="str">
            <v>BAZIC Fancy Colors Mini Fine Point Permanent Markers w/ Cap Clip (6/Pack)</v>
          </cell>
          <cell r="C394">
            <v>144</v>
          </cell>
          <cell r="D394">
            <v>24</v>
          </cell>
        </row>
        <row r="395">
          <cell r="A395">
            <v>1264</v>
          </cell>
          <cell r="B395" t="str">
            <v>BAZIC 10 Colors Fine Line Washable Markers</v>
          </cell>
          <cell r="C395">
            <v>144</v>
          </cell>
          <cell r="D395">
            <v>24</v>
          </cell>
        </row>
        <row r="396">
          <cell r="A396">
            <v>1265</v>
          </cell>
          <cell r="B396" t="str">
            <v>BAZIC 20 Colors Fine Line Washable Markers</v>
          </cell>
          <cell r="C396">
            <v>72</v>
          </cell>
          <cell r="D396">
            <v>24</v>
          </cell>
        </row>
        <row r="397">
          <cell r="A397">
            <v>1266</v>
          </cell>
          <cell r="B397" t="str">
            <v>BAZIC 20 Color Super Tip Washable Markers</v>
          </cell>
          <cell r="C397">
            <v>72</v>
          </cell>
          <cell r="D397">
            <v>12</v>
          </cell>
        </row>
        <row r="398">
          <cell r="A398">
            <v>1267</v>
          </cell>
          <cell r="B398" t="str">
            <v>BAZIC 6 Pastel Colors Brush Markers</v>
          </cell>
          <cell r="C398">
            <v>288</v>
          </cell>
          <cell r="D398">
            <v>24</v>
          </cell>
        </row>
        <row r="399">
          <cell r="A399">
            <v>1268</v>
          </cell>
          <cell r="B399" t="str">
            <v>BAZIC 6 Fluorescent Colors Brush Markers</v>
          </cell>
          <cell r="C399">
            <v>288</v>
          </cell>
          <cell r="D399">
            <v>24</v>
          </cell>
        </row>
        <row r="400">
          <cell r="A400">
            <v>1270</v>
          </cell>
          <cell r="B400" t="str">
            <v>BAZIC Assorted Colors Chisel Tip Dry-Erase Markers (12/Box)</v>
          </cell>
          <cell r="C400">
            <v>72</v>
          </cell>
          <cell r="D400">
            <v>12</v>
          </cell>
        </row>
        <row r="401">
          <cell r="A401">
            <v>1271</v>
          </cell>
          <cell r="B401" t="str">
            <v>BAZIC Black Chisel Tip Dry-Erase Markers (12/Box)</v>
          </cell>
          <cell r="C401">
            <v>72</v>
          </cell>
          <cell r="D401">
            <v>12</v>
          </cell>
        </row>
        <row r="402">
          <cell r="A402">
            <v>1272</v>
          </cell>
          <cell r="B402" t="str">
            <v>BAZIC Bright Colors Chisel Tip Dry-Erase Markers (12/Box)</v>
          </cell>
          <cell r="C402">
            <v>72</v>
          </cell>
          <cell r="D402">
            <v>12</v>
          </cell>
        </row>
        <row r="403">
          <cell r="A403">
            <v>1273</v>
          </cell>
          <cell r="B403" t="str">
            <v>BAZIC Assorted Colors Chisel Tip Desk Style Permanent Markers (12/Box)</v>
          </cell>
          <cell r="C403">
            <v>72</v>
          </cell>
          <cell r="D403">
            <v>12</v>
          </cell>
        </row>
        <row r="404">
          <cell r="A404">
            <v>1274</v>
          </cell>
          <cell r="B404" t="str">
            <v>BAZIC Black Colors Chisel Tip Desk Style Permanent Markers (12/Box)</v>
          </cell>
          <cell r="C404">
            <v>72</v>
          </cell>
          <cell r="D404">
            <v>12</v>
          </cell>
        </row>
        <row r="405">
          <cell r="A405">
            <v>1280</v>
          </cell>
          <cell r="B405" t="str">
            <v>BAZIC 12 Classic Colors Fine Line Washable Markers</v>
          </cell>
          <cell r="C405">
            <v>144</v>
          </cell>
          <cell r="D405">
            <v>24</v>
          </cell>
        </row>
        <row r="406">
          <cell r="A406">
            <v>1282</v>
          </cell>
          <cell r="B406" t="str">
            <v>BAZIC 24 Classic Colors Fine Line Washable Markers</v>
          </cell>
          <cell r="C406">
            <v>72</v>
          </cell>
          <cell r="D406">
            <v>24</v>
          </cell>
        </row>
        <row r="407">
          <cell r="A407">
            <v>1285</v>
          </cell>
          <cell r="B407" t="str">
            <v>BAZIC 6 Colors Washable Scented Markers</v>
          </cell>
          <cell r="C407">
            <v>144</v>
          </cell>
          <cell r="D407">
            <v>24</v>
          </cell>
        </row>
        <row r="408">
          <cell r="A408">
            <v>1286</v>
          </cell>
          <cell r="B408" t="str">
            <v>BAZIC 10 Colors Washable Scented Markers</v>
          </cell>
          <cell r="C408">
            <v>144</v>
          </cell>
          <cell r="D408">
            <v>24</v>
          </cell>
        </row>
        <row r="409">
          <cell r="A409">
            <v>1290</v>
          </cell>
          <cell r="B409" t="str">
            <v>BAZIC Bright Colors Fine Tip Permanent Markers w/ Pocket Clip (8/Pack)</v>
          </cell>
          <cell r="C409">
            <v>144</v>
          </cell>
          <cell r="D409">
            <v>24</v>
          </cell>
        </row>
        <row r="410">
          <cell r="A410">
            <v>1291</v>
          </cell>
          <cell r="B410" t="str">
            <v>BAZIC Assorted Colors Fine Tip Permanent Markers w/ Pocket Clip (8/Pack)</v>
          </cell>
          <cell r="C410">
            <v>144</v>
          </cell>
          <cell r="D410">
            <v>24</v>
          </cell>
        </row>
        <row r="411">
          <cell r="A411">
            <v>1295</v>
          </cell>
          <cell r="B411" t="str">
            <v>BAZIC Black Fine Tip Permanent Markers w/ Pocket Clip (8/Pack)</v>
          </cell>
          <cell r="C411">
            <v>144</v>
          </cell>
          <cell r="D411">
            <v>24</v>
          </cell>
        </row>
        <row r="412">
          <cell r="A412">
            <v>1301</v>
          </cell>
          <cell r="B412" t="str">
            <v>BAZIC Magnetic Locker Mirror</v>
          </cell>
          <cell r="C412">
            <v>72</v>
          </cell>
          <cell r="D412">
            <v>24</v>
          </cell>
        </row>
        <row r="413">
          <cell r="A413">
            <v>1320</v>
          </cell>
          <cell r="B413" t="str">
            <v>BAZIC Magnetic Storage Box</v>
          </cell>
          <cell r="C413">
            <v>12</v>
          </cell>
        </row>
        <row r="414">
          <cell r="A414">
            <v>1402</v>
          </cell>
          <cell r="B414" t="str">
            <v>BAZIC 8.5" X 11" Document Frame w/ Gold Border</v>
          </cell>
          <cell r="C414">
            <v>48</v>
          </cell>
        </row>
        <row r="415">
          <cell r="A415">
            <v>1403</v>
          </cell>
          <cell r="B415" t="str">
            <v>BAZIC 8.5" X 11" Front Loading Document Frame w/ Glass Cover</v>
          </cell>
          <cell r="C415">
            <v>24</v>
          </cell>
        </row>
        <row r="416">
          <cell r="A416">
            <v>1404</v>
          </cell>
          <cell r="B416" t="str">
            <v>BAZIC 11" X 14" Multipurpose Certificate Frame w/ Glass Cover</v>
          </cell>
          <cell r="C416">
            <v>24</v>
          </cell>
        </row>
        <row r="417">
          <cell r="A417">
            <v>1405</v>
          </cell>
          <cell r="B417" t="str">
            <v>BAZIC 8.5" X 11" Multipurpose Document Frame w/ Glass Cover</v>
          </cell>
          <cell r="C417">
            <v>24</v>
          </cell>
        </row>
        <row r="418">
          <cell r="A418">
            <v>1501</v>
          </cell>
          <cell r="B418" t="str">
            <v>BAZIC Assorted Color &amp; Shape Foam Pencil / Pen Grip (8/Pack)</v>
          </cell>
          <cell r="C418">
            <v>144</v>
          </cell>
          <cell r="D418">
            <v>24</v>
          </cell>
        </row>
        <row r="419">
          <cell r="A419">
            <v>1502</v>
          </cell>
          <cell r="B419" t="str">
            <v>BAZIC Assorted Color &amp; Shape Gel Pencil / Pen Grip (8/Pack)</v>
          </cell>
          <cell r="C419">
            <v>144</v>
          </cell>
          <cell r="D419">
            <v>24</v>
          </cell>
        </row>
        <row r="420">
          <cell r="A420">
            <v>1611</v>
          </cell>
          <cell r="B420" t="str">
            <v>BAZIC 0.74 FL OZ (22 mL) 2 in 1 Correction w/ Foam Brush Applicator &amp; Pen Tip</v>
          </cell>
          <cell r="C420">
            <v>144</v>
          </cell>
          <cell r="D420">
            <v>24</v>
          </cell>
        </row>
        <row r="421">
          <cell r="A421">
            <v>1612</v>
          </cell>
          <cell r="B421" t="str">
            <v>BAZIC 0.7 FL OZ (20 mL) Correction Fluid w/ Foam Brush (2/Pk)</v>
          </cell>
          <cell r="C421">
            <v>144</v>
          </cell>
          <cell r="D421">
            <v>24</v>
          </cell>
        </row>
        <row r="422">
          <cell r="A422">
            <v>1613</v>
          </cell>
          <cell r="B422" t="str">
            <v>BAZIC 0.7 FL OZ (20 mL) Correction Fluid (2/Pack)</v>
          </cell>
          <cell r="C422">
            <v>144</v>
          </cell>
          <cell r="D422">
            <v>24</v>
          </cell>
        </row>
        <row r="423">
          <cell r="A423">
            <v>1614</v>
          </cell>
          <cell r="B423" t="str">
            <v>BAZIC Metal Tip Correction Pen &amp; Correction Fluid (2/Pack)</v>
          </cell>
          <cell r="C423">
            <v>144</v>
          </cell>
          <cell r="D423">
            <v>24</v>
          </cell>
        </row>
        <row r="424">
          <cell r="A424">
            <v>1615</v>
          </cell>
          <cell r="B424" t="str">
            <v>BAZIC 0.1 FL OZ (3 mL) Metal Tip Mini Correction Pen (3/Pack)</v>
          </cell>
          <cell r="C424">
            <v>144</v>
          </cell>
          <cell r="D424">
            <v>24</v>
          </cell>
        </row>
        <row r="425">
          <cell r="A425">
            <v>1616</v>
          </cell>
          <cell r="B425" t="str">
            <v>BAZIC 0.17 FL OZ (5 mL) Metal Tip Mini Correction Pen (2/Pack)</v>
          </cell>
          <cell r="C425">
            <v>144</v>
          </cell>
          <cell r="D425">
            <v>24</v>
          </cell>
        </row>
        <row r="426">
          <cell r="A426">
            <v>1621</v>
          </cell>
          <cell r="B426" t="str">
            <v>BAZIC 0.2 FL OZ (7 mL) Metal Tip Correction Pen (2/Pack)</v>
          </cell>
          <cell r="C426">
            <v>144</v>
          </cell>
          <cell r="D426">
            <v>24</v>
          </cell>
        </row>
        <row r="427">
          <cell r="A427">
            <v>1630</v>
          </cell>
          <cell r="B427" t="str">
            <v>BAZIC 5 mm x 394" Jumbo Correction Tape w/ Grip</v>
          </cell>
          <cell r="C427">
            <v>144</v>
          </cell>
          <cell r="D427">
            <v>24</v>
          </cell>
        </row>
        <row r="428">
          <cell r="A428">
            <v>1631</v>
          </cell>
          <cell r="B428" t="str">
            <v>BAZIC 5 mm x 236" Correction Tape</v>
          </cell>
          <cell r="C428">
            <v>144</v>
          </cell>
          <cell r="D428">
            <v>24</v>
          </cell>
        </row>
        <row r="429">
          <cell r="A429">
            <v>1632</v>
          </cell>
          <cell r="B429" t="str">
            <v>BAZIC 5 mm x 236" Fashion Mini Correction Tape</v>
          </cell>
          <cell r="C429">
            <v>144</v>
          </cell>
          <cell r="D429">
            <v>24</v>
          </cell>
        </row>
        <row r="430">
          <cell r="A430">
            <v>1633</v>
          </cell>
          <cell r="B430" t="str">
            <v>BAZIC 5 mm x 196" Mini Correction Tape with Protective Cap</v>
          </cell>
          <cell r="C430">
            <v>144</v>
          </cell>
          <cell r="D430">
            <v>24</v>
          </cell>
        </row>
        <row r="431">
          <cell r="A431">
            <v>1634</v>
          </cell>
          <cell r="B431" t="str">
            <v>BAZIC 5 mm x 196" Retractable Correction Tape</v>
          </cell>
          <cell r="C431">
            <v>144</v>
          </cell>
          <cell r="D431">
            <v>24</v>
          </cell>
        </row>
        <row r="432">
          <cell r="A432">
            <v>1635</v>
          </cell>
          <cell r="B432" t="str">
            <v>BAZIC 5 mm x 236" Correction Tape</v>
          </cell>
          <cell r="C432">
            <v>144</v>
          </cell>
          <cell r="D432">
            <v>24</v>
          </cell>
        </row>
        <row r="433">
          <cell r="A433">
            <v>1636</v>
          </cell>
          <cell r="B433" t="str">
            <v>BAZIC 5 mm x 236" Correction Tape w/ Grip</v>
          </cell>
          <cell r="C433">
            <v>144</v>
          </cell>
          <cell r="D433">
            <v>24</v>
          </cell>
        </row>
        <row r="434">
          <cell r="A434">
            <v>1637</v>
          </cell>
          <cell r="B434" t="str">
            <v>BAZIC 5 mm x 394" Jumbo Correction Tape W/ Grip (10/Pack)</v>
          </cell>
          <cell r="C434">
            <v>12</v>
          </cell>
        </row>
        <row r="435">
          <cell r="A435">
            <v>1638</v>
          </cell>
          <cell r="B435" t="str">
            <v>BAZIC 5 mm x 394" Jumbo Correction Tape w/ Two Way Applicator</v>
          </cell>
          <cell r="C435">
            <v>144</v>
          </cell>
          <cell r="D435">
            <v>24</v>
          </cell>
        </row>
        <row r="436">
          <cell r="A436">
            <v>1702</v>
          </cell>
          <cell r="B436" t="str">
            <v>BAZIC Dayton Black Rollerball Pen with Metal Clip (3/Pack)</v>
          </cell>
          <cell r="C436">
            <v>144</v>
          </cell>
          <cell r="D436">
            <v>24</v>
          </cell>
        </row>
        <row r="437">
          <cell r="A437">
            <v>1703</v>
          </cell>
          <cell r="B437" t="str">
            <v>BAZIC Taylor Assorted Color Rollerball Pen (3/Pack)</v>
          </cell>
          <cell r="C437">
            <v>144</v>
          </cell>
          <cell r="D437">
            <v>24</v>
          </cell>
        </row>
        <row r="438">
          <cell r="A438">
            <v>1704</v>
          </cell>
          <cell r="B438" t="str">
            <v>BAZIC Taylor Black Rollerball Pen (3/Pack)</v>
          </cell>
          <cell r="C438">
            <v>144</v>
          </cell>
          <cell r="D438">
            <v>24</v>
          </cell>
        </row>
        <row r="439">
          <cell r="A439">
            <v>1705</v>
          </cell>
          <cell r="B439" t="str">
            <v>BAZIC Dayton Asst. Color Rollerball Pen w/ Metal Clip (3/Pack)</v>
          </cell>
          <cell r="C439">
            <v>144</v>
          </cell>
          <cell r="D439">
            <v>24</v>
          </cell>
        </row>
        <row r="440">
          <cell r="A440">
            <v>1706</v>
          </cell>
          <cell r="B440" t="str">
            <v>BAZIC 10 Pure Neon Color Stick Pen</v>
          </cell>
          <cell r="C440">
            <v>144</v>
          </cell>
          <cell r="D440">
            <v>24</v>
          </cell>
        </row>
        <row r="441">
          <cell r="A441">
            <v>1707</v>
          </cell>
          <cell r="B441" t="str">
            <v>BAZIC York Black Rollerball Pen w/ Grip (3/Pack)</v>
          </cell>
          <cell r="C441">
            <v>144</v>
          </cell>
          <cell r="D441">
            <v>24</v>
          </cell>
        </row>
        <row r="442">
          <cell r="A442">
            <v>1708</v>
          </cell>
          <cell r="B442" t="str">
            <v>BAZIC York Asst. Color Rollerball Pen w/ Grip (3/Pack)</v>
          </cell>
          <cell r="C442">
            <v>144</v>
          </cell>
          <cell r="D442">
            <v>24</v>
          </cell>
        </row>
        <row r="443">
          <cell r="A443">
            <v>1713</v>
          </cell>
          <cell r="B443" t="str">
            <v>BAZIC 6 Color Dayton Rollerball Pen w/ Metal Clip</v>
          </cell>
          <cell r="C443">
            <v>144</v>
          </cell>
          <cell r="D443">
            <v>24</v>
          </cell>
        </row>
        <row r="444">
          <cell r="A444">
            <v>1718</v>
          </cell>
          <cell r="B444" t="str">
            <v>BAZIC Lynx Silver Top 4-Color Pen w/ Cushion Grip (2/Pack)</v>
          </cell>
          <cell r="C444">
            <v>144</v>
          </cell>
          <cell r="D444">
            <v>24</v>
          </cell>
        </row>
        <row r="445">
          <cell r="A445">
            <v>1720</v>
          </cell>
          <cell r="B445" t="str">
            <v>BAZIC 10 Color Retractable Pen</v>
          </cell>
          <cell r="C445">
            <v>144</v>
          </cell>
          <cell r="D445">
            <v>24</v>
          </cell>
        </row>
        <row r="446">
          <cell r="A446">
            <v>1721</v>
          </cell>
          <cell r="B446" t="str">
            <v>BAZIC Royal Assorted Color Rollerball Pen (3/Pack)</v>
          </cell>
          <cell r="C446">
            <v>144</v>
          </cell>
          <cell r="D446">
            <v>24</v>
          </cell>
        </row>
        <row r="447">
          <cell r="A447">
            <v>1722</v>
          </cell>
          <cell r="B447" t="str">
            <v>BAZIC Royal Blue Rollerball Pen (3/Pack)</v>
          </cell>
          <cell r="C447">
            <v>144</v>
          </cell>
          <cell r="D447">
            <v>24</v>
          </cell>
        </row>
        <row r="448">
          <cell r="A448">
            <v>1723</v>
          </cell>
          <cell r="B448" t="str">
            <v>BAZIC Royal Black Rollerball Pen (3/Pack)</v>
          </cell>
          <cell r="C448">
            <v>144</v>
          </cell>
          <cell r="D448">
            <v>24</v>
          </cell>
        </row>
        <row r="449">
          <cell r="A449">
            <v>1724</v>
          </cell>
          <cell r="B449" t="str">
            <v>BAZIC Ciel Oil-Gel Ink Retractable Pen w/ Rubberized Barrel &amp; Metal Clip (2/Pack)</v>
          </cell>
          <cell r="C449">
            <v>144</v>
          </cell>
          <cell r="D449">
            <v>24</v>
          </cell>
        </row>
        <row r="450">
          <cell r="A450">
            <v>1725</v>
          </cell>
          <cell r="B450" t="str">
            <v>BAZIC Carino Retractable Pen w/ Cushion Grip (4/Pack)</v>
          </cell>
          <cell r="C450">
            <v>144</v>
          </cell>
          <cell r="D450">
            <v>24</v>
          </cell>
        </row>
        <row r="451">
          <cell r="A451">
            <v>1732</v>
          </cell>
          <cell r="B451" t="str">
            <v>BAZIC Essence Black Gel Pen w/ Cushion Grip (6/Pack)</v>
          </cell>
          <cell r="C451">
            <v>144</v>
          </cell>
          <cell r="D451">
            <v>24</v>
          </cell>
        </row>
        <row r="452">
          <cell r="A452">
            <v>1733</v>
          </cell>
          <cell r="B452" t="str">
            <v>BAZIC Reward Ballpoint Pen w/ Finger Topper (2/Pack)</v>
          </cell>
          <cell r="C452">
            <v>144</v>
          </cell>
          <cell r="D452">
            <v>24</v>
          </cell>
        </row>
        <row r="453">
          <cell r="A453">
            <v>1734</v>
          </cell>
          <cell r="B453" t="str">
            <v>BAZIC Essence Asst. Color Gel Pen w/ Cushion Grip (6/Pack)</v>
          </cell>
          <cell r="C453">
            <v>144</v>
          </cell>
          <cell r="D453">
            <v>24</v>
          </cell>
        </row>
        <row r="454">
          <cell r="A454">
            <v>1735</v>
          </cell>
          <cell r="B454" t="str">
            <v>BAZIC Royal Red Rollerball Pen (3/Pack)</v>
          </cell>
          <cell r="C454">
            <v>144</v>
          </cell>
          <cell r="D454">
            <v>24</v>
          </cell>
        </row>
        <row r="455">
          <cell r="A455">
            <v>1736</v>
          </cell>
          <cell r="B455" t="str">
            <v>BAZIC Prima Black Stick Pen w/ Cushion Grip (8/Pack)</v>
          </cell>
          <cell r="C455">
            <v>144</v>
          </cell>
          <cell r="D455">
            <v>24</v>
          </cell>
        </row>
        <row r="456">
          <cell r="A456">
            <v>1737</v>
          </cell>
          <cell r="B456" t="str">
            <v>BAZIC Prima Blue Stick Pen w/ Cushion Grip (8/Pack)</v>
          </cell>
          <cell r="C456">
            <v>144</v>
          </cell>
          <cell r="D456">
            <v>24</v>
          </cell>
        </row>
        <row r="457">
          <cell r="A457">
            <v>1738</v>
          </cell>
          <cell r="B457" t="str">
            <v>BAZIC Prima Assorted Color Stick Pen w/ Cushion Grip (8/Pack)</v>
          </cell>
          <cell r="C457">
            <v>144</v>
          </cell>
          <cell r="D457">
            <v>24</v>
          </cell>
        </row>
        <row r="458">
          <cell r="A458">
            <v>1739</v>
          </cell>
          <cell r="B458" t="str">
            <v>BAZIC 8 Color Prima Stick Pen w/ Cushion Grip</v>
          </cell>
          <cell r="C458">
            <v>144</v>
          </cell>
          <cell r="D458">
            <v>24</v>
          </cell>
        </row>
        <row r="459">
          <cell r="A459">
            <v>1741</v>
          </cell>
          <cell r="B459" t="str">
            <v>BAZIC Nova Assorted Color Stick Pen (12/Pack)</v>
          </cell>
          <cell r="C459">
            <v>144</v>
          </cell>
          <cell r="D459">
            <v>24</v>
          </cell>
        </row>
        <row r="460">
          <cell r="A460">
            <v>1742</v>
          </cell>
          <cell r="B460" t="str">
            <v>BAZIC Nova Black Color Stick Pen (12/Pack)</v>
          </cell>
          <cell r="C460">
            <v>144</v>
          </cell>
          <cell r="D460">
            <v>24</v>
          </cell>
        </row>
        <row r="461">
          <cell r="A461">
            <v>1743</v>
          </cell>
          <cell r="B461" t="str">
            <v>BAZIC Nova Blue Color Stick Pen (12/Pack)</v>
          </cell>
          <cell r="C461">
            <v>144</v>
          </cell>
          <cell r="D461">
            <v>24</v>
          </cell>
        </row>
        <row r="462">
          <cell r="A462">
            <v>1748</v>
          </cell>
          <cell r="B462" t="str">
            <v>BAZIC 2-In-1 Mechanical Pencil &amp; 4-Color Pen w/ Grip</v>
          </cell>
          <cell r="C462">
            <v>144</v>
          </cell>
          <cell r="D462">
            <v>24</v>
          </cell>
        </row>
        <row r="463">
          <cell r="A463">
            <v>1752</v>
          </cell>
          <cell r="B463" t="str">
            <v>BAZIC Pure Assorted Color Stick Pen (12/Pack)</v>
          </cell>
          <cell r="C463">
            <v>144</v>
          </cell>
          <cell r="D463">
            <v>24</v>
          </cell>
        </row>
        <row r="464">
          <cell r="A464">
            <v>1753</v>
          </cell>
          <cell r="B464" t="str">
            <v>BAZIC Palm Mini Ballpoint Pen w/ Key Ring (5/Pack)</v>
          </cell>
          <cell r="C464">
            <v>144</v>
          </cell>
          <cell r="D464">
            <v>24</v>
          </cell>
        </row>
        <row r="465">
          <cell r="A465">
            <v>1754</v>
          </cell>
          <cell r="B465" t="str">
            <v>BAZIC Pure Red Stick Pen (12/Pack)</v>
          </cell>
          <cell r="C465">
            <v>144</v>
          </cell>
          <cell r="D465">
            <v>24</v>
          </cell>
        </row>
        <row r="466">
          <cell r="A466">
            <v>1755</v>
          </cell>
          <cell r="B466" t="str">
            <v>BAZIC Pure Black Stick Pen (12/Pack)</v>
          </cell>
          <cell r="C466">
            <v>144</v>
          </cell>
          <cell r="D466">
            <v>24</v>
          </cell>
        </row>
        <row r="467">
          <cell r="A467">
            <v>1756</v>
          </cell>
          <cell r="B467" t="str">
            <v>BAZIC Pure Blue Stick Pen (12/Pack)</v>
          </cell>
          <cell r="C467">
            <v>144</v>
          </cell>
          <cell r="D467">
            <v>24</v>
          </cell>
        </row>
        <row r="468">
          <cell r="A468">
            <v>1763</v>
          </cell>
          <cell r="B468" t="str">
            <v>BAZIC 4-Color Neck Pen w/ Cushion Grip (2/Pack)</v>
          </cell>
          <cell r="C468">
            <v>144</v>
          </cell>
          <cell r="D468">
            <v>24</v>
          </cell>
        </row>
        <row r="469">
          <cell r="A469">
            <v>1769</v>
          </cell>
          <cell r="B469" t="str">
            <v>BAZIC Ixion Assorted Color Retractable Pen (5/Pack)</v>
          </cell>
          <cell r="C469">
            <v>144</v>
          </cell>
          <cell r="D469">
            <v>24</v>
          </cell>
        </row>
        <row r="470">
          <cell r="A470">
            <v>1770</v>
          </cell>
          <cell r="B470" t="str">
            <v>BAZIC Ixion Dazzle Black Color Retractable Pen (5/Pack)</v>
          </cell>
          <cell r="C470">
            <v>144</v>
          </cell>
          <cell r="D470">
            <v>24</v>
          </cell>
        </row>
        <row r="471">
          <cell r="A471">
            <v>1775</v>
          </cell>
          <cell r="B471" t="str">
            <v>BAZIC Norte Asst. Color Needle-Tip Rollerball Pen (3/Pack)</v>
          </cell>
          <cell r="C471">
            <v>144</v>
          </cell>
          <cell r="D471">
            <v>24</v>
          </cell>
        </row>
        <row r="472">
          <cell r="A472">
            <v>1776</v>
          </cell>
          <cell r="B472" t="str">
            <v>BAZIC Norte Black Needle-Tip Rollerball Pen (3/Pack)</v>
          </cell>
          <cell r="C472">
            <v>144</v>
          </cell>
          <cell r="D472">
            <v>24</v>
          </cell>
        </row>
        <row r="473">
          <cell r="A473">
            <v>1778</v>
          </cell>
          <cell r="B473" t="str">
            <v>BAZIC Lumiere Assorted Color Oil-Gel Ink Retractable Pen w/ Grip (3/Pack)</v>
          </cell>
          <cell r="C473">
            <v>144</v>
          </cell>
          <cell r="D473">
            <v>24</v>
          </cell>
        </row>
        <row r="474">
          <cell r="A474">
            <v>1781</v>
          </cell>
          <cell r="B474" t="str">
            <v>BAZIC Lumiere Black Oil-Gel Ink Retractable Pen w/ Grip (3/Pack)</v>
          </cell>
          <cell r="C474">
            <v>144</v>
          </cell>
          <cell r="D474">
            <v>24</v>
          </cell>
        </row>
        <row r="475">
          <cell r="A475">
            <v>1788</v>
          </cell>
          <cell r="B475" t="str">
            <v>BAZIC Spencer Asst. Color Retractable Pen w/ Cushion Grip (4/Pack)</v>
          </cell>
          <cell r="C475">
            <v>144</v>
          </cell>
          <cell r="D475">
            <v>24</v>
          </cell>
        </row>
        <row r="476">
          <cell r="A476">
            <v>1793</v>
          </cell>
          <cell r="B476" t="str">
            <v>BAZIC Optima Red Oil-Gel Ink Retractable Pen w/ Grip (3/Pack)</v>
          </cell>
          <cell r="C476">
            <v>144</v>
          </cell>
          <cell r="D476">
            <v>24</v>
          </cell>
        </row>
        <row r="477">
          <cell r="A477">
            <v>1794</v>
          </cell>
          <cell r="B477" t="str">
            <v>BAZIC Optima Assorted Color Oil-Gel Ink Retractable Pen w/ Grip (3/Pack)</v>
          </cell>
          <cell r="C477">
            <v>144</v>
          </cell>
          <cell r="D477">
            <v>24</v>
          </cell>
        </row>
        <row r="478">
          <cell r="A478">
            <v>1795</v>
          </cell>
          <cell r="B478" t="str">
            <v>BAZIC Optima Black Oil-Gel Ink Retractable Pen w/ Grip (3/Pack)</v>
          </cell>
          <cell r="C478">
            <v>144</v>
          </cell>
          <cell r="D478">
            <v>24</v>
          </cell>
        </row>
        <row r="479">
          <cell r="A479">
            <v>1796</v>
          </cell>
          <cell r="B479" t="str">
            <v>BAZIC 6 Glitter Color Essence Gel Pen w/ Cushion Grip</v>
          </cell>
          <cell r="C479">
            <v>144</v>
          </cell>
          <cell r="D479">
            <v>24</v>
          </cell>
        </row>
        <row r="480">
          <cell r="A480">
            <v>1797</v>
          </cell>
          <cell r="B480" t="str">
            <v>BAZIC Optima Blue Oil-Gel Ink Retractable Pen w/ Grip (3/Pack)</v>
          </cell>
          <cell r="C480">
            <v>144</v>
          </cell>
          <cell r="D480">
            <v>24</v>
          </cell>
        </row>
        <row r="481">
          <cell r="A481">
            <v>1801</v>
          </cell>
          <cell r="B481" t="str">
            <v>BAZIC Memo Size Plastic Clipboard w/ Low Profile Clip</v>
          </cell>
          <cell r="C481">
            <v>72</v>
          </cell>
          <cell r="D481">
            <v>24</v>
          </cell>
        </row>
        <row r="482">
          <cell r="A482">
            <v>1802</v>
          </cell>
          <cell r="B482" t="str">
            <v>BAZIC Memo Size Hardboard Clipboard w/ Sturdy Spring Clip</v>
          </cell>
          <cell r="C482">
            <v>72</v>
          </cell>
          <cell r="D482">
            <v>24</v>
          </cell>
        </row>
        <row r="483">
          <cell r="A483">
            <v>1803</v>
          </cell>
          <cell r="B483" t="str">
            <v>BAZIC Standard Size Hardboard Clipboard w/ Sturdy Spring Clip</v>
          </cell>
          <cell r="C483">
            <v>24</v>
          </cell>
        </row>
        <row r="484">
          <cell r="A484">
            <v>1804</v>
          </cell>
          <cell r="B484" t="str">
            <v>BAZIC Legal Size Hardboard Clipboard w/ Sturdy Spring Clip</v>
          </cell>
          <cell r="C484">
            <v>24</v>
          </cell>
        </row>
        <row r="485">
          <cell r="A485">
            <v>1805</v>
          </cell>
          <cell r="B485" t="str">
            <v>BAZIC Standard Size Hardboard Clipboard w/ Low Profile Clip</v>
          </cell>
          <cell r="C485">
            <v>24</v>
          </cell>
        </row>
        <row r="486">
          <cell r="A486">
            <v>1806</v>
          </cell>
          <cell r="B486" t="str">
            <v>BAZIC Standard Size Plastic Clipboard w/ Low Profile Clip</v>
          </cell>
          <cell r="C486">
            <v>48</v>
          </cell>
        </row>
        <row r="487">
          <cell r="A487">
            <v>1810</v>
          </cell>
          <cell r="B487" t="str">
            <v>BAZIC Clipboard Storage Case</v>
          </cell>
          <cell r="C487">
            <v>12</v>
          </cell>
        </row>
        <row r="488">
          <cell r="A488">
            <v>1812</v>
          </cell>
          <cell r="B488" t="str">
            <v>BAZIC Standard Size Confetti Polka Dot Paperboard Clipboard w/ Low Profile Clip</v>
          </cell>
          <cell r="C488">
            <v>48</v>
          </cell>
        </row>
        <row r="489">
          <cell r="A489">
            <v>1814</v>
          </cell>
          <cell r="B489" t="str">
            <v>BAZIC Translucent Clipboard Storage Case</v>
          </cell>
          <cell r="C489">
            <v>12</v>
          </cell>
        </row>
        <row r="490">
          <cell r="A490">
            <v>1815</v>
          </cell>
          <cell r="B490" t="str">
            <v>BAZIC Standard Size Vintage Hardboard Clipboard w/ Low Profile Clip</v>
          </cell>
          <cell r="C490">
            <v>24</v>
          </cell>
        </row>
        <row r="491">
          <cell r="A491">
            <v>1816</v>
          </cell>
          <cell r="B491" t="str">
            <v>BAZIC Standard Size Retro Hardboard Clipboard w/ Low Profile Clip</v>
          </cell>
          <cell r="C491">
            <v>24</v>
          </cell>
        </row>
        <row r="492">
          <cell r="A492">
            <v>1828</v>
          </cell>
          <cell r="B492" t="str">
            <v>BAZIC A4 Size PVC Clip Folder w/ Low Profile Clip</v>
          </cell>
          <cell r="C492">
            <v>24</v>
          </cell>
        </row>
        <row r="493">
          <cell r="A493">
            <v>1829</v>
          </cell>
          <cell r="B493" t="str">
            <v>BAZIC Bright Color PVC Standard Clipboard w/ Low Profile Clip</v>
          </cell>
          <cell r="C493">
            <v>48</v>
          </cell>
        </row>
        <row r="494">
          <cell r="A494">
            <v>1830</v>
          </cell>
          <cell r="B494" t="str">
            <v>BAZIC Standard Size Geometric Paperboard Clipboard w/ Gold Low Profile Clip</v>
          </cell>
          <cell r="C494">
            <v>48</v>
          </cell>
        </row>
        <row r="495">
          <cell r="A495">
            <v>1832</v>
          </cell>
          <cell r="B495" t="str">
            <v>BAZIC Standard Size Carnival Polka Dot Paperboard Clipboard w/ Low Profile Clip</v>
          </cell>
          <cell r="C495">
            <v>48</v>
          </cell>
        </row>
        <row r="496">
          <cell r="A496">
            <v>1833</v>
          </cell>
          <cell r="B496" t="str">
            <v>BAZIC Standard Size Gradient Paperboard Clipboard w/ Low Profile Clip</v>
          </cell>
          <cell r="C496">
            <v>48</v>
          </cell>
        </row>
        <row r="497">
          <cell r="A497">
            <v>1903</v>
          </cell>
          <cell r="B497" t="str">
            <v>BAZIC Dual Blades Square Sharpener w/ Receptacle (4/Pack)</v>
          </cell>
          <cell r="C497">
            <v>144</v>
          </cell>
          <cell r="D497">
            <v>24</v>
          </cell>
        </row>
        <row r="498">
          <cell r="A498">
            <v>1904</v>
          </cell>
          <cell r="B498" t="str">
            <v>BAZIC Single Hole Sharpener w/ Receptacle</v>
          </cell>
          <cell r="C498">
            <v>144</v>
          </cell>
          <cell r="D498">
            <v>24</v>
          </cell>
        </row>
        <row r="499">
          <cell r="A499">
            <v>1906</v>
          </cell>
          <cell r="B499" t="str">
            <v>BAZIC Single Hole Sharpener w/ Receptacle (3/pack)</v>
          </cell>
          <cell r="C499">
            <v>144</v>
          </cell>
          <cell r="D499">
            <v>24</v>
          </cell>
        </row>
        <row r="500">
          <cell r="A500">
            <v>1907</v>
          </cell>
          <cell r="B500" t="str">
            <v>BAZIC Dual Blades Sharpener w/ Round Receptacle (2/Pack)</v>
          </cell>
          <cell r="C500">
            <v>144</v>
          </cell>
          <cell r="D500">
            <v>24</v>
          </cell>
        </row>
        <row r="501">
          <cell r="A501">
            <v>1908</v>
          </cell>
          <cell r="B501" t="str">
            <v>BAZIC Dual Blades Sharpener w/ Round Receptacle</v>
          </cell>
          <cell r="C501">
            <v>144</v>
          </cell>
          <cell r="D501">
            <v>24</v>
          </cell>
        </row>
        <row r="502">
          <cell r="A502">
            <v>1909</v>
          </cell>
          <cell r="B502" t="str">
            <v>BAZIC Xtreme Oval Sharpener w/ Receptacle (3/Pack)</v>
          </cell>
          <cell r="C502">
            <v>144</v>
          </cell>
          <cell r="D502">
            <v>24</v>
          </cell>
        </row>
        <row r="503">
          <cell r="A503">
            <v>1910</v>
          </cell>
          <cell r="B503" t="str">
            <v>BAZIC Xtreme Oval Sharpener w/ Receptacle</v>
          </cell>
          <cell r="C503">
            <v>144</v>
          </cell>
          <cell r="D503">
            <v>24</v>
          </cell>
        </row>
        <row r="504">
          <cell r="A504">
            <v>1911</v>
          </cell>
          <cell r="B504" t="str">
            <v>BAZIC Dual Blades Sharpener w/ Lid &amp; Receptacle</v>
          </cell>
          <cell r="C504">
            <v>144</v>
          </cell>
          <cell r="D504">
            <v>24</v>
          </cell>
        </row>
        <row r="505">
          <cell r="A505">
            <v>1912</v>
          </cell>
          <cell r="B505" t="str">
            <v>BAZIC Transparent Square Pencil Sharpener (12/pack)</v>
          </cell>
          <cell r="C505">
            <v>144</v>
          </cell>
          <cell r="D505">
            <v>24</v>
          </cell>
        </row>
        <row r="506">
          <cell r="A506">
            <v>1913</v>
          </cell>
          <cell r="B506" t="str">
            <v>BAZIC Single Side Hole Sharpener w/ Receptacle</v>
          </cell>
          <cell r="C506">
            <v>144</v>
          </cell>
          <cell r="D506">
            <v>24</v>
          </cell>
        </row>
        <row r="507">
          <cell r="A507">
            <v>1914</v>
          </cell>
          <cell r="B507" t="str">
            <v>BAZIC Dual Blades Sharpener w/ Diamond Receptacle</v>
          </cell>
          <cell r="C507">
            <v>144</v>
          </cell>
          <cell r="D507">
            <v>24</v>
          </cell>
        </row>
        <row r="508">
          <cell r="A508">
            <v>1915</v>
          </cell>
          <cell r="B508" t="str">
            <v>BAZIC 2 Dual Blades Sharpener + 2 Round Receptacle Sharpener</v>
          </cell>
          <cell r="C508">
            <v>144</v>
          </cell>
          <cell r="D508">
            <v>24</v>
          </cell>
        </row>
        <row r="509">
          <cell r="A509">
            <v>1916</v>
          </cell>
          <cell r="B509" t="str">
            <v>BAZIC Dual Blades Metal Pencil Sharpener (3/Pack)</v>
          </cell>
          <cell r="C509">
            <v>144</v>
          </cell>
          <cell r="D509">
            <v>24</v>
          </cell>
        </row>
        <row r="510">
          <cell r="A510">
            <v>1917</v>
          </cell>
          <cell r="B510" t="str">
            <v>BAZIC Round Pencil Sharpener (12/Pack)</v>
          </cell>
          <cell r="C510">
            <v>144</v>
          </cell>
          <cell r="D510">
            <v>24</v>
          </cell>
        </row>
        <row r="511">
          <cell r="A511">
            <v>1919</v>
          </cell>
          <cell r="B511" t="str">
            <v>BAZIC Single Hole Metal Pencil Sharpener (6/Pack)</v>
          </cell>
          <cell r="C511">
            <v>144</v>
          </cell>
          <cell r="D511">
            <v>24</v>
          </cell>
        </row>
        <row r="512">
          <cell r="A512">
            <v>1920</v>
          </cell>
          <cell r="B512" t="str">
            <v>BAZIC Desktop Sharpener w/ Suction Cup Base</v>
          </cell>
          <cell r="C512">
            <v>144</v>
          </cell>
          <cell r="D512">
            <v>24</v>
          </cell>
        </row>
        <row r="513">
          <cell r="A513">
            <v>1921</v>
          </cell>
          <cell r="B513" t="str">
            <v>BAZIC Dual Blades Square Sharpener (6/Pack)</v>
          </cell>
          <cell r="C513">
            <v>144</v>
          </cell>
          <cell r="D513">
            <v>24</v>
          </cell>
        </row>
        <row r="514">
          <cell r="A514">
            <v>1922</v>
          </cell>
          <cell r="B514" t="str">
            <v>BAZIC Fun Shaped Pencil Sharpener (12/Pack)</v>
          </cell>
          <cell r="C514">
            <v>144</v>
          </cell>
          <cell r="D514">
            <v>24</v>
          </cell>
        </row>
        <row r="515">
          <cell r="A515">
            <v>1925</v>
          </cell>
          <cell r="B515" t="str">
            <v>BAZIC Dual Blade Square Sharpener w/Receptacle (2/Pack)</v>
          </cell>
          <cell r="C515">
            <v>144</v>
          </cell>
          <cell r="D515">
            <v>24</v>
          </cell>
        </row>
        <row r="516">
          <cell r="A516">
            <v>1926</v>
          </cell>
          <cell r="B516" t="str">
            <v>BAZIC Dual Blade Square Sharpener w/ Receptacle</v>
          </cell>
          <cell r="C516">
            <v>144</v>
          </cell>
          <cell r="D516">
            <v>24</v>
          </cell>
        </row>
        <row r="517">
          <cell r="A517">
            <v>1927</v>
          </cell>
          <cell r="B517" t="str">
            <v>BAZIC Dual Blades Sharpener w/ Square Receptacle (2/Pack)</v>
          </cell>
          <cell r="C517">
            <v>144</v>
          </cell>
          <cell r="D517">
            <v>24</v>
          </cell>
        </row>
        <row r="518">
          <cell r="A518">
            <v>1928</v>
          </cell>
          <cell r="B518" t="str">
            <v>BAZIC Dual Blades Sharpener w/ Triangle Receptacle (2/Pack)</v>
          </cell>
          <cell r="C518">
            <v>144</v>
          </cell>
          <cell r="D518">
            <v>24</v>
          </cell>
        </row>
        <row r="519">
          <cell r="A519">
            <v>1929</v>
          </cell>
          <cell r="B519" t="str">
            <v>BAZIC Single Hole Sharpener w/ Round Receptacle (4/pack)</v>
          </cell>
          <cell r="C519">
            <v>144</v>
          </cell>
          <cell r="D519">
            <v>24</v>
          </cell>
        </row>
        <row r="520">
          <cell r="A520">
            <v>1933</v>
          </cell>
          <cell r="B520" t="str">
            <v>BAZIC Dual Blades Sharpener w/ Square Receptacle</v>
          </cell>
          <cell r="C520">
            <v>144</v>
          </cell>
          <cell r="D520">
            <v>24</v>
          </cell>
        </row>
        <row r="521">
          <cell r="A521">
            <v>1934</v>
          </cell>
          <cell r="B521" t="str">
            <v>BAZIC Dual Blades Sharpener w/ Triangle Receptacle</v>
          </cell>
          <cell r="C521">
            <v>144</v>
          </cell>
          <cell r="D521">
            <v>24</v>
          </cell>
        </row>
        <row r="522">
          <cell r="A522">
            <v>1939</v>
          </cell>
          <cell r="B522" t="str">
            <v>BAZIC Pencil's Cap Sharpener (5/pack)</v>
          </cell>
          <cell r="C522">
            <v>144</v>
          </cell>
          <cell r="D522">
            <v>24</v>
          </cell>
        </row>
        <row r="523">
          <cell r="A523">
            <v>1940</v>
          </cell>
          <cell r="B523" t="str">
            <v>BAZIC Dual Blades Sharpener w/ Lid &amp; Receptacle</v>
          </cell>
          <cell r="C523">
            <v>288</v>
          </cell>
          <cell r="D523">
            <v>24</v>
          </cell>
        </row>
        <row r="524">
          <cell r="A524">
            <v>1941</v>
          </cell>
          <cell r="B524" t="str">
            <v>BAZIC Square Pencil Sharpener (24/Box)</v>
          </cell>
          <cell r="C524">
            <v>144</v>
          </cell>
          <cell r="D524">
            <v>24</v>
          </cell>
        </row>
        <row r="525">
          <cell r="A525">
            <v>2000</v>
          </cell>
          <cell r="B525" t="str">
            <v>BAZIC 0.017 oz (0.5g) Super Glue Gel (5/Pack)</v>
          </cell>
          <cell r="C525">
            <v>144</v>
          </cell>
          <cell r="D525">
            <v>24</v>
          </cell>
        </row>
        <row r="526">
          <cell r="A526">
            <v>2001</v>
          </cell>
          <cell r="B526" t="str">
            <v>BAZIC 0.07 oz (2g) Super Glue Gel (3/Pack)</v>
          </cell>
          <cell r="C526">
            <v>144</v>
          </cell>
          <cell r="D526">
            <v>24</v>
          </cell>
        </row>
        <row r="527">
          <cell r="A527">
            <v>2005</v>
          </cell>
          <cell r="B527" t="str">
            <v>BAZIC 0.036 oz (1g) Single Use Super Glue (6/Pack)</v>
          </cell>
          <cell r="C527">
            <v>144</v>
          </cell>
          <cell r="D527">
            <v>24</v>
          </cell>
        </row>
        <row r="528">
          <cell r="A528">
            <v>2006</v>
          </cell>
          <cell r="B528" t="str">
            <v>BAZIC 0.10 oz (3g) Super Glue (4/Pack)</v>
          </cell>
          <cell r="C528">
            <v>144</v>
          </cell>
          <cell r="D528">
            <v>24</v>
          </cell>
        </row>
        <row r="529">
          <cell r="A529">
            <v>2007</v>
          </cell>
          <cell r="B529" t="str">
            <v>BAZIC 0.10 oz (3g) Super Glue (6/Pack)</v>
          </cell>
          <cell r="C529">
            <v>144</v>
          </cell>
          <cell r="D529">
            <v>24</v>
          </cell>
        </row>
        <row r="530">
          <cell r="A530">
            <v>2008</v>
          </cell>
          <cell r="B530" t="str">
            <v>BAZIC 0.10 oz (3g) Super Glue Pen w/ Precision Tip Applicator</v>
          </cell>
          <cell r="C530">
            <v>144</v>
          </cell>
          <cell r="D530">
            <v>24</v>
          </cell>
        </row>
        <row r="531">
          <cell r="A531">
            <v>2010</v>
          </cell>
          <cell r="B531" t="str">
            <v>BAZIC 1 FL OZ (30 mL) Contact Cement Adhesive</v>
          </cell>
          <cell r="C531">
            <v>144</v>
          </cell>
          <cell r="D531">
            <v>24</v>
          </cell>
        </row>
        <row r="532">
          <cell r="A532">
            <v>2011</v>
          </cell>
          <cell r="B532" t="str">
            <v>BAZIC 0.2 oz (5.6g) Quick Setting Epoxy Glue w/ Syringe Applicator</v>
          </cell>
          <cell r="C532">
            <v>144</v>
          </cell>
          <cell r="D532">
            <v>24</v>
          </cell>
        </row>
        <row r="533">
          <cell r="A533">
            <v>2012</v>
          </cell>
          <cell r="B533" t="str">
            <v>BAZIC 2.7 FL OZ (80 mL) Stationery Clear Glue (2/Pack)</v>
          </cell>
          <cell r="C533">
            <v>72</v>
          </cell>
          <cell r="D533">
            <v>24</v>
          </cell>
        </row>
        <row r="534">
          <cell r="A534">
            <v>2013</v>
          </cell>
          <cell r="B534" t="str">
            <v>BAZIC 7 5/8 FL OZ (225 mL) Jumbo White Glue</v>
          </cell>
          <cell r="C534">
            <v>24</v>
          </cell>
        </row>
        <row r="535">
          <cell r="A535">
            <v>2014</v>
          </cell>
          <cell r="B535" t="str">
            <v>BAZIC 4 FL OZ (118 mL) White Glue</v>
          </cell>
          <cell r="C535">
            <v>48</v>
          </cell>
        </row>
        <row r="536">
          <cell r="A536">
            <v>2015</v>
          </cell>
          <cell r="B536" t="str">
            <v>BAZIC 2.7 FL OZ (80 mL) White Glue (2/Pack)</v>
          </cell>
          <cell r="C536">
            <v>72</v>
          </cell>
          <cell r="D536">
            <v>24</v>
          </cell>
        </row>
        <row r="537">
          <cell r="A537">
            <v>2019</v>
          </cell>
          <cell r="B537" t="str">
            <v>BAZIC 1 Gallon White Glue</v>
          </cell>
          <cell r="C537">
            <v>2</v>
          </cell>
        </row>
        <row r="538">
          <cell r="A538">
            <v>2022</v>
          </cell>
          <cell r="B538" t="str">
            <v>BAZIC 0.7 oz (21g) Washable Disappearing Purple Glue Stick (2/Pack)</v>
          </cell>
          <cell r="C538">
            <v>144</v>
          </cell>
          <cell r="D538">
            <v>24</v>
          </cell>
        </row>
        <row r="539">
          <cell r="A539">
            <v>2023</v>
          </cell>
          <cell r="B539" t="str">
            <v>BAZIC 0.28 oz (8g) Washable Disappearing Purple Glue Stick (4/Pack)</v>
          </cell>
          <cell r="C539">
            <v>144</v>
          </cell>
          <cell r="D539">
            <v>24</v>
          </cell>
        </row>
        <row r="540">
          <cell r="A540">
            <v>2024</v>
          </cell>
          <cell r="B540" t="str">
            <v>BAZIC 1.27 oz (36g) Glue Stick (2/Pack)</v>
          </cell>
          <cell r="C540">
            <v>144</v>
          </cell>
          <cell r="D540">
            <v>24</v>
          </cell>
        </row>
        <row r="541">
          <cell r="A541">
            <v>2025</v>
          </cell>
          <cell r="B541" t="str">
            <v>BAZIC 0.7 oz (21g) Glue Stick (3/Pack)</v>
          </cell>
          <cell r="C541">
            <v>144</v>
          </cell>
          <cell r="D541">
            <v>24</v>
          </cell>
        </row>
        <row r="542">
          <cell r="A542">
            <v>2027</v>
          </cell>
          <cell r="B542" t="str">
            <v>BAZIC 0.28 oz (8g) Glue Stick (6/Pack)</v>
          </cell>
          <cell r="C542">
            <v>72</v>
          </cell>
          <cell r="D542">
            <v>24</v>
          </cell>
        </row>
        <row r="543">
          <cell r="A543">
            <v>2028</v>
          </cell>
          <cell r="B543" t="str">
            <v>BAZIC 1.7 FL OZ (50 mL) Glue Pen (3/Pack)</v>
          </cell>
          <cell r="C543">
            <v>72</v>
          </cell>
          <cell r="D543">
            <v>24</v>
          </cell>
        </row>
        <row r="544">
          <cell r="A544">
            <v>2029</v>
          </cell>
          <cell r="B544" t="str">
            <v>BAZIC 1 FL OZ (29.5 mL) Dual Tip Glue Pen</v>
          </cell>
          <cell r="C544">
            <v>144</v>
          </cell>
          <cell r="D544">
            <v>24</v>
          </cell>
        </row>
        <row r="545">
          <cell r="A545">
            <v>2030</v>
          </cell>
          <cell r="B545" t="str">
            <v>BAZIC 3.38 FL OZ (100 mL) Silicone Glue</v>
          </cell>
          <cell r="C545">
            <v>72</v>
          </cell>
          <cell r="D545">
            <v>12</v>
          </cell>
        </row>
        <row r="546">
          <cell r="A546">
            <v>2041</v>
          </cell>
          <cell r="B546" t="str">
            <v>BAZIC 0.28 oz (8g) Glue Stick</v>
          </cell>
          <cell r="C546">
            <v>600</v>
          </cell>
          <cell r="D546">
            <v>30</v>
          </cell>
        </row>
        <row r="547">
          <cell r="A547">
            <v>2042</v>
          </cell>
          <cell r="B547" t="str">
            <v>BAZIC 0.28 oz (8g) Glue Stick (4/Pack)</v>
          </cell>
          <cell r="C547">
            <v>144</v>
          </cell>
          <cell r="D547">
            <v>24</v>
          </cell>
        </row>
        <row r="548">
          <cell r="A548">
            <v>2043</v>
          </cell>
          <cell r="B548" t="str">
            <v>BAZIC 0.28 oz (8g) 4 Washable Colored Glue Stick</v>
          </cell>
          <cell r="C548">
            <v>144</v>
          </cell>
          <cell r="D548">
            <v>24</v>
          </cell>
        </row>
        <row r="549">
          <cell r="A549">
            <v>2044</v>
          </cell>
          <cell r="B549" t="str">
            <v>BAZIC 5 FL OZ (147 mL) Washable Clear School Glue</v>
          </cell>
          <cell r="C549">
            <v>48</v>
          </cell>
        </row>
        <row r="550">
          <cell r="A550">
            <v>2045</v>
          </cell>
          <cell r="B550" t="str">
            <v>BAZIC 1 Gallon Washable Clear School Glue</v>
          </cell>
          <cell r="C550">
            <v>2</v>
          </cell>
        </row>
        <row r="551">
          <cell r="A551">
            <v>2046</v>
          </cell>
          <cell r="B551" t="str">
            <v>BAZIC 5 FL OZ (147 mL) Washable Clear Color School Glue</v>
          </cell>
          <cell r="C551">
            <v>24</v>
          </cell>
        </row>
        <row r="552">
          <cell r="A552">
            <v>2049</v>
          </cell>
          <cell r="B552" t="str">
            <v>BAZIC 5 FL OZ (147 mL) Glow In The Dark Glue</v>
          </cell>
          <cell r="C552">
            <v>48</v>
          </cell>
        </row>
        <row r="553">
          <cell r="A553">
            <v>2050</v>
          </cell>
          <cell r="B553" t="str">
            <v>BAZIC 0.28 oz (8g) Premium Glue Stick (4/Pack)</v>
          </cell>
          <cell r="C553">
            <v>144</v>
          </cell>
          <cell r="D553">
            <v>24</v>
          </cell>
        </row>
        <row r="554">
          <cell r="A554">
            <v>2051</v>
          </cell>
          <cell r="B554" t="str">
            <v>BAZIC 0.7 oz (21g) Premium Glue Stick (2/Pack)</v>
          </cell>
          <cell r="C554">
            <v>144</v>
          </cell>
          <cell r="D554">
            <v>24</v>
          </cell>
        </row>
        <row r="555">
          <cell r="A555">
            <v>2052</v>
          </cell>
          <cell r="B555" t="str">
            <v>BAZIC 1.27 oz (36g) Premium Glue Stick</v>
          </cell>
          <cell r="C555">
            <v>144</v>
          </cell>
          <cell r="D555">
            <v>24</v>
          </cell>
        </row>
        <row r="556">
          <cell r="A556">
            <v>2053</v>
          </cell>
          <cell r="B556" t="str">
            <v>BAZIC 0.28 oz (8g) Premium Glue Stick</v>
          </cell>
          <cell r="C556">
            <v>288</v>
          </cell>
          <cell r="D556">
            <v>12</v>
          </cell>
        </row>
        <row r="557">
          <cell r="A557">
            <v>2054</v>
          </cell>
          <cell r="B557" t="str">
            <v>BAZIC 0.7 oz (21g) Premium Glue Stick</v>
          </cell>
          <cell r="C557">
            <v>288</v>
          </cell>
          <cell r="D557">
            <v>12</v>
          </cell>
        </row>
        <row r="558">
          <cell r="A558">
            <v>2055</v>
          </cell>
          <cell r="B558" t="str">
            <v>BAZIC 0.28 oz (8g) Washable Disappearing Purple Glue Stick</v>
          </cell>
          <cell r="C558">
            <v>288</v>
          </cell>
          <cell r="D558">
            <v>12</v>
          </cell>
        </row>
        <row r="559">
          <cell r="A559">
            <v>2070</v>
          </cell>
          <cell r="B559" t="str">
            <v>BAZIC 4 FL OZ (118 mL) Wood Glue</v>
          </cell>
          <cell r="C559">
            <v>48</v>
          </cell>
          <cell r="D559">
            <v>12</v>
          </cell>
        </row>
        <row r="560">
          <cell r="A560">
            <v>2071</v>
          </cell>
          <cell r="B560" t="str">
            <v>BAZIC 7 5/8 FL OZ (225 mL) Jumbo Wood Glue</v>
          </cell>
          <cell r="C560">
            <v>24</v>
          </cell>
          <cell r="D560">
            <v>6</v>
          </cell>
        </row>
        <row r="561">
          <cell r="A561">
            <v>2080</v>
          </cell>
          <cell r="B561" t="str">
            <v>BAZIC 8 mm x 8 m Permanent Glue Tape</v>
          </cell>
          <cell r="C561">
            <v>144</v>
          </cell>
          <cell r="D561">
            <v>24</v>
          </cell>
        </row>
        <row r="562">
          <cell r="A562">
            <v>2090</v>
          </cell>
          <cell r="B562" t="str">
            <v>BAZIC 3.9" x 0.27" Dual Temp. Mini Hot Melt Glue Sticks (20/Box)</v>
          </cell>
          <cell r="C562">
            <v>144</v>
          </cell>
          <cell r="D562">
            <v>24</v>
          </cell>
        </row>
        <row r="563">
          <cell r="A563">
            <v>2091</v>
          </cell>
          <cell r="B563" t="str">
            <v>BAZIC 3.9" x 0.27" Dual Temp. Mini Hot Melt Glue Sticks (100/Box)</v>
          </cell>
          <cell r="C563">
            <v>12</v>
          </cell>
        </row>
        <row r="564">
          <cell r="A564">
            <v>2092</v>
          </cell>
          <cell r="B564" t="str">
            <v>BAZIC 3.9" x 0.43" Dual Temp. Full Size Hot Melt Glue Sticks (10/Box)</v>
          </cell>
          <cell r="C564">
            <v>144</v>
          </cell>
          <cell r="D564">
            <v>24</v>
          </cell>
        </row>
        <row r="565">
          <cell r="A565">
            <v>2093</v>
          </cell>
          <cell r="B565" t="str">
            <v>BAZIC 7.87" x 0.27" Dual Temp. Mini Hot Melt Glue Sticks (10/Box)</v>
          </cell>
          <cell r="C565">
            <v>144</v>
          </cell>
          <cell r="D565">
            <v>24</v>
          </cell>
        </row>
        <row r="566">
          <cell r="A566">
            <v>2094</v>
          </cell>
          <cell r="B566" t="str">
            <v>BAZIC 7.87" x 0.43" Dual Temp. Full Size Hot Melt Glue Sticks (5/Box)</v>
          </cell>
          <cell r="C566">
            <v>144</v>
          </cell>
          <cell r="D566">
            <v>24</v>
          </cell>
        </row>
        <row r="567">
          <cell r="A567">
            <v>2099</v>
          </cell>
          <cell r="B567" t="str">
            <v>BAZIC Assorted Glue Sets (3/Pack)</v>
          </cell>
          <cell r="C567">
            <v>24</v>
          </cell>
        </row>
        <row r="568">
          <cell r="A568">
            <v>2130</v>
          </cell>
          <cell r="B568" t="str">
            <v>BAZIC Standard Weight Top Loading Sheet Protectors (10/Pack)</v>
          </cell>
          <cell r="C568">
            <v>144</v>
          </cell>
          <cell r="D568">
            <v>24</v>
          </cell>
        </row>
        <row r="569">
          <cell r="A569">
            <v>2131</v>
          </cell>
          <cell r="B569" t="str">
            <v>BAZIC Standard Weight Top Loading Sheet Protectors (100/Box)</v>
          </cell>
          <cell r="C569">
            <v>10</v>
          </cell>
        </row>
        <row r="570">
          <cell r="A570">
            <v>2132</v>
          </cell>
          <cell r="B570" t="str">
            <v>BAZIC Heavy Weight Top Loading Sheet Protectors (10/Pack)</v>
          </cell>
          <cell r="C570">
            <v>144</v>
          </cell>
          <cell r="D570">
            <v>24</v>
          </cell>
        </row>
        <row r="571">
          <cell r="A571">
            <v>2133</v>
          </cell>
          <cell r="B571" t="str">
            <v>BAZIC Heavy Weight Top Loading Sheet Protectors (50/Box)</v>
          </cell>
          <cell r="C571">
            <v>10</v>
          </cell>
        </row>
        <row r="572">
          <cell r="A572">
            <v>2138</v>
          </cell>
          <cell r="B572" t="str">
            <v>BAZIC Bubble Embossed 2-Pocket Poly Portfolio</v>
          </cell>
          <cell r="C572">
            <v>48</v>
          </cell>
        </row>
        <row r="573">
          <cell r="A573">
            <v>2139</v>
          </cell>
          <cell r="B573" t="str">
            <v>BAZIC Cubic Embossed 2-Pocket Poly Portfolio</v>
          </cell>
          <cell r="C573">
            <v>48</v>
          </cell>
        </row>
        <row r="574">
          <cell r="A574">
            <v>2140</v>
          </cell>
          <cell r="B574" t="str">
            <v>BAZIC Swirl Embossed 2-Pocket Poly Portfolio</v>
          </cell>
          <cell r="C574">
            <v>48</v>
          </cell>
        </row>
        <row r="575">
          <cell r="A575">
            <v>2150</v>
          </cell>
          <cell r="B575" t="str">
            <v>BAZIC Canary Paper Dividers w/ 5-Insertable Color Tabs</v>
          </cell>
          <cell r="C575">
            <v>288</v>
          </cell>
          <cell r="D575">
            <v>24</v>
          </cell>
        </row>
        <row r="576">
          <cell r="A576">
            <v>2151</v>
          </cell>
          <cell r="B576" t="str">
            <v>BAZIC Canary Paper Dividers w/ 8-Insertable Color Tabs</v>
          </cell>
          <cell r="C576">
            <v>144</v>
          </cell>
          <cell r="D576">
            <v>24</v>
          </cell>
        </row>
        <row r="577">
          <cell r="A577">
            <v>2163</v>
          </cell>
          <cell r="B577" t="str">
            <v>FAIRY TALES GIRLS Mix Coloring &amp; Activity Books</v>
          </cell>
          <cell r="C577">
            <v>48</v>
          </cell>
        </row>
        <row r="578">
          <cell r="A578">
            <v>2170</v>
          </cell>
          <cell r="B578" t="str">
            <v>BAZIC Camouflage 2-Pocket Portfolios</v>
          </cell>
          <cell r="C578">
            <v>48</v>
          </cell>
        </row>
        <row r="579">
          <cell r="A579">
            <v>2172</v>
          </cell>
          <cell r="B579" t="str">
            <v>BAZIC Polka Dot 2-Pocket Portfolios</v>
          </cell>
          <cell r="C579">
            <v>48</v>
          </cell>
        </row>
        <row r="580">
          <cell r="A580">
            <v>2174</v>
          </cell>
          <cell r="B580" t="str">
            <v>BAZIC Paisley 2-Pocket Portfolios</v>
          </cell>
          <cell r="C580">
            <v>48</v>
          </cell>
        </row>
        <row r="581">
          <cell r="A581">
            <v>2176</v>
          </cell>
          <cell r="B581" t="str">
            <v>BAZIC Metallic Color 2-Pocket Portfolios</v>
          </cell>
          <cell r="C581">
            <v>48</v>
          </cell>
        </row>
        <row r="582">
          <cell r="A582">
            <v>2180</v>
          </cell>
          <cell r="B582" t="str">
            <v>BAZIC Premium Asst. Color 2-Pocket Portfolio (25/Box)</v>
          </cell>
          <cell r="C582">
            <v>5</v>
          </cell>
        </row>
        <row r="583">
          <cell r="A583">
            <v>2181</v>
          </cell>
          <cell r="B583" t="str">
            <v>BAZIC Premium Black Color 2-Pocket Portfolio (25/Box)</v>
          </cell>
          <cell r="C583">
            <v>5</v>
          </cell>
        </row>
        <row r="584">
          <cell r="A584">
            <v>2182</v>
          </cell>
          <cell r="B584" t="str">
            <v>BAZIC Premium Red Color 2-Pocket Portfolio (25/Box)</v>
          </cell>
          <cell r="C584">
            <v>5</v>
          </cell>
        </row>
        <row r="585">
          <cell r="A585">
            <v>2183</v>
          </cell>
          <cell r="B585" t="str">
            <v>BAZIC Premium Blue Color 2-Pocket Portfolio (25/Box)</v>
          </cell>
          <cell r="C585">
            <v>5</v>
          </cell>
        </row>
        <row r="586">
          <cell r="A586">
            <v>2184</v>
          </cell>
          <cell r="B586" t="str">
            <v>BAZIC Premium Green Color 2-Pocket Portfolio (25/Box)</v>
          </cell>
          <cell r="C586">
            <v>5</v>
          </cell>
        </row>
        <row r="587">
          <cell r="A587">
            <v>2185</v>
          </cell>
          <cell r="B587" t="str">
            <v>BAZIC Premium Light Blue Color 2-Pocket Portfolio (25/Box)</v>
          </cell>
          <cell r="C587">
            <v>5</v>
          </cell>
        </row>
        <row r="588">
          <cell r="A588">
            <v>2196</v>
          </cell>
          <cell r="B588" t="str">
            <v>BAZIC 16"X18"X15" Black Folding Cart on Wheels w/Lid Cover</v>
          </cell>
          <cell r="C588">
            <v>3</v>
          </cell>
        </row>
        <row r="589">
          <cell r="A589">
            <v>2197</v>
          </cell>
          <cell r="B589" t="str">
            <v>BAZIC 16"X18"X15" Blue Folding Cart on Wheels w/Lid Cover</v>
          </cell>
          <cell r="C589">
            <v>3</v>
          </cell>
        </row>
        <row r="590">
          <cell r="A590">
            <v>2198</v>
          </cell>
          <cell r="B590" t="str">
            <v>BAZIC 16"X18"X15" Yellow Folding Cart on Wheels w/Lid Cover</v>
          </cell>
          <cell r="C590">
            <v>3</v>
          </cell>
        </row>
        <row r="591">
          <cell r="A591">
            <v>2199</v>
          </cell>
          <cell r="B591" t="str">
            <v>BAZIC 16"X18"X15" Red Folding Cart on Wheels w/Lid Cover</v>
          </cell>
          <cell r="C591">
            <v>3</v>
          </cell>
        </row>
        <row r="592">
          <cell r="A592">
            <v>2201</v>
          </cell>
          <cell r="B592" t="str">
            <v>BAZIC Jumbo Eraser (4/Pack)</v>
          </cell>
          <cell r="C592">
            <v>72</v>
          </cell>
          <cell r="D592">
            <v>24</v>
          </cell>
        </row>
        <row r="593">
          <cell r="A593">
            <v>2202</v>
          </cell>
          <cell r="B593" t="str">
            <v>BAZIC Neon Eraser Cap (20/Pack)</v>
          </cell>
          <cell r="C593">
            <v>144</v>
          </cell>
          <cell r="D593">
            <v>24</v>
          </cell>
        </row>
        <row r="594">
          <cell r="A594">
            <v>2204</v>
          </cell>
          <cell r="B594" t="str">
            <v>BAZIC Neon Eraser Cap (50/Pack)</v>
          </cell>
          <cell r="C594">
            <v>72</v>
          </cell>
          <cell r="D594">
            <v>24</v>
          </cell>
        </row>
        <row r="595">
          <cell r="A595">
            <v>2205</v>
          </cell>
          <cell r="B595" t="str">
            <v>BAZIC Pink Eraser Cap (50/Pack)</v>
          </cell>
          <cell r="C595">
            <v>72</v>
          </cell>
          <cell r="D595">
            <v>24</v>
          </cell>
        </row>
        <row r="596">
          <cell r="A596">
            <v>2206</v>
          </cell>
          <cell r="B596" t="str">
            <v>BAZIC Pink Eraser Cap (20/Pack)</v>
          </cell>
          <cell r="C596">
            <v>144</v>
          </cell>
          <cell r="D596">
            <v>24</v>
          </cell>
        </row>
        <row r="597">
          <cell r="A597">
            <v>2207</v>
          </cell>
          <cell r="B597" t="str">
            <v>BAZIC Neon Bevel Eraser (6/Pack)</v>
          </cell>
          <cell r="C597">
            <v>72</v>
          </cell>
          <cell r="D597">
            <v>24</v>
          </cell>
        </row>
        <row r="598">
          <cell r="A598">
            <v>2209</v>
          </cell>
          <cell r="B598" t="str">
            <v>BAZIC Rainbow Eraser (4/Pack)</v>
          </cell>
          <cell r="C598">
            <v>72</v>
          </cell>
          <cell r="D598">
            <v>24</v>
          </cell>
        </row>
        <row r="599">
          <cell r="A599">
            <v>2211</v>
          </cell>
          <cell r="B599" t="str">
            <v>BAZIC Dot.ted Retractable Stick Erasers (2/Pack)</v>
          </cell>
          <cell r="C599">
            <v>144</v>
          </cell>
          <cell r="D599">
            <v>24</v>
          </cell>
        </row>
        <row r="600">
          <cell r="A600">
            <v>2216</v>
          </cell>
          <cell r="B600" t="str">
            <v>BAZIC Paisley Retractable Stick Erasers (2/Pack)</v>
          </cell>
          <cell r="C600">
            <v>144</v>
          </cell>
          <cell r="D600">
            <v>24</v>
          </cell>
        </row>
        <row r="601">
          <cell r="A601">
            <v>2223</v>
          </cell>
          <cell r="B601" t="str">
            <v>BAZIC Two-Tone Eraser (4/Pack)</v>
          </cell>
          <cell r="C601">
            <v>72</v>
          </cell>
          <cell r="D601">
            <v>24</v>
          </cell>
        </row>
        <row r="602">
          <cell r="A602">
            <v>2225</v>
          </cell>
          <cell r="B602" t="str">
            <v>BAZIC Neon Eraser Sets (12/Pack)</v>
          </cell>
          <cell r="C602">
            <v>72</v>
          </cell>
          <cell r="D602">
            <v>24</v>
          </cell>
        </row>
        <row r="603">
          <cell r="A603">
            <v>2227</v>
          </cell>
          <cell r="B603" t="str">
            <v>BAZIC Pink Bevel Eraser (4/Pack)</v>
          </cell>
          <cell r="C603">
            <v>72</v>
          </cell>
          <cell r="D603">
            <v>24</v>
          </cell>
        </row>
        <row r="604">
          <cell r="A604">
            <v>2230</v>
          </cell>
          <cell r="B604" t="str">
            <v>BAZIC White Oval Eraser (4/Pack)</v>
          </cell>
          <cell r="C604">
            <v>72</v>
          </cell>
          <cell r="D604">
            <v>24</v>
          </cell>
        </row>
        <row r="605">
          <cell r="A605">
            <v>2232</v>
          </cell>
          <cell r="B605" t="str">
            <v>BAZIC Bright Color Oval Eraser (4/Pack)</v>
          </cell>
          <cell r="C605">
            <v>72</v>
          </cell>
          <cell r="D605">
            <v>24</v>
          </cell>
        </row>
        <row r="606">
          <cell r="A606">
            <v>2233</v>
          </cell>
          <cell r="B606" t="str">
            <v>BAZIC Pink Eraser Sets (15/Pack)</v>
          </cell>
          <cell r="C606">
            <v>72</v>
          </cell>
          <cell r="D606">
            <v>24</v>
          </cell>
        </row>
        <row r="607">
          <cell r="A607">
            <v>2234</v>
          </cell>
          <cell r="B607" t="str">
            <v>BAZIC Neon Eraser Sets (15/Pack)</v>
          </cell>
          <cell r="C607">
            <v>72</v>
          </cell>
          <cell r="D607">
            <v>24</v>
          </cell>
        </row>
        <row r="608">
          <cell r="A608">
            <v>2235</v>
          </cell>
          <cell r="B608" t="str">
            <v>BAZIC Pink Bevel Eraser</v>
          </cell>
          <cell r="C608">
            <v>288</v>
          </cell>
          <cell r="D608">
            <v>24</v>
          </cell>
        </row>
        <row r="609">
          <cell r="A609">
            <v>2236</v>
          </cell>
          <cell r="B609" t="str">
            <v>BAZIC Pink Eraser Top (144/Box)</v>
          </cell>
          <cell r="C609">
            <v>24</v>
          </cell>
        </row>
        <row r="610">
          <cell r="A610">
            <v>2242</v>
          </cell>
          <cell r="B610" t="str">
            <v>4" X 4" Mini Tin Pail with Handle</v>
          </cell>
          <cell r="C610">
            <v>48</v>
          </cell>
        </row>
        <row r="611">
          <cell r="A611">
            <v>2300</v>
          </cell>
          <cell r="B611" t="str">
            <v>BAZIC Yellow Pen Style Fluorescent Highlighter w/ Pocket Clip (5/Pack)</v>
          </cell>
          <cell r="C611">
            <v>144</v>
          </cell>
          <cell r="D611">
            <v>24</v>
          </cell>
        </row>
        <row r="612">
          <cell r="A612">
            <v>2301</v>
          </cell>
          <cell r="B612" t="str">
            <v>BAZIC Pen Style Fluorescent Highlighter w/ Pocket Clip (5/Pack)</v>
          </cell>
          <cell r="C612">
            <v>144</v>
          </cell>
          <cell r="D612">
            <v>24</v>
          </cell>
        </row>
        <row r="613">
          <cell r="A613">
            <v>2303</v>
          </cell>
          <cell r="B613" t="str">
            <v>BAZIC Yellow Pen Style Fluorescent Highlighter w/ Pocket Clip (12/Box)</v>
          </cell>
          <cell r="C613">
            <v>72</v>
          </cell>
          <cell r="D613">
            <v>12</v>
          </cell>
        </row>
        <row r="614">
          <cell r="A614">
            <v>2304</v>
          </cell>
          <cell r="B614" t="str">
            <v>BAZIC Pen Style Fluorescent Highlighter w/ Pocket Clip (12/Box)</v>
          </cell>
          <cell r="C614">
            <v>72</v>
          </cell>
          <cell r="D614">
            <v>12</v>
          </cell>
        </row>
        <row r="615">
          <cell r="A615">
            <v>2306</v>
          </cell>
          <cell r="B615" t="str">
            <v>BAZIC Mini Fluorescent Highlighter w/ Cap Clip (6/Pack)</v>
          </cell>
          <cell r="C615">
            <v>144</v>
          </cell>
          <cell r="D615">
            <v>24</v>
          </cell>
        </row>
        <row r="616">
          <cell r="A616">
            <v>2307</v>
          </cell>
          <cell r="B616" t="str">
            <v>BAZIC Mini Fluorescent Highlighter w/ Cap Clip (4/Pack)</v>
          </cell>
          <cell r="C616">
            <v>144</v>
          </cell>
          <cell r="D616">
            <v>24</v>
          </cell>
        </row>
        <row r="617">
          <cell r="A617">
            <v>2314</v>
          </cell>
          <cell r="B617" t="str">
            <v>BAZIC Fruit Scented Highlighter (3/Pack)</v>
          </cell>
          <cell r="C617">
            <v>144</v>
          </cell>
          <cell r="D617">
            <v>24</v>
          </cell>
        </row>
        <row r="618">
          <cell r="A618">
            <v>2315</v>
          </cell>
          <cell r="B618" t="str">
            <v>BAZIC Fruit Scented Mini Highlighter (6/Pack)</v>
          </cell>
          <cell r="C618">
            <v>144</v>
          </cell>
          <cell r="D618">
            <v>24</v>
          </cell>
        </row>
        <row r="619">
          <cell r="A619">
            <v>2317</v>
          </cell>
          <cell r="B619" t="str">
            <v>BAZIC Pen Style Fluorescent Color Liquid Highlighter (4/Pack)</v>
          </cell>
          <cell r="C619">
            <v>144</v>
          </cell>
          <cell r="D619">
            <v>24</v>
          </cell>
        </row>
        <row r="620">
          <cell r="A620">
            <v>2319</v>
          </cell>
          <cell r="B620" t="str">
            <v>BAZIC Desk Style Fluorescent Highlighter (3/Pack)</v>
          </cell>
          <cell r="C620">
            <v>144</v>
          </cell>
          <cell r="D620">
            <v>24</v>
          </cell>
        </row>
        <row r="621">
          <cell r="A621">
            <v>2320</v>
          </cell>
          <cell r="B621" t="str">
            <v>BAZIC Yellow Desk Style Fluorescent Highlighter (3/Pack)</v>
          </cell>
          <cell r="C621">
            <v>144</v>
          </cell>
          <cell r="D621">
            <v>24</v>
          </cell>
        </row>
        <row r="622">
          <cell r="A622">
            <v>2321</v>
          </cell>
          <cell r="B622" t="str">
            <v>BAZIC Pen Style Fluorescent Highlighter w/ Cushion Grip (4/Pack)</v>
          </cell>
          <cell r="C622">
            <v>144</v>
          </cell>
          <cell r="D622">
            <v>24</v>
          </cell>
        </row>
        <row r="623">
          <cell r="A623">
            <v>2323</v>
          </cell>
          <cell r="B623" t="str">
            <v>BAZIC Mini Desk Style Fluorescent Highlighter (4/Pack)</v>
          </cell>
          <cell r="C623">
            <v>144</v>
          </cell>
          <cell r="D623">
            <v>24</v>
          </cell>
        </row>
        <row r="624">
          <cell r="A624">
            <v>2325</v>
          </cell>
          <cell r="B624" t="str">
            <v>BAZIC Desk Style Fluorescent Highlighter w/ Cushion Grip (3/Pack)</v>
          </cell>
          <cell r="C624">
            <v>144</v>
          </cell>
          <cell r="D624">
            <v>24</v>
          </cell>
        </row>
        <row r="625">
          <cell r="A625">
            <v>2326</v>
          </cell>
          <cell r="B625" t="str">
            <v>BAZIC Yellow Desk Style Fluorescent Highlighter w/ Cushion Grip (3/Pack)</v>
          </cell>
          <cell r="C625">
            <v>144</v>
          </cell>
          <cell r="D625">
            <v>24</v>
          </cell>
        </row>
        <row r="626">
          <cell r="A626">
            <v>2330</v>
          </cell>
          <cell r="B626" t="str">
            <v>BAZIC Yellow Erasable Highlighter (3/Pack)</v>
          </cell>
          <cell r="C626">
            <v>144</v>
          </cell>
          <cell r="D626">
            <v>24</v>
          </cell>
        </row>
        <row r="627">
          <cell r="A627">
            <v>2331</v>
          </cell>
          <cell r="B627" t="str">
            <v>BAZIC Desk Style Fluorescent Highlighter (12/Box)</v>
          </cell>
          <cell r="C627">
            <v>72</v>
          </cell>
          <cell r="D627">
            <v>12</v>
          </cell>
        </row>
        <row r="628">
          <cell r="A628">
            <v>2332</v>
          </cell>
          <cell r="B628" t="str">
            <v>BAZIC Yellow Desk Style Fluorescent Highlighter (12/Box)</v>
          </cell>
          <cell r="C628">
            <v>72</v>
          </cell>
          <cell r="D628">
            <v>12</v>
          </cell>
        </row>
        <row r="629">
          <cell r="A629">
            <v>2333</v>
          </cell>
          <cell r="B629" t="str">
            <v>BAZIC Double Tip Fluorescent Highlighter (5/Pack)</v>
          </cell>
          <cell r="C629">
            <v>144</v>
          </cell>
          <cell r="D629">
            <v>24</v>
          </cell>
        </row>
        <row r="630">
          <cell r="A630">
            <v>2341</v>
          </cell>
          <cell r="B630" t="str">
            <v>BAZIC 5 Fluorescent Gel Highlighter</v>
          </cell>
          <cell r="C630">
            <v>144</v>
          </cell>
          <cell r="D630">
            <v>12</v>
          </cell>
        </row>
        <row r="631">
          <cell r="A631">
            <v>2343</v>
          </cell>
          <cell r="B631" t="str">
            <v>BAZIC Fluorescent Highlighter w/ Pocket Clip (3/Pack)</v>
          </cell>
          <cell r="C631">
            <v>144</v>
          </cell>
          <cell r="D631">
            <v>24</v>
          </cell>
        </row>
        <row r="632">
          <cell r="A632">
            <v>2344</v>
          </cell>
          <cell r="B632" t="str">
            <v>BAZIC Fluorescent Highlighter w/ Pocket Clip (4/Pack)</v>
          </cell>
          <cell r="C632">
            <v>144</v>
          </cell>
          <cell r="D632">
            <v>24</v>
          </cell>
        </row>
        <row r="633">
          <cell r="A633">
            <v>2345</v>
          </cell>
          <cell r="B633" t="str">
            <v>BAZIC Pastel Highlighter w/ Pocket Clip (3/Pack)</v>
          </cell>
          <cell r="C633">
            <v>144</v>
          </cell>
          <cell r="D633">
            <v>24</v>
          </cell>
        </row>
        <row r="634">
          <cell r="A634">
            <v>2346</v>
          </cell>
          <cell r="B634" t="str">
            <v>BAZIC Pastel Highlighter w/ Pocket Clip (4/Pack)</v>
          </cell>
          <cell r="C634">
            <v>144</v>
          </cell>
          <cell r="D634">
            <v>24</v>
          </cell>
        </row>
        <row r="635">
          <cell r="A635">
            <v>2401</v>
          </cell>
          <cell r="B635" t="str">
            <v>BAZIC Jumbo Color Chalk (15/Bucket)</v>
          </cell>
          <cell r="C635">
            <v>24</v>
          </cell>
        </row>
        <row r="636">
          <cell r="A636">
            <v>2402</v>
          </cell>
          <cell r="B636" t="str">
            <v>BAZIC 12 Color &amp; 12 White Chalk w/ Eraser Set</v>
          </cell>
          <cell r="C636">
            <v>72</v>
          </cell>
          <cell r="D636">
            <v>24</v>
          </cell>
        </row>
        <row r="637">
          <cell r="A637">
            <v>2405</v>
          </cell>
          <cell r="B637" t="str">
            <v>BAZIC Dustless White Chalk (24/Box)</v>
          </cell>
          <cell r="C637">
            <v>24</v>
          </cell>
        </row>
        <row r="638">
          <cell r="A638">
            <v>2406</v>
          </cell>
          <cell r="B638" t="str">
            <v>BAZIC Dustless Assorted Color Chalk (24/Box)</v>
          </cell>
          <cell r="C638">
            <v>24</v>
          </cell>
        </row>
        <row r="639">
          <cell r="A639">
            <v>2409</v>
          </cell>
          <cell r="B639" t="str">
            <v>BAZIC 4 Jumbo Sidewalk Chalks &amp; 1 Chalk Holder</v>
          </cell>
          <cell r="C639">
            <v>24</v>
          </cell>
        </row>
        <row r="640">
          <cell r="A640">
            <v>2410</v>
          </cell>
          <cell r="B640" t="str">
            <v>BAZIC 6 Jumbo Sidewalk Chalks</v>
          </cell>
          <cell r="C640">
            <v>72</v>
          </cell>
          <cell r="D640">
            <v>24</v>
          </cell>
        </row>
        <row r="641">
          <cell r="A641">
            <v>2501</v>
          </cell>
          <cell r="B641" t="str">
            <v>BAZIC 8 Color Premium Jumbo Triangle Crayons</v>
          </cell>
          <cell r="C641">
            <v>72</v>
          </cell>
          <cell r="D641">
            <v>24</v>
          </cell>
        </row>
        <row r="642">
          <cell r="A642">
            <v>2505</v>
          </cell>
          <cell r="B642" t="str">
            <v>BAZIC 10 Color Mini Propelling Crayons</v>
          </cell>
          <cell r="C642">
            <v>144</v>
          </cell>
          <cell r="D642">
            <v>24</v>
          </cell>
        </row>
        <row r="643">
          <cell r="A643">
            <v>2506</v>
          </cell>
          <cell r="B643" t="str">
            <v>BAZIC 8 Color Propelling Crayons</v>
          </cell>
          <cell r="C643">
            <v>144</v>
          </cell>
          <cell r="D643">
            <v>24</v>
          </cell>
        </row>
        <row r="644">
          <cell r="A644">
            <v>2507</v>
          </cell>
          <cell r="B644" t="str">
            <v>BAZIC 12 Color Propelling Crayons</v>
          </cell>
          <cell r="C644">
            <v>144</v>
          </cell>
          <cell r="D644">
            <v>12</v>
          </cell>
        </row>
        <row r="645">
          <cell r="A645">
            <v>2510</v>
          </cell>
          <cell r="B645" t="str">
            <v>BAZIC 48 ct. Premium Crayons</v>
          </cell>
          <cell r="C645">
            <v>24</v>
          </cell>
        </row>
        <row r="646">
          <cell r="A646">
            <v>2511</v>
          </cell>
          <cell r="B646" t="str">
            <v>BAZIC 24 Color Premium Crayons</v>
          </cell>
          <cell r="C646">
            <v>72</v>
          </cell>
          <cell r="D646">
            <v>24</v>
          </cell>
        </row>
        <row r="647">
          <cell r="A647">
            <v>2512</v>
          </cell>
          <cell r="B647" t="str">
            <v>BAZIC 8 Color Premium Super Jumbo Crayons</v>
          </cell>
          <cell r="C647">
            <v>72</v>
          </cell>
          <cell r="D647">
            <v>24</v>
          </cell>
        </row>
        <row r="648">
          <cell r="A648">
            <v>2514</v>
          </cell>
          <cell r="B648" t="str">
            <v>BAZIC 16 Color Premium Crayons (2/Pack)</v>
          </cell>
          <cell r="C648">
            <v>72</v>
          </cell>
          <cell r="D648">
            <v>24</v>
          </cell>
        </row>
        <row r="649">
          <cell r="A649">
            <v>2515</v>
          </cell>
          <cell r="B649" t="str">
            <v>BAZIC 64 ct. Premium Crayons w/sharpener</v>
          </cell>
          <cell r="C649">
            <v>24</v>
          </cell>
        </row>
        <row r="650">
          <cell r="A650">
            <v>2516</v>
          </cell>
          <cell r="B650" t="str">
            <v>BAZIC 8 Color Premium Crayons</v>
          </cell>
          <cell r="C650">
            <v>144</v>
          </cell>
          <cell r="D650">
            <v>24</v>
          </cell>
        </row>
        <row r="651">
          <cell r="A651">
            <v>2517</v>
          </cell>
          <cell r="B651" t="str">
            <v>BAZIC 16 Color Premium Crayons</v>
          </cell>
          <cell r="C651">
            <v>144</v>
          </cell>
          <cell r="D651">
            <v>24</v>
          </cell>
        </row>
        <row r="652">
          <cell r="A652">
            <v>2518</v>
          </cell>
          <cell r="B652" t="str">
            <v>BAZIC 8 Color Premium Jumbo Crayons</v>
          </cell>
          <cell r="C652">
            <v>144</v>
          </cell>
          <cell r="D652">
            <v>24</v>
          </cell>
        </row>
        <row r="653">
          <cell r="A653">
            <v>2519</v>
          </cell>
          <cell r="B653" t="str">
            <v>BAZIC 12 Color Premium Jumbo Crayons</v>
          </cell>
          <cell r="C653">
            <v>72</v>
          </cell>
          <cell r="D653">
            <v>24</v>
          </cell>
        </row>
        <row r="654">
          <cell r="A654">
            <v>2530</v>
          </cell>
          <cell r="B654" t="str">
            <v>BAZIC 24 Color Washable Premium Crayons</v>
          </cell>
          <cell r="C654">
            <v>72</v>
          </cell>
          <cell r="D654">
            <v>24</v>
          </cell>
        </row>
        <row r="655">
          <cell r="A655">
            <v>2539</v>
          </cell>
          <cell r="B655" t="str">
            <v>BAZIC 8 Color Washable Premium Jumbo Crayons</v>
          </cell>
          <cell r="C655">
            <v>144</v>
          </cell>
          <cell r="D655">
            <v>24</v>
          </cell>
        </row>
        <row r="656">
          <cell r="A656">
            <v>2550</v>
          </cell>
          <cell r="B656" t="str">
            <v>BAZIC 12 Color Jumbo Oil Pastels</v>
          </cell>
          <cell r="C656">
            <v>144</v>
          </cell>
          <cell r="D656">
            <v>24</v>
          </cell>
        </row>
        <row r="657">
          <cell r="A657">
            <v>2560</v>
          </cell>
          <cell r="B657" t="str">
            <v>BAZIC 6 Color Silky Gel Crayons</v>
          </cell>
          <cell r="C657">
            <v>144</v>
          </cell>
          <cell r="D657">
            <v>24</v>
          </cell>
        </row>
        <row r="658">
          <cell r="A658">
            <v>2561</v>
          </cell>
          <cell r="B658" t="str">
            <v>BAZIC 12 Color Silky Gel Crayons</v>
          </cell>
          <cell r="C658">
            <v>72</v>
          </cell>
          <cell r="D658">
            <v>12</v>
          </cell>
        </row>
        <row r="659">
          <cell r="A659">
            <v>2562</v>
          </cell>
          <cell r="B659" t="str">
            <v>BAZIC 24 Color Silky Gel Crayons</v>
          </cell>
          <cell r="C659">
            <v>12</v>
          </cell>
        </row>
        <row r="660">
          <cell r="A660">
            <v>2569</v>
          </cell>
          <cell r="B660" t="str">
            <v>BAZIC 12 Color Jumbo Silky Gel Crayons</v>
          </cell>
          <cell r="C660">
            <v>72</v>
          </cell>
          <cell r="D660">
            <v>12</v>
          </cell>
        </row>
        <row r="661">
          <cell r="A661">
            <v>2707</v>
          </cell>
          <cell r="B661" t="str">
            <v>BAZIC 2x Magnifier Sets (3/Pack)</v>
          </cell>
          <cell r="C661">
            <v>144</v>
          </cell>
          <cell r="D661">
            <v>24</v>
          </cell>
        </row>
        <row r="662">
          <cell r="A662">
            <v>2711</v>
          </cell>
          <cell r="B662" t="str">
            <v>BAZIC 3" Round 2x Handheld Magnifier &amp; 4x Bifocal Inset</v>
          </cell>
          <cell r="C662">
            <v>144</v>
          </cell>
          <cell r="D662">
            <v>24</v>
          </cell>
        </row>
        <row r="663">
          <cell r="A663">
            <v>2713</v>
          </cell>
          <cell r="B663" t="str">
            <v>BAZIC Asstd Color 3" Round 2X Handheld Magnifier</v>
          </cell>
          <cell r="C663">
            <v>72</v>
          </cell>
          <cell r="D663">
            <v>24</v>
          </cell>
        </row>
        <row r="664">
          <cell r="A664">
            <v>2805</v>
          </cell>
          <cell r="B664" t="str">
            <v>BAZIC Metal Ball Bearing Compass w/ #2 Wood Pencil</v>
          </cell>
          <cell r="C664">
            <v>144</v>
          </cell>
          <cell r="D664">
            <v>24</v>
          </cell>
        </row>
        <row r="665">
          <cell r="A665">
            <v>2806</v>
          </cell>
          <cell r="B665" t="str">
            <v>BAZIC Scale-Arm Compass w/ #2 Wood Pencil</v>
          </cell>
          <cell r="C665">
            <v>144</v>
          </cell>
          <cell r="D665">
            <v>24</v>
          </cell>
        </row>
        <row r="666">
          <cell r="A666">
            <v>2807</v>
          </cell>
          <cell r="B666" t="str">
            <v>BAZIC Scale-Arm Compass w/ #2 Wood Pencil &amp; 6" Protractor Set</v>
          </cell>
          <cell r="C666">
            <v>144</v>
          </cell>
          <cell r="D666">
            <v>24</v>
          </cell>
        </row>
        <row r="667">
          <cell r="A667">
            <v>2808</v>
          </cell>
          <cell r="B667" t="str">
            <v>BAZIC Scale-Arm Compass w/ #2 Wood Pencil &amp; 6" Protractor Set</v>
          </cell>
          <cell r="C667">
            <v>144</v>
          </cell>
          <cell r="D667">
            <v>24</v>
          </cell>
        </row>
        <row r="668">
          <cell r="A668">
            <v>2901</v>
          </cell>
          <cell r="B668" t="str">
            <v>BAZIC 18" X 1.5 Yard Clear Self Adhesive Book Cover</v>
          </cell>
          <cell r="C668">
            <v>48</v>
          </cell>
        </row>
        <row r="669">
          <cell r="A669">
            <v>3001</v>
          </cell>
          <cell r="B669" t="str">
            <v>BAZIC 8-Digit Large Desktop Calculator w/ Adjustable Display</v>
          </cell>
          <cell r="C669">
            <v>72</v>
          </cell>
          <cell r="D669">
            <v>12</v>
          </cell>
        </row>
        <row r="670">
          <cell r="A670">
            <v>3002</v>
          </cell>
          <cell r="B670" t="str">
            <v>BAZIC 56 Function Scientific Calculator w/ Slide-On Case</v>
          </cell>
          <cell r="C670">
            <v>144</v>
          </cell>
          <cell r="D670">
            <v>12</v>
          </cell>
        </row>
        <row r="671">
          <cell r="A671">
            <v>3003</v>
          </cell>
          <cell r="B671" t="str">
            <v>BAZIC 56 Function Scientific Calculator w/ Flip Cover</v>
          </cell>
          <cell r="C671">
            <v>72</v>
          </cell>
          <cell r="D671">
            <v>12</v>
          </cell>
        </row>
        <row r="672">
          <cell r="A672">
            <v>3004</v>
          </cell>
          <cell r="B672" t="str">
            <v>BAZIC 8-Digit Pocket Size Calculator w/ Flip Cover</v>
          </cell>
          <cell r="C672">
            <v>144</v>
          </cell>
          <cell r="D672">
            <v>24</v>
          </cell>
        </row>
        <row r="673">
          <cell r="A673">
            <v>3006</v>
          </cell>
          <cell r="B673" t="str">
            <v>BAZIC 8-Digit Pocket Size Calculator w/ Neck String</v>
          </cell>
          <cell r="C673">
            <v>144</v>
          </cell>
          <cell r="D673">
            <v>24</v>
          </cell>
        </row>
        <row r="674">
          <cell r="A674">
            <v>3008</v>
          </cell>
          <cell r="B674" t="str">
            <v>BAZIC 8-Digit Silver Desktop Calculator w/ Tone</v>
          </cell>
          <cell r="C674">
            <v>72</v>
          </cell>
          <cell r="D674">
            <v>12</v>
          </cell>
        </row>
        <row r="675">
          <cell r="A675">
            <v>3009</v>
          </cell>
          <cell r="B675" t="str">
            <v>BAZIC 8-Digit Dual Power Pocket Size Calculator</v>
          </cell>
          <cell r="C675">
            <v>144</v>
          </cell>
          <cell r="D675">
            <v>24</v>
          </cell>
        </row>
        <row r="676">
          <cell r="A676">
            <v>3011</v>
          </cell>
          <cell r="B676" t="str">
            <v>BAZIC 12-Digit Desktop Calculator w/ Profit Calculation &amp; Tax Functions</v>
          </cell>
          <cell r="C676">
            <v>12</v>
          </cell>
        </row>
        <row r="677">
          <cell r="A677">
            <v>3012</v>
          </cell>
          <cell r="B677" t="str">
            <v>BAZIC 12-Digit Dual Power Desktop Calculator w/ Adjustable Display</v>
          </cell>
          <cell r="C677">
            <v>72</v>
          </cell>
          <cell r="D677">
            <v>12</v>
          </cell>
        </row>
        <row r="678">
          <cell r="A678">
            <v>3015</v>
          </cell>
          <cell r="B678" t="str">
            <v>Crucigrama-Sopas De Letras IV</v>
          </cell>
          <cell r="C678">
            <v>48</v>
          </cell>
        </row>
        <row r="679">
          <cell r="A679">
            <v>3020</v>
          </cell>
          <cell r="B679" t="str">
            <v>BAZIC 240 Function Scientific Calculator w/ Slide-On Case</v>
          </cell>
          <cell r="C679">
            <v>72</v>
          </cell>
          <cell r="D679">
            <v>12</v>
          </cell>
        </row>
        <row r="680">
          <cell r="A680">
            <v>3021</v>
          </cell>
          <cell r="B680" t="str">
            <v>BAZIC 240 Function Fancy color Scientific Calculator w/ Slide-On Case</v>
          </cell>
          <cell r="C680">
            <v>72</v>
          </cell>
          <cell r="D680">
            <v>12</v>
          </cell>
        </row>
        <row r="681">
          <cell r="A681">
            <v>3100</v>
          </cell>
          <cell r="B681" t="str">
            <v>BAZIC 1/3 Cut Letter Size Manila File Folder (12/Pack)</v>
          </cell>
          <cell r="C681">
            <v>48</v>
          </cell>
        </row>
        <row r="682">
          <cell r="A682">
            <v>3101</v>
          </cell>
          <cell r="B682" t="str">
            <v>BAZIC Economy Weight Top Loading Sheet Protectors (100/Pack)</v>
          </cell>
          <cell r="C682">
            <v>12</v>
          </cell>
        </row>
        <row r="683">
          <cell r="A683">
            <v>3102</v>
          </cell>
          <cell r="B683" t="str">
            <v>BAZIC Economy Weight Top Loading Sheet Protectors (20/Pack)</v>
          </cell>
          <cell r="C683">
            <v>144</v>
          </cell>
          <cell r="D683">
            <v>36</v>
          </cell>
        </row>
        <row r="684">
          <cell r="A684">
            <v>3103</v>
          </cell>
          <cell r="B684" t="str">
            <v>BAZIC 1/3 Cut Letter Size Manila File Folder (9/Pack)</v>
          </cell>
          <cell r="C684">
            <v>48</v>
          </cell>
        </row>
        <row r="685">
          <cell r="A685">
            <v>3104</v>
          </cell>
          <cell r="B685" t="str">
            <v>BAZIC V-Flap Legal Size Document Holder</v>
          </cell>
          <cell r="C685">
            <v>72</v>
          </cell>
          <cell r="D685">
            <v>24</v>
          </cell>
        </row>
        <row r="686">
          <cell r="A686">
            <v>3105</v>
          </cell>
          <cell r="B686" t="str">
            <v>BAZIC V-Flap Letter Size Document Holder</v>
          </cell>
          <cell r="C686">
            <v>72</v>
          </cell>
          <cell r="D686">
            <v>24</v>
          </cell>
        </row>
        <row r="687">
          <cell r="A687">
            <v>3107</v>
          </cell>
          <cell r="B687" t="str">
            <v>BAZIC Dividers w/ 10-Color Tabs</v>
          </cell>
          <cell r="C687">
            <v>144</v>
          </cell>
          <cell r="D687">
            <v>24</v>
          </cell>
        </row>
        <row r="688">
          <cell r="A688">
            <v>3108</v>
          </cell>
          <cell r="B688" t="str">
            <v>BAZIC Top Loading 9-Pockets Sports Card Holder (10/Pack)</v>
          </cell>
          <cell r="C688">
            <v>144</v>
          </cell>
          <cell r="D688">
            <v>24</v>
          </cell>
        </row>
        <row r="689">
          <cell r="A689">
            <v>3109</v>
          </cell>
          <cell r="B689" t="str">
            <v>BAZIC 1/3 Cut Letter Size Color File Folder (6/Pack)</v>
          </cell>
          <cell r="C689">
            <v>48</v>
          </cell>
        </row>
        <row r="690">
          <cell r="A690">
            <v>3110</v>
          </cell>
          <cell r="B690" t="str">
            <v>BAZIC Translucent 2-Pocket Poly Portfolio</v>
          </cell>
          <cell r="C690">
            <v>48</v>
          </cell>
        </row>
        <row r="691">
          <cell r="A691">
            <v>3111</v>
          </cell>
          <cell r="B691" t="str">
            <v>BAZIC 1.5" Assorted Color 3-Ring Binder w/ 2-Pockets</v>
          </cell>
          <cell r="C691">
            <v>24</v>
          </cell>
        </row>
        <row r="692">
          <cell r="A692">
            <v>3112</v>
          </cell>
          <cell r="B692" t="str">
            <v>BAZIC Square Flap Letter Size Document Holder</v>
          </cell>
          <cell r="C692">
            <v>72</v>
          </cell>
          <cell r="D692">
            <v>24</v>
          </cell>
        </row>
        <row r="693">
          <cell r="A693">
            <v>3114</v>
          </cell>
          <cell r="B693" t="str">
            <v>BAZIC Pockets Dividers w/ 5-Insertable Color Tabs</v>
          </cell>
          <cell r="C693">
            <v>144</v>
          </cell>
          <cell r="D693">
            <v>24</v>
          </cell>
        </row>
        <row r="694">
          <cell r="A694">
            <v>3115</v>
          </cell>
          <cell r="B694" t="str">
            <v>BAZIC 1/3 Cut Letter Size Paisley File Folder (3/Pack)</v>
          </cell>
          <cell r="C694">
            <v>48</v>
          </cell>
        </row>
        <row r="695">
          <cell r="A695">
            <v>3116</v>
          </cell>
          <cell r="B695" t="str">
            <v>BAZIC 13-Pockets Coupon/Personal Check Size Expanding File</v>
          </cell>
          <cell r="C695">
            <v>144</v>
          </cell>
          <cell r="D695">
            <v>24</v>
          </cell>
        </row>
        <row r="696">
          <cell r="A696">
            <v>3117</v>
          </cell>
          <cell r="B696" t="str">
            <v>BAZIC Dividers w/ 5-Insertable Color Tabs</v>
          </cell>
          <cell r="C696">
            <v>144</v>
          </cell>
          <cell r="D696">
            <v>24</v>
          </cell>
        </row>
        <row r="697">
          <cell r="A697">
            <v>3118</v>
          </cell>
          <cell r="B697" t="str">
            <v>BAZIC Dividers w/ 8-Insertable Color Tabs</v>
          </cell>
          <cell r="C697">
            <v>144</v>
          </cell>
          <cell r="D697">
            <v>24</v>
          </cell>
        </row>
        <row r="698">
          <cell r="A698">
            <v>3119</v>
          </cell>
          <cell r="B698" t="str">
            <v>BAZIC Top / Side Loading Letter Size String Envelope (2/Pack)</v>
          </cell>
          <cell r="C698">
            <v>144</v>
          </cell>
          <cell r="D698">
            <v>24</v>
          </cell>
        </row>
        <row r="699">
          <cell r="A699">
            <v>3120</v>
          </cell>
          <cell r="B699" t="str">
            <v>BAZIC Economy Weight Top Loading Sheet Protectors (10/Pack)</v>
          </cell>
          <cell r="C699">
            <v>288</v>
          </cell>
          <cell r="D699">
            <v>48</v>
          </cell>
        </row>
        <row r="700">
          <cell r="A700">
            <v>3121</v>
          </cell>
          <cell r="B700" t="str">
            <v>BAZIC 1" Swirl Poly 3-Ring Binder w/ Pocket</v>
          </cell>
          <cell r="C700">
            <v>48</v>
          </cell>
        </row>
        <row r="701">
          <cell r="A701">
            <v>3122</v>
          </cell>
          <cell r="B701" t="str">
            <v>BAZIC 1" Black 3-Ring View Binder w/ 2-Pockets</v>
          </cell>
          <cell r="C701">
            <v>12</v>
          </cell>
        </row>
        <row r="702">
          <cell r="A702">
            <v>3123</v>
          </cell>
          <cell r="B702" t="str">
            <v>BAZIC 1" Asst. Color 3-Ring View Binder w/ 2-Pockets</v>
          </cell>
          <cell r="C702">
            <v>24</v>
          </cell>
        </row>
        <row r="703">
          <cell r="A703">
            <v>3124</v>
          </cell>
          <cell r="B703" t="str">
            <v>BAZIC Letter Size Document Case w/ Handle</v>
          </cell>
          <cell r="C703">
            <v>24</v>
          </cell>
        </row>
        <row r="704">
          <cell r="A704">
            <v>3125</v>
          </cell>
          <cell r="B704" t="str">
            <v>BAZIC Multi Purpose 3" X 5" Card File Box</v>
          </cell>
          <cell r="C704">
            <v>36</v>
          </cell>
        </row>
        <row r="705">
          <cell r="A705">
            <v>3126</v>
          </cell>
          <cell r="B705" t="str">
            <v>BAZIC 1" Matte Bright Color Poly 3-Ring Binder w/ Pocket</v>
          </cell>
          <cell r="C705">
            <v>48</v>
          </cell>
        </row>
        <row r="706">
          <cell r="A706">
            <v>3128</v>
          </cell>
          <cell r="B706" t="str">
            <v>BAZIC 1" Glitter Poly 3-Ring Binder w/ Pocket</v>
          </cell>
          <cell r="C706">
            <v>48</v>
          </cell>
        </row>
        <row r="707">
          <cell r="A707">
            <v>3129</v>
          </cell>
          <cell r="B707" t="str">
            <v>BAZIC 10-Pockets Presentation Book</v>
          </cell>
          <cell r="C707">
            <v>144</v>
          </cell>
          <cell r="D707">
            <v>24</v>
          </cell>
        </row>
        <row r="708">
          <cell r="A708">
            <v>3130</v>
          </cell>
          <cell r="B708" t="str">
            <v>BAZIC 1/2" Poly 3-Ring Presentation View Binder w/ Pocket</v>
          </cell>
          <cell r="C708">
            <v>48</v>
          </cell>
        </row>
        <row r="709">
          <cell r="A709">
            <v>3132</v>
          </cell>
          <cell r="B709" t="str">
            <v>BAZIC 1" Matte Color Poly 3-Ring Binder w/ Pocket</v>
          </cell>
          <cell r="C709">
            <v>48</v>
          </cell>
        </row>
        <row r="710">
          <cell r="A710">
            <v>3135</v>
          </cell>
          <cell r="B710" t="str">
            <v>BAZIC 1" Asst. Color 3- Ring Binder w/ 2-Pockets</v>
          </cell>
          <cell r="C710">
            <v>24</v>
          </cell>
        </row>
        <row r="711">
          <cell r="A711">
            <v>3136</v>
          </cell>
          <cell r="B711" t="str">
            <v>BAZIC 1" Asst. Neon Color 3-Ring View Binder w/ 2-Pockets</v>
          </cell>
          <cell r="C711">
            <v>24</v>
          </cell>
        </row>
        <row r="712">
          <cell r="A712">
            <v>3137</v>
          </cell>
          <cell r="B712" t="str">
            <v>BAZIC 1" White 3-Ring View Binder w/ 2-Pockets</v>
          </cell>
          <cell r="C712">
            <v>12</v>
          </cell>
        </row>
        <row r="713">
          <cell r="A713">
            <v>3141</v>
          </cell>
          <cell r="B713" t="str">
            <v>BAZIC 1/2" Black 3-Ring View Binder w/ 2-Pockets</v>
          </cell>
          <cell r="C713">
            <v>12</v>
          </cell>
        </row>
        <row r="714">
          <cell r="A714">
            <v>3142</v>
          </cell>
          <cell r="B714" t="str">
            <v>BAZIC 1/2" White 3-Ring View Binder w/ 2-Pockets</v>
          </cell>
          <cell r="C714">
            <v>12</v>
          </cell>
        </row>
        <row r="715">
          <cell r="A715">
            <v>3143</v>
          </cell>
          <cell r="B715" t="str">
            <v>BAZIC Laminated Bright Glossy Color 2-Pockets Portfolios</v>
          </cell>
          <cell r="C715">
            <v>48</v>
          </cell>
        </row>
        <row r="716">
          <cell r="A716">
            <v>3144</v>
          </cell>
          <cell r="B716" t="str">
            <v>BAZIC Asst. Color 2-Pocket Portfolios</v>
          </cell>
          <cell r="C716">
            <v>100</v>
          </cell>
        </row>
        <row r="717">
          <cell r="A717">
            <v>3145</v>
          </cell>
          <cell r="B717" t="str">
            <v>BAZIC Asst. Color 2-Pocket Portfolios w/ 3-Prong Fastener</v>
          </cell>
          <cell r="C717">
            <v>100</v>
          </cell>
        </row>
        <row r="718">
          <cell r="A718">
            <v>3146</v>
          </cell>
          <cell r="B718" t="str">
            <v>BAZIC Laminated Bright Glossy Color 2-Pocket Portfolios w/ 3-Prong Fastener</v>
          </cell>
          <cell r="C718">
            <v>48</v>
          </cell>
        </row>
        <row r="719">
          <cell r="A719">
            <v>3147</v>
          </cell>
          <cell r="B719" t="str">
            <v>BAZIC 1.5" Black 3-Ring View Binder w/ 2-Pockets</v>
          </cell>
          <cell r="C719">
            <v>12</v>
          </cell>
        </row>
        <row r="720">
          <cell r="A720">
            <v>3148</v>
          </cell>
          <cell r="B720" t="str">
            <v>BAZIC 1.5" White 3-Ring View Binder w/ 2-Pockets</v>
          </cell>
          <cell r="C720">
            <v>12</v>
          </cell>
        </row>
        <row r="721">
          <cell r="A721">
            <v>3150</v>
          </cell>
          <cell r="B721" t="str">
            <v>BAZIC 2" Black Slant-D Ring View Binder w/ 2-Pockets</v>
          </cell>
          <cell r="C721">
            <v>12</v>
          </cell>
        </row>
        <row r="722">
          <cell r="A722">
            <v>3151</v>
          </cell>
          <cell r="B722" t="str">
            <v>BAZIC 2" White Slant-D Ring View Binder w/ 2-Pockets</v>
          </cell>
          <cell r="C722">
            <v>12</v>
          </cell>
        </row>
        <row r="723">
          <cell r="A723">
            <v>3152</v>
          </cell>
          <cell r="B723" t="str">
            <v>BAZIC Clear Coupon/Check Size Zip Envelope</v>
          </cell>
          <cell r="C723">
            <v>144</v>
          </cell>
          <cell r="D723">
            <v>24</v>
          </cell>
        </row>
        <row r="724">
          <cell r="A724">
            <v>3156</v>
          </cell>
          <cell r="B724" t="str">
            <v>BAZIC Swing-lock Report Cover w/Clear Front</v>
          </cell>
          <cell r="C724">
            <v>48</v>
          </cell>
        </row>
        <row r="725">
          <cell r="A725">
            <v>3157</v>
          </cell>
          <cell r="B725" t="str">
            <v>BAZIC 2-Pocket Poly Portfolio w/ View Cover</v>
          </cell>
          <cell r="C725">
            <v>48</v>
          </cell>
        </row>
        <row r="726">
          <cell r="A726">
            <v>3158</v>
          </cell>
          <cell r="B726" t="str">
            <v>BAZIC Solid Color 2-Pocket Poly Portfolio</v>
          </cell>
          <cell r="C726">
            <v>48</v>
          </cell>
        </row>
        <row r="727">
          <cell r="A727">
            <v>3159</v>
          </cell>
          <cell r="B727" t="str">
            <v>BAZIC Solid Color 2-Pocket Poly Portfolio w/ 3 Prongs</v>
          </cell>
          <cell r="C727">
            <v>48</v>
          </cell>
        </row>
        <row r="728">
          <cell r="A728">
            <v>3161</v>
          </cell>
          <cell r="B728" t="str">
            <v>BAZIC Asst. Color 8-Pocket Folder</v>
          </cell>
          <cell r="C728">
            <v>12</v>
          </cell>
        </row>
        <row r="729">
          <cell r="A729">
            <v>3163</v>
          </cell>
          <cell r="B729" t="str">
            <v>BAZIC Poly 8 Pocket Organizer</v>
          </cell>
          <cell r="C729">
            <v>24</v>
          </cell>
        </row>
        <row r="730">
          <cell r="A730">
            <v>3164</v>
          </cell>
          <cell r="B730" t="str">
            <v>BAZIC Rainbow 7-Pocket Letter Size Poly Expanding File</v>
          </cell>
          <cell r="C730">
            <v>12</v>
          </cell>
        </row>
        <row r="731">
          <cell r="A731">
            <v>3165</v>
          </cell>
          <cell r="B731" t="str">
            <v>BAZIC 7-Pocket Letter Size Vertical Poly Expanding File</v>
          </cell>
          <cell r="C731">
            <v>12</v>
          </cell>
        </row>
        <row r="732">
          <cell r="A732">
            <v>3166</v>
          </cell>
          <cell r="B732" t="str">
            <v>BAZIC V-Flap Clear Letter Size Document Holder</v>
          </cell>
          <cell r="C732">
            <v>72</v>
          </cell>
          <cell r="D732">
            <v>24</v>
          </cell>
        </row>
        <row r="733">
          <cell r="A733">
            <v>3167</v>
          </cell>
          <cell r="B733" t="str">
            <v>BAZIC 1" Asst. Pastel Color 3-Ring View Binder w/ 2-Pockets</v>
          </cell>
          <cell r="C733">
            <v>24</v>
          </cell>
        </row>
        <row r="734">
          <cell r="A734">
            <v>3168</v>
          </cell>
          <cell r="B734" t="str">
            <v>BAZIC 1" White 3-Ring Tinted View Binder w/ 2-Pockets</v>
          </cell>
          <cell r="C734">
            <v>24</v>
          </cell>
        </row>
        <row r="735">
          <cell r="A735">
            <v>3169</v>
          </cell>
          <cell r="B735" t="str">
            <v>BAZIC Stripes 2-Pocket Poly Portfolio</v>
          </cell>
          <cell r="C735">
            <v>48</v>
          </cell>
        </row>
        <row r="736">
          <cell r="A736">
            <v>3170</v>
          </cell>
          <cell r="B736" t="str">
            <v>BAZIC Translucent Swing Lock Report Cover</v>
          </cell>
          <cell r="C736">
            <v>48</v>
          </cell>
        </row>
        <row r="737">
          <cell r="A737">
            <v>3172</v>
          </cell>
          <cell r="B737" t="str">
            <v>BAZIC Letter Size Document Holder w/ Elastic Band</v>
          </cell>
          <cell r="C737">
            <v>72</v>
          </cell>
          <cell r="D737">
            <v>24</v>
          </cell>
        </row>
        <row r="738">
          <cell r="A738">
            <v>3173</v>
          </cell>
          <cell r="B738" t="str">
            <v>BAZIC Translucent 13-Pocket Letter Size Poly Expanding File</v>
          </cell>
          <cell r="C738">
            <v>6</v>
          </cell>
        </row>
        <row r="739">
          <cell r="A739">
            <v>3174</v>
          </cell>
          <cell r="B739" t="str">
            <v>BAZIC 3" Black Slant-D Ring View Binder w/ 2-Pockets</v>
          </cell>
          <cell r="C739">
            <v>12</v>
          </cell>
        </row>
        <row r="740">
          <cell r="A740">
            <v>3175</v>
          </cell>
          <cell r="B740" t="str">
            <v>BAZIC 3" White Slant-D Ring View Binder w/ 2-Pockets</v>
          </cell>
          <cell r="C740">
            <v>12</v>
          </cell>
        </row>
        <row r="741">
          <cell r="A741">
            <v>3176</v>
          </cell>
          <cell r="B741" t="str">
            <v>BAZIC Translucent 7-Pocket Letter Size Poly Expanding File</v>
          </cell>
          <cell r="C741">
            <v>12</v>
          </cell>
        </row>
        <row r="742">
          <cell r="A742">
            <v>3177</v>
          </cell>
          <cell r="B742" t="str">
            <v>BAZIC 13-Pocket Letter Size Poly Expanding File</v>
          </cell>
          <cell r="C742">
            <v>6</v>
          </cell>
        </row>
        <row r="743">
          <cell r="A743">
            <v>3178</v>
          </cell>
          <cell r="B743" t="str">
            <v>BAZIC 7-Pocket Letter Size Poly Expanding File</v>
          </cell>
          <cell r="C743">
            <v>12</v>
          </cell>
        </row>
        <row r="744">
          <cell r="A744">
            <v>3179</v>
          </cell>
          <cell r="B744" t="str">
            <v>BAZIC 13-Pocket Check Size Poly Expanding File</v>
          </cell>
          <cell r="C744">
            <v>72</v>
          </cell>
          <cell r="D744">
            <v>24</v>
          </cell>
        </row>
        <row r="745">
          <cell r="A745">
            <v>3180</v>
          </cell>
          <cell r="B745" t="str">
            <v>BAZIC Two Tone Letter Size Document Case</v>
          </cell>
          <cell r="C745">
            <v>12</v>
          </cell>
        </row>
        <row r="746">
          <cell r="A746">
            <v>3181</v>
          </cell>
          <cell r="B746" t="str">
            <v>BAZIC 1/3 Cut Legal Size Manila File Folder (100/Box)</v>
          </cell>
          <cell r="C746">
            <v>5</v>
          </cell>
        </row>
        <row r="747">
          <cell r="A747">
            <v>3182</v>
          </cell>
          <cell r="B747" t="str">
            <v>BAZIC 3" X 5" Index Card Case w/ 5-Tab Divider</v>
          </cell>
          <cell r="C747">
            <v>36</v>
          </cell>
        </row>
        <row r="748">
          <cell r="A748">
            <v>3183</v>
          </cell>
          <cell r="B748" t="str">
            <v>BAZIC Two Tone 2-Pocket Poly Portfolio</v>
          </cell>
          <cell r="C748">
            <v>48</v>
          </cell>
        </row>
        <row r="749">
          <cell r="A749">
            <v>3184</v>
          </cell>
          <cell r="B749" t="str">
            <v>BAZIC 1/3 Cut Letter Size Manila File Folder (100/Box)</v>
          </cell>
          <cell r="C749">
            <v>5</v>
          </cell>
        </row>
        <row r="750">
          <cell r="A750">
            <v>3185</v>
          </cell>
          <cell r="B750" t="str">
            <v>BAZIC Dividers w/ 12-Preprinted A-Z Tab</v>
          </cell>
          <cell r="C750">
            <v>144</v>
          </cell>
          <cell r="D750">
            <v>24</v>
          </cell>
        </row>
        <row r="751">
          <cell r="A751">
            <v>3186</v>
          </cell>
          <cell r="B751" t="str">
            <v>BAZIC Dividers w/ 12-Preprinted Jan-Dec Tab</v>
          </cell>
          <cell r="C751">
            <v>144</v>
          </cell>
          <cell r="D751">
            <v>24</v>
          </cell>
        </row>
        <row r="752">
          <cell r="A752">
            <v>3187</v>
          </cell>
          <cell r="B752" t="str">
            <v>BAZIC Clear Letter Size Zip Envelope</v>
          </cell>
          <cell r="C752">
            <v>144</v>
          </cell>
          <cell r="D752">
            <v>24</v>
          </cell>
        </row>
        <row r="753">
          <cell r="A753">
            <v>3188</v>
          </cell>
          <cell r="B753" t="str">
            <v>BAZIC Assorted Color Letter Size Zip Envelope</v>
          </cell>
          <cell r="C753">
            <v>144</v>
          </cell>
          <cell r="D753">
            <v>24</v>
          </cell>
        </row>
        <row r="754">
          <cell r="A754">
            <v>3189</v>
          </cell>
          <cell r="B754" t="str">
            <v>BAZIC Coupon / Check Size Poly String Envelope (3/Pack)</v>
          </cell>
          <cell r="C754">
            <v>144</v>
          </cell>
          <cell r="D754">
            <v>24</v>
          </cell>
        </row>
        <row r="755">
          <cell r="A755">
            <v>3190</v>
          </cell>
          <cell r="B755" t="str">
            <v>BAZIC 1/2" Blue 3-Ring View Binder w/ 2-Pockets</v>
          </cell>
          <cell r="C755">
            <v>12</v>
          </cell>
        </row>
        <row r="756">
          <cell r="A756">
            <v>3191</v>
          </cell>
          <cell r="B756" t="str">
            <v>BAZIC 1" Blue 3-Ring View Binder w/ 2-Pockets</v>
          </cell>
          <cell r="C756">
            <v>12</v>
          </cell>
        </row>
        <row r="757">
          <cell r="A757">
            <v>3192</v>
          </cell>
          <cell r="B757" t="str">
            <v>BAZIC 1.5" Blue 3-Ring View Binder w/ 2-Pockets</v>
          </cell>
          <cell r="C757">
            <v>12</v>
          </cell>
        </row>
        <row r="758">
          <cell r="A758">
            <v>3193</v>
          </cell>
          <cell r="B758" t="str">
            <v>BAZIC 2" Blue Slant D-Ring View Binder w/ 2-Pockets</v>
          </cell>
          <cell r="C758">
            <v>12</v>
          </cell>
        </row>
        <row r="759">
          <cell r="A759">
            <v>3194</v>
          </cell>
          <cell r="B759" t="str">
            <v>BAZIC 3" Blue Slant D-Ring View Binder w/ 2-Pockets</v>
          </cell>
          <cell r="C759">
            <v>12</v>
          </cell>
        </row>
        <row r="760">
          <cell r="A760">
            <v>3195</v>
          </cell>
          <cell r="B760" t="str">
            <v>BAZIC Elite Letter Size Clear Document Holders (2/Pack)</v>
          </cell>
          <cell r="C760">
            <v>144</v>
          </cell>
          <cell r="D760">
            <v>24</v>
          </cell>
        </row>
        <row r="761">
          <cell r="A761">
            <v>3196</v>
          </cell>
          <cell r="B761" t="str">
            <v>BAZIC Elite Letter Size Document Holders (2/Pack)</v>
          </cell>
          <cell r="C761">
            <v>144</v>
          </cell>
          <cell r="D761">
            <v>24</v>
          </cell>
        </row>
        <row r="762">
          <cell r="A762">
            <v>3197</v>
          </cell>
          <cell r="B762" t="str">
            <v>BAZIC Clear Front Report Covers w/ Sliding Bar (3/Pack)</v>
          </cell>
          <cell r="C762">
            <v>144</v>
          </cell>
          <cell r="D762">
            <v>24</v>
          </cell>
        </row>
        <row r="763">
          <cell r="A763">
            <v>3198</v>
          </cell>
          <cell r="B763" t="str">
            <v>BAZIC Clear Top / Side Loading Letter Size String Envelope (2/Pack)</v>
          </cell>
          <cell r="C763">
            <v>144</v>
          </cell>
          <cell r="D763">
            <v>24</v>
          </cell>
        </row>
        <row r="764">
          <cell r="A764">
            <v>3200</v>
          </cell>
          <cell r="B764" t="str">
            <v>BAZIC Premium Single Hole Paper Punch w/ Cushion Grip</v>
          </cell>
          <cell r="C764">
            <v>144</v>
          </cell>
          <cell r="D764">
            <v>24</v>
          </cell>
        </row>
        <row r="765">
          <cell r="A765">
            <v>3201</v>
          </cell>
          <cell r="B765" t="str">
            <v>BAZIC Single Hole Paper Punch</v>
          </cell>
          <cell r="C765">
            <v>144</v>
          </cell>
          <cell r="D765">
            <v>24</v>
          </cell>
        </row>
        <row r="766">
          <cell r="A766">
            <v>3202</v>
          </cell>
          <cell r="B766" t="str">
            <v>BAZIC Portable 3-Hole Paper Punch</v>
          </cell>
          <cell r="C766">
            <v>72</v>
          </cell>
          <cell r="D766">
            <v>12</v>
          </cell>
        </row>
        <row r="767">
          <cell r="A767">
            <v>3203</v>
          </cell>
          <cell r="B767" t="str">
            <v>BAZIC Desktop 3-Hole Paper Punch</v>
          </cell>
          <cell r="C767">
            <v>12</v>
          </cell>
        </row>
        <row r="768">
          <cell r="A768">
            <v>3309</v>
          </cell>
          <cell r="B768" t="str">
            <v>BAZIC 2 Oz. Multi Color Modeling Dough (4/Pack)</v>
          </cell>
          <cell r="C768">
            <v>36</v>
          </cell>
        </row>
        <row r="769">
          <cell r="A769">
            <v>3310</v>
          </cell>
          <cell r="B769" t="str">
            <v>BAZIC 2 Oz. Multi Color Modeling Dough (6/Pack)</v>
          </cell>
          <cell r="C769">
            <v>24</v>
          </cell>
        </row>
        <row r="770">
          <cell r="A770">
            <v>3311</v>
          </cell>
          <cell r="B770" t="str">
            <v>BAZIC 5 Oz. Multi Color Modeling Dough (2/Pack)</v>
          </cell>
          <cell r="C770">
            <v>36</v>
          </cell>
        </row>
        <row r="771">
          <cell r="A771">
            <v>3312</v>
          </cell>
          <cell r="B771" t="str">
            <v>BAZIC 5 Oz. Multi Color Modeling Dough (3/Pack)</v>
          </cell>
          <cell r="C771">
            <v>24</v>
          </cell>
        </row>
        <row r="772">
          <cell r="A772">
            <v>3331</v>
          </cell>
          <cell r="B772" t="str">
            <v>BAZIC 1 lb Black Modeling Clay</v>
          </cell>
          <cell r="C772">
            <v>24</v>
          </cell>
        </row>
        <row r="773">
          <cell r="A773">
            <v>3332</v>
          </cell>
          <cell r="B773" t="str">
            <v>BAZIC 1 lb Blue Modeling Clay</v>
          </cell>
          <cell r="C773">
            <v>24</v>
          </cell>
        </row>
        <row r="774">
          <cell r="A774">
            <v>3333</v>
          </cell>
          <cell r="B774" t="str">
            <v>BAZIC 1 lb Brown Modeling Clay</v>
          </cell>
          <cell r="C774">
            <v>24</v>
          </cell>
        </row>
        <row r="775">
          <cell r="A775">
            <v>3334</v>
          </cell>
          <cell r="B775" t="str">
            <v>BAZIC 1 lb Cream Modeling Clay</v>
          </cell>
          <cell r="C775">
            <v>24</v>
          </cell>
        </row>
        <row r="776">
          <cell r="A776">
            <v>3335</v>
          </cell>
          <cell r="B776" t="str">
            <v>BAZIC 1 lb Gray Modeling Clay</v>
          </cell>
          <cell r="C776">
            <v>24</v>
          </cell>
        </row>
        <row r="777">
          <cell r="A777">
            <v>3336</v>
          </cell>
          <cell r="B777" t="str">
            <v>BAZIC 1 lb Green Modeling Clay</v>
          </cell>
          <cell r="C777">
            <v>24</v>
          </cell>
        </row>
        <row r="778">
          <cell r="A778">
            <v>3337</v>
          </cell>
          <cell r="B778" t="str">
            <v>BAZIC 1 lb Orange Modeling Clay</v>
          </cell>
          <cell r="C778">
            <v>24</v>
          </cell>
        </row>
        <row r="779">
          <cell r="A779">
            <v>3338</v>
          </cell>
          <cell r="B779" t="str">
            <v>BAZIC 1 lb Red Modeling Clay</v>
          </cell>
          <cell r="C779">
            <v>24</v>
          </cell>
        </row>
        <row r="780">
          <cell r="A780">
            <v>3339</v>
          </cell>
          <cell r="B780" t="str">
            <v>BAZIC 1 lb Yellow Modeling Clay</v>
          </cell>
          <cell r="C780">
            <v>24</v>
          </cell>
        </row>
        <row r="781">
          <cell r="A781">
            <v>3340</v>
          </cell>
          <cell r="B781" t="str">
            <v>BAZIC 1 lb 4 Primary Color Modeling Clay</v>
          </cell>
          <cell r="C781">
            <v>24</v>
          </cell>
        </row>
        <row r="782">
          <cell r="A782">
            <v>3342</v>
          </cell>
          <cell r="B782" t="str">
            <v>BAZIC 5.64 oz (160g) 12 Color Modeling Clay Sticks + 3 molding</v>
          </cell>
          <cell r="C782">
            <v>72</v>
          </cell>
          <cell r="D782">
            <v>24</v>
          </cell>
        </row>
        <row r="783">
          <cell r="A783">
            <v>3343</v>
          </cell>
          <cell r="B783" t="str">
            <v>BAZIC 9.17 oz (260g) 9 Color Modeling Clay Sticks</v>
          </cell>
          <cell r="C783">
            <v>24</v>
          </cell>
        </row>
        <row r="784">
          <cell r="A784">
            <v>3344</v>
          </cell>
          <cell r="B784" t="str">
            <v>BAZIC 8.11 oz (230g) 12 Color Modeling Clay Bar</v>
          </cell>
          <cell r="C784">
            <v>72</v>
          </cell>
          <cell r="D784">
            <v>24</v>
          </cell>
        </row>
        <row r="785">
          <cell r="A785">
            <v>3345</v>
          </cell>
          <cell r="B785" t="str">
            <v>BAZIC 1 lb 24 Color Modeling Clay Sticks</v>
          </cell>
          <cell r="C785">
            <v>24</v>
          </cell>
        </row>
        <row r="786">
          <cell r="A786">
            <v>3350</v>
          </cell>
          <cell r="B786" t="str">
            <v>BAZIC 2 Oz. Primary Colors Air Dry Modeling Clay</v>
          </cell>
          <cell r="C786">
            <v>48</v>
          </cell>
        </row>
        <row r="787">
          <cell r="A787">
            <v>3351</v>
          </cell>
          <cell r="B787" t="str">
            <v>BAZIC 2 Oz. Fluorescent Colors Air Dry Modeling Clay</v>
          </cell>
          <cell r="C787">
            <v>48</v>
          </cell>
        </row>
        <row r="788">
          <cell r="A788">
            <v>3352</v>
          </cell>
          <cell r="B788" t="str">
            <v>BAZIC 0.5 oz 6 Primary Color Air Dry Modeling Clay</v>
          </cell>
          <cell r="C788">
            <v>24</v>
          </cell>
        </row>
        <row r="789">
          <cell r="A789">
            <v>3353</v>
          </cell>
          <cell r="B789" t="str">
            <v>BAZIC 0.5 oz 6 Fluorescent Color Air Dry Modeling Clay</v>
          </cell>
          <cell r="C789">
            <v>24</v>
          </cell>
        </row>
        <row r="790">
          <cell r="A790">
            <v>3364</v>
          </cell>
          <cell r="B790" t="str">
            <v>KAPPA Large Print Chicken Soup For The Soul Word Finds Puzzle Book</v>
          </cell>
          <cell r="C790">
            <v>48</v>
          </cell>
        </row>
        <row r="791">
          <cell r="A791">
            <v>3388</v>
          </cell>
          <cell r="B791" t="str">
            <v>KAPPA Take Along Large Print Word Finds Puzzle Book - Digest Size</v>
          </cell>
          <cell r="C791">
            <v>24</v>
          </cell>
        </row>
        <row r="792">
          <cell r="A792">
            <v>3390</v>
          </cell>
          <cell r="B792" t="str">
            <v>KAPPA Large Print Great Big Word Finds Puzzle Book</v>
          </cell>
          <cell r="C792">
            <v>48</v>
          </cell>
        </row>
        <row r="793">
          <cell r="A793">
            <v>3393</v>
          </cell>
          <cell r="B793" t="str">
            <v>KAPPA Hide &amp; Seek Word Finds Puzzle Book</v>
          </cell>
          <cell r="C793">
            <v>48</v>
          </cell>
        </row>
        <row r="794">
          <cell r="A794">
            <v>3436</v>
          </cell>
          <cell r="B794" t="str">
            <v>BAZIC Jumbo Natural Craft Stick (500/Box)</v>
          </cell>
          <cell r="C794">
            <v>10</v>
          </cell>
        </row>
        <row r="795">
          <cell r="A795">
            <v>3440</v>
          </cell>
          <cell r="B795" t="str">
            <v>BAZIC 0.10 oz (3g) 6 Primary Color Glitter Shaker</v>
          </cell>
          <cell r="C795">
            <v>144</v>
          </cell>
          <cell r="D795">
            <v>24</v>
          </cell>
        </row>
        <row r="796">
          <cell r="A796">
            <v>3441</v>
          </cell>
          <cell r="B796" t="str">
            <v>BAZIC 0.21 oz (6g) 5 Primary Color Glitter Shaker</v>
          </cell>
          <cell r="C796">
            <v>144</v>
          </cell>
          <cell r="D796">
            <v>24</v>
          </cell>
        </row>
        <row r="797">
          <cell r="A797">
            <v>3442</v>
          </cell>
          <cell r="B797" t="str">
            <v>BAZIC 0.28 oz (8g) 4 Primary Color Glitter Shaker</v>
          </cell>
          <cell r="C797">
            <v>144</v>
          </cell>
          <cell r="D797">
            <v>24</v>
          </cell>
        </row>
        <row r="798">
          <cell r="A798">
            <v>3443</v>
          </cell>
          <cell r="B798" t="str">
            <v>BAZIC 0.77 oz (22g) Primary Color Glitter Tubes</v>
          </cell>
          <cell r="C798">
            <v>288</v>
          </cell>
          <cell r="D798">
            <v>24</v>
          </cell>
        </row>
        <row r="799">
          <cell r="A799">
            <v>3444</v>
          </cell>
          <cell r="B799" t="str">
            <v>BAZIC 0.77 oz (22g) Neon Color Glitter Tubes</v>
          </cell>
          <cell r="C799">
            <v>288</v>
          </cell>
          <cell r="D799">
            <v>24</v>
          </cell>
        </row>
        <row r="800">
          <cell r="A800">
            <v>3445</v>
          </cell>
          <cell r="B800" t="str">
            <v>BAZIC 2 oz (56.6g) Primary Color Glitter Shaker</v>
          </cell>
          <cell r="C800">
            <v>144</v>
          </cell>
          <cell r="D800">
            <v>12</v>
          </cell>
        </row>
        <row r="801">
          <cell r="A801">
            <v>3446</v>
          </cell>
          <cell r="B801" t="str">
            <v>BAZIC 2 oz (56.6g) Neon Color Glitter Shaker</v>
          </cell>
          <cell r="C801">
            <v>144</v>
          </cell>
          <cell r="D801">
            <v>12</v>
          </cell>
        </row>
        <row r="802">
          <cell r="A802">
            <v>3449</v>
          </cell>
          <cell r="B802" t="str">
            <v>BAZIC 2 oz (56.6g) Iridescent/Silver/Gold Color Glitter Shaker</v>
          </cell>
          <cell r="C802">
            <v>144</v>
          </cell>
          <cell r="D802">
            <v>12</v>
          </cell>
        </row>
        <row r="803">
          <cell r="A803">
            <v>3450</v>
          </cell>
          <cell r="B803" t="str">
            <v>BAZIC 4 FL OZ (120 mL) Celestial Series Glitter Glue</v>
          </cell>
          <cell r="C803">
            <v>36</v>
          </cell>
        </row>
        <row r="804">
          <cell r="A804">
            <v>3451</v>
          </cell>
          <cell r="B804" t="str">
            <v>BAZIC 6.76 FL OZ (200 mL) Cosmic Series Glitter Glue</v>
          </cell>
          <cell r="C804">
            <v>24</v>
          </cell>
        </row>
        <row r="805">
          <cell r="A805">
            <v>3457</v>
          </cell>
          <cell r="B805" t="str">
            <v>BAZIC 0.35 FL OZ (10.5 mL) 10 Glitter Glue Pen</v>
          </cell>
          <cell r="C805">
            <v>72</v>
          </cell>
          <cell r="D805">
            <v>24</v>
          </cell>
        </row>
        <row r="806">
          <cell r="A806">
            <v>3460</v>
          </cell>
          <cell r="B806" t="str">
            <v>BAZIC 0.35 FL OZ (10.5 mL) 5 Classic Glitter Glue Pen</v>
          </cell>
          <cell r="C806">
            <v>144</v>
          </cell>
          <cell r="D806">
            <v>24</v>
          </cell>
        </row>
        <row r="807">
          <cell r="A807">
            <v>3462</v>
          </cell>
          <cell r="B807" t="str">
            <v>BAZIC 0.20 FL OZ (6 mL) 10 Color Mini Glitter Glue</v>
          </cell>
          <cell r="C807">
            <v>144</v>
          </cell>
          <cell r="D807">
            <v>24</v>
          </cell>
        </row>
        <row r="808">
          <cell r="A808">
            <v>3467</v>
          </cell>
          <cell r="B808" t="str">
            <v>BAZIC 0.67 FL OZ (20 mL) 6 Classic Color Glitter Glue</v>
          </cell>
          <cell r="C808">
            <v>72</v>
          </cell>
          <cell r="D808">
            <v>24</v>
          </cell>
        </row>
        <row r="809">
          <cell r="A809">
            <v>3468</v>
          </cell>
          <cell r="B809" t="str">
            <v>BAZIC 0.67 FL OZ (20 mL) 6 Neon Color Glitter Glue</v>
          </cell>
          <cell r="C809">
            <v>72</v>
          </cell>
          <cell r="D809">
            <v>24</v>
          </cell>
        </row>
        <row r="810">
          <cell r="A810">
            <v>3470</v>
          </cell>
          <cell r="B810" t="str">
            <v>BAZIC 0.07 oz (2g) 20 Glitter Tubes</v>
          </cell>
          <cell r="C810">
            <v>72</v>
          </cell>
          <cell r="D810">
            <v>24</v>
          </cell>
        </row>
        <row r="811">
          <cell r="A811">
            <v>3471</v>
          </cell>
          <cell r="B811" t="str">
            <v>BAZIC 0.25 oz (7g) 6 Primary Color Glitter Shaker</v>
          </cell>
          <cell r="C811">
            <v>72</v>
          </cell>
          <cell r="D811">
            <v>24</v>
          </cell>
        </row>
        <row r="812">
          <cell r="A812">
            <v>3473</v>
          </cell>
          <cell r="B812" t="str">
            <v>BAZIC 0.07 oz (2g) 6 Primary Color Glitter Pack</v>
          </cell>
          <cell r="C812">
            <v>288</v>
          </cell>
          <cell r="D812">
            <v>24</v>
          </cell>
        </row>
        <row r="813">
          <cell r="A813">
            <v>3474</v>
          </cell>
          <cell r="B813" t="str">
            <v>BAZIC 0.07 oz (2g) 6 Neon Color Glitter Pack</v>
          </cell>
          <cell r="C813">
            <v>288</v>
          </cell>
          <cell r="D813">
            <v>24</v>
          </cell>
        </row>
        <row r="814">
          <cell r="A814">
            <v>3475</v>
          </cell>
          <cell r="B814" t="str">
            <v>BAZIC 0.07 oz (2g) 6 Iridescent Color Glitter Pack</v>
          </cell>
          <cell r="C814">
            <v>288</v>
          </cell>
          <cell r="D814">
            <v>24</v>
          </cell>
        </row>
        <row r="815">
          <cell r="A815">
            <v>3476</v>
          </cell>
          <cell r="B815" t="str">
            <v>BAZIC 0.07 oz (2g) 6 Gold Color Glitter Pack</v>
          </cell>
          <cell r="C815">
            <v>288</v>
          </cell>
          <cell r="D815">
            <v>24</v>
          </cell>
        </row>
        <row r="816">
          <cell r="A816">
            <v>3477</v>
          </cell>
          <cell r="B816" t="str">
            <v>BAZIC 0.07 oz (2g) 6 Green Color Glitter Pack</v>
          </cell>
          <cell r="C816">
            <v>288</v>
          </cell>
          <cell r="D816">
            <v>24</v>
          </cell>
        </row>
        <row r="817">
          <cell r="A817">
            <v>3478</v>
          </cell>
          <cell r="B817" t="str">
            <v>BAZIC 0.07 oz (2g) 6 Blue Color Glitter Pack</v>
          </cell>
          <cell r="C817">
            <v>288</v>
          </cell>
          <cell r="D817">
            <v>24</v>
          </cell>
        </row>
        <row r="818">
          <cell r="A818">
            <v>3479</v>
          </cell>
          <cell r="B818" t="str">
            <v>BAZIC 0.07 oz (2g) 6 Red Color Glitter Pack</v>
          </cell>
          <cell r="C818">
            <v>288</v>
          </cell>
          <cell r="D818">
            <v>24</v>
          </cell>
        </row>
        <row r="819">
          <cell r="A819">
            <v>3480</v>
          </cell>
          <cell r="B819" t="str">
            <v>BAZIC 0.07 oz (2g) 6 Purple Color Glitter Pack</v>
          </cell>
          <cell r="C819">
            <v>288</v>
          </cell>
          <cell r="D819">
            <v>24</v>
          </cell>
        </row>
        <row r="820">
          <cell r="A820">
            <v>3481</v>
          </cell>
          <cell r="B820" t="str">
            <v>BAZIC 0.10 oz (3g) 6 Neon Color Glitter Shaker</v>
          </cell>
          <cell r="C820">
            <v>144</v>
          </cell>
          <cell r="D820">
            <v>24</v>
          </cell>
        </row>
        <row r="821">
          <cell r="A821">
            <v>3482</v>
          </cell>
          <cell r="B821" t="str">
            <v>BAZIC 0.21 oz (6g) 5 Neon Color Glitter Shaker</v>
          </cell>
          <cell r="C821">
            <v>144</v>
          </cell>
          <cell r="D821">
            <v>24</v>
          </cell>
        </row>
        <row r="822">
          <cell r="A822">
            <v>3483</v>
          </cell>
          <cell r="B822" t="str">
            <v>BAZIC 0.28 oz (8g) 4 Neon Color Glitter Shaker</v>
          </cell>
          <cell r="C822">
            <v>144</v>
          </cell>
          <cell r="D822">
            <v>24</v>
          </cell>
        </row>
        <row r="823">
          <cell r="A823">
            <v>3490</v>
          </cell>
          <cell r="B823" t="str">
            <v>BAZIC 1lb / 16 oz Red Glitter</v>
          </cell>
          <cell r="C823">
            <v>12</v>
          </cell>
        </row>
        <row r="824">
          <cell r="A824">
            <v>3491</v>
          </cell>
          <cell r="B824" t="str">
            <v>BAZIC 1lb / 16 oz Purple Glitter</v>
          </cell>
          <cell r="C824">
            <v>12</v>
          </cell>
        </row>
        <row r="825">
          <cell r="A825">
            <v>3492</v>
          </cell>
          <cell r="B825" t="str">
            <v>BAZIC 1lb / 16 oz Blue Glitter</v>
          </cell>
          <cell r="C825">
            <v>12</v>
          </cell>
        </row>
        <row r="826">
          <cell r="A826">
            <v>3493</v>
          </cell>
          <cell r="B826" t="str">
            <v>BAZIC 1lb / 16 oz Green Glitter</v>
          </cell>
          <cell r="C826">
            <v>12</v>
          </cell>
        </row>
        <row r="827">
          <cell r="A827">
            <v>3494</v>
          </cell>
          <cell r="B827" t="str">
            <v>BAZIC 1lb / 16 oz Gold Glitter</v>
          </cell>
          <cell r="C827">
            <v>12</v>
          </cell>
        </row>
        <row r="828">
          <cell r="A828">
            <v>3495</v>
          </cell>
          <cell r="B828" t="str">
            <v>BAZIC 1lb / 16 oz Silver Glitter</v>
          </cell>
          <cell r="C828">
            <v>12</v>
          </cell>
        </row>
        <row r="829">
          <cell r="A829">
            <v>3496</v>
          </cell>
          <cell r="B829" t="str">
            <v>BAZIC 1lb / 16 oz Iridescent Glitter</v>
          </cell>
          <cell r="C829">
            <v>12</v>
          </cell>
        </row>
        <row r="830">
          <cell r="A830">
            <v>3497</v>
          </cell>
          <cell r="B830" t="str">
            <v>BAZIC 1lb / 16 oz Multicolor Glitter</v>
          </cell>
          <cell r="C830">
            <v>12</v>
          </cell>
        </row>
        <row r="831">
          <cell r="A831">
            <v>3801</v>
          </cell>
          <cell r="B831" t="str">
            <v>BAZIC Mailing Label (25/Pack)</v>
          </cell>
          <cell r="C831">
            <v>144</v>
          </cell>
          <cell r="D831">
            <v>24</v>
          </cell>
        </row>
        <row r="832">
          <cell r="A832">
            <v>3802</v>
          </cell>
          <cell r="B832" t="str">
            <v>BAZIC 2 3/4" X 1" White Multipurpose Label (128/Pack)</v>
          </cell>
          <cell r="C832">
            <v>144</v>
          </cell>
          <cell r="D832">
            <v>24</v>
          </cell>
        </row>
        <row r="833">
          <cell r="A833">
            <v>3803</v>
          </cell>
          <cell r="B833" t="str">
            <v>BAZIC Gold Foil Alphabet Label (378/Pack)</v>
          </cell>
          <cell r="C833">
            <v>144</v>
          </cell>
          <cell r="D833">
            <v>24</v>
          </cell>
        </row>
        <row r="834">
          <cell r="A834">
            <v>3804</v>
          </cell>
          <cell r="B834" t="str">
            <v>BAZIC Assorted Color Foil Star Label (660/Pack)</v>
          </cell>
          <cell r="C834">
            <v>144</v>
          </cell>
          <cell r="D834">
            <v>24</v>
          </cell>
        </row>
        <row r="835">
          <cell r="A835">
            <v>3805</v>
          </cell>
          <cell r="B835" t="str">
            <v>BAZIC 1/2" X 3/4" White Multipurpose Label (510/Pack)</v>
          </cell>
          <cell r="C835">
            <v>144</v>
          </cell>
          <cell r="D835">
            <v>24</v>
          </cell>
        </row>
        <row r="836">
          <cell r="A836">
            <v>3806</v>
          </cell>
          <cell r="B836" t="str">
            <v>BAZIC Yellow Price Mark Label (180/Pack)</v>
          </cell>
          <cell r="C836">
            <v>144</v>
          </cell>
          <cell r="D836">
            <v>24</v>
          </cell>
        </row>
        <row r="837">
          <cell r="A837">
            <v>3807</v>
          </cell>
          <cell r="B837" t="str">
            <v>BAZIC Assorted Color 3/4" Round Label (306/Pack)</v>
          </cell>
          <cell r="C837">
            <v>144</v>
          </cell>
          <cell r="D837">
            <v>24</v>
          </cell>
        </row>
        <row r="838">
          <cell r="A838">
            <v>3808</v>
          </cell>
          <cell r="B838" t="str">
            <v>BAZIC White 3/4" Round Label (504/Pack)</v>
          </cell>
          <cell r="C838">
            <v>144</v>
          </cell>
          <cell r="D838">
            <v>24</v>
          </cell>
        </row>
        <row r="839">
          <cell r="A839">
            <v>3809</v>
          </cell>
          <cell r="B839" t="str">
            <v>BAZIC Gold Foil Number Label (378/Pack)</v>
          </cell>
          <cell r="C839">
            <v>144</v>
          </cell>
          <cell r="D839">
            <v>24</v>
          </cell>
        </row>
        <row r="840">
          <cell r="A840">
            <v>3810</v>
          </cell>
          <cell r="B840" t="str">
            <v>BAZIC White Round Reinforcement Label (544/Pack)</v>
          </cell>
          <cell r="C840">
            <v>144</v>
          </cell>
          <cell r="D840">
            <v>24</v>
          </cell>
        </row>
        <row r="841">
          <cell r="A841">
            <v>3811</v>
          </cell>
          <cell r="B841" t="str">
            <v>BAZIC Assorted Color File Folder Label (126/Pack)</v>
          </cell>
          <cell r="C841">
            <v>144</v>
          </cell>
          <cell r="D841">
            <v>24</v>
          </cell>
        </row>
        <row r="842">
          <cell r="A842">
            <v>3812</v>
          </cell>
          <cell r="B842" t="str">
            <v>BAZIC "HELLO my name is" Name Badge Label (25/Pack)</v>
          </cell>
          <cell r="C842">
            <v>144</v>
          </cell>
          <cell r="D842">
            <v>24</v>
          </cell>
        </row>
        <row r="843">
          <cell r="A843">
            <v>3813</v>
          </cell>
          <cell r="B843" t="str">
            <v>BAZIC 2 3/4" X 1" Fluorescent Multipurpose Label (60/Pack)</v>
          </cell>
          <cell r="C843">
            <v>144</v>
          </cell>
          <cell r="D843">
            <v>24</v>
          </cell>
        </row>
        <row r="844">
          <cell r="A844">
            <v>3814</v>
          </cell>
          <cell r="B844" t="str">
            <v>BAZIC 2" Gold Foil Notary/Certificate Seal Label (42/Pack)</v>
          </cell>
          <cell r="C844">
            <v>144</v>
          </cell>
          <cell r="D844">
            <v>24</v>
          </cell>
        </row>
        <row r="845">
          <cell r="A845">
            <v>3815</v>
          </cell>
          <cell r="B845" t="str">
            <v>BAZIC Garage Sale Label (180/Pack)</v>
          </cell>
          <cell r="C845">
            <v>144</v>
          </cell>
          <cell r="D845">
            <v>24</v>
          </cell>
        </row>
        <row r="846">
          <cell r="A846">
            <v>3816</v>
          </cell>
          <cell r="B846" t="str">
            <v>BAZIC 8.5" X 5.5" Shipping Labels (20/Pack)</v>
          </cell>
          <cell r="C846">
            <v>144</v>
          </cell>
          <cell r="D846">
            <v>24</v>
          </cell>
        </row>
        <row r="847">
          <cell r="A847">
            <v>3817</v>
          </cell>
          <cell r="B847" t="str">
            <v>BAZIC 8.5" X 11" Full Sheet White Multipurpose Labels (10/Pack)</v>
          </cell>
          <cell r="C847">
            <v>144</v>
          </cell>
          <cell r="D847">
            <v>24</v>
          </cell>
        </row>
        <row r="848">
          <cell r="A848">
            <v>3818</v>
          </cell>
          <cell r="B848" t="str">
            <v>BAZIC 1" X 2 5/8" White Address Labels (300/Pack)</v>
          </cell>
          <cell r="C848">
            <v>144</v>
          </cell>
          <cell r="D848">
            <v>24</v>
          </cell>
        </row>
        <row r="849">
          <cell r="A849">
            <v>3821</v>
          </cell>
          <cell r="B849" t="str">
            <v>BAZIC 2" Alphabet &amp; Numbers Stickers (72/Pack)</v>
          </cell>
          <cell r="C849">
            <v>144</v>
          </cell>
          <cell r="D849">
            <v>24</v>
          </cell>
        </row>
        <row r="850">
          <cell r="A850">
            <v>3822</v>
          </cell>
          <cell r="B850" t="str">
            <v>BAZIC 2" Metallic Color Alphabet &amp; Numbers Stickers (72/Pack)</v>
          </cell>
          <cell r="C850">
            <v>144</v>
          </cell>
          <cell r="D850">
            <v>24</v>
          </cell>
        </row>
        <row r="851">
          <cell r="A851">
            <v>3823</v>
          </cell>
          <cell r="B851" t="str">
            <v>BAZIC 2" Fluorescent Color Alphabet &amp; Numbers Stickers (72/Pack)</v>
          </cell>
          <cell r="C851">
            <v>144</v>
          </cell>
          <cell r="D851">
            <v>24</v>
          </cell>
        </row>
        <row r="852">
          <cell r="A852">
            <v>3824</v>
          </cell>
          <cell r="B852" t="str">
            <v>BAZIC 1" Black Color Alphabet &amp; Numbers Stickers (346/Pack)</v>
          </cell>
          <cell r="C852">
            <v>144</v>
          </cell>
          <cell r="D852">
            <v>24</v>
          </cell>
        </row>
        <row r="853">
          <cell r="A853">
            <v>3825</v>
          </cell>
          <cell r="B853" t="str">
            <v>BAZIC 1" MULTICOLOR ALPHABET &amp; NUMBERS STICKERS (346/Pack)</v>
          </cell>
          <cell r="C853">
            <v>144</v>
          </cell>
          <cell r="D853">
            <v>24</v>
          </cell>
        </row>
        <row r="854">
          <cell r="A854">
            <v>3826</v>
          </cell>
          <cell r="B854" t="str">
            <v>BAZIC 2" Black Color Alphabet &amp; Numbers Stickers (72/Pack)</v>
          </cell>
          <cell r="C854">
            <v>144</v>
          </cell>
          <cell r="D854">
            <v>24</v>
          </cell>
        </row>
        <row r="855">
          <cell r="A855">
            <v>3827</v>
          </cell>
          <cell r="B855" t="str">
            <v>BAZIC 2" Gold Metallic Color Alphabet &amp; Numbers Stickers (72/Pack)</v>
          </cell>
          <cell r="C855">
            <v>144</v>
          </cell>
          <cell r="D855">
            <v>24</v>
          </cell>
        </row>
        <row r="856">
          <cell r="A856">
            <v>3828</v>
          </cell>
          <cell r="B856" t="str">
            <v>BAZIC 2" Silver Metallic Color Alphabet &amp; Numbers Stickers (72/Pack)</v>
          </cell>
          <cell r="C856">
            <v>144</v>
          </cell>
          <cell r="D856">
            <v>24</v>
          </cell>
        </row>
        <row r="857">
          <cell r="A857">
            <v>3860</v>
          </cell>
          <cell r="B857" t="str">
            <v>BAZIC Car Series Assorted Sticker (80/Bag)</v>
          </cell>
          <cell r="C857">
            <v>24</v>
          </cell>
        </row>
        <row r="858">
          <cell r="A858">
            <v>3861</v>
          </cell>
          <cell r="B858" t="str">
            <v>BAZIC Animal Series Assorted Sticker (80/Bag)</v>
          </cell>
          <cell r="C858">
            <v>24</v>
          </cell>
        </row>
        <row r="859">
          <cell r="A859">
            <v>3862</v>
          </cell>
          <cell r="B859" t="str">
            <v>BAZIC Dinosaur Series Assorted Sticker (80/Bag)</v>
          </cell>
          <cell r="C859">
            <v>24</v>
          </cell>
        </row>
        <row r="860">
          <cell r="A860">
            <v>3863</v>
          </cell>
          <cell r="B860" t="str">
            <v>BAZIC Princess Series Assorted Sticker (80/Bag)</v>
          </cell>
          <cell r="C860">
            <v>24</v>
          </cell>
        </row>
        <row r="861">
          <cell r="A861">
            <v>3864</v>
          </cell>
          <cell r="B861" t="str">
            <v>BAZIC Glitter Reward Sticker (144/Pack)</v>
          </cell>
          <cell r="C861">
            <v>288</v>
          </cell>
          <cell r="D861">
            <v>24</v>
          </cell>
        </row>
        <row r="862">
          <cell r="A862">
            <v>3865</v>
          </cell>
          <cell r="B862" t="str">
            <v>BAZIC Holographic Reward Sticker (144/Pack)</v>
          </cell>
          <cell r="C862">
            <v>288</v>
          </cell>
          <cell r="D862">
            <v>24</v>
          </cell>
        </row>
        <row r="863">
          <cell r="A863">
            <v>3866</v>
          </cell>
          <cell r="B863" t="str">
            <v>BAZIC Heart Sticker Rolls (486/Roll)</v>
          </cell>
          <cell r="C863">
            <v>24</v>
          </cell>
        </row>
        <row r="864">
          <cell r="A864">
            <v>3867</v>
          </cell>
          <cell r="B864" t="str">
            <v>BAZIC Polka Dot Sticker Rolls (1056/Roll)</v>
          </cell>
          <cell r="C864">
            <v>24</v>
          </cell>
        </row>
        <row r="865">
          <cell r="A865">
            <v>3868</v>
          </cell>
          <cell r="B865" t="str">
            <v>BAZIC Mix Shapes Sticker Rolls (366/Roll)</v>
          </cell>
          <cell r="C865">
            <v>24</v>
          </cell>
        </row>
        <row r="866">
          <cell r="A866">
            <v>3870</v>
          </cell>
          <cell r="B866" t="str">
            <v>BAZIC Jumbo Reward Sticker Book</v>
          </cell>
          <cell r="C866">
            <v>144</v>
          </cell>
          <cell r="D866">
            <v>24</v>
          </cell>
        </row>
        <row r="867">
          <cell r="A867">
            <v>3871</v>
          </cell>
          <cell r="B867" t="str">
            <v>BAZIC Reward Sticker Book</v>
          </cell>
          <cell r="C867">
            <v>288</v>
          </cell>
          <cell r="D867">
            <v>24</v>
          </cell>
        </row>
        <row r="868">
          <cell r="A868">
            <v>3872</v>
          </cell>
          <cell r="B868" t="str">
            <v>BAZIC Alphabet Sticker Book</v>
          </cell>
          <cell r="C868">
            <v>288</v>
          </cell>
          <cell r="D868">
            <v>24</v>
          </cell>
        </row>
        <row r="869">
          <cell r="A869">
            <v>3873</v>
          </cell>
          <cell r="B869" t="str">
            <v>BAZIC Alphabet Plastic Sticker book</v>
          </cell>
          <cell r="C869">
            <v>288</v>
          </cell>
          <cell r="D869">
            <v>24</v>
          </cell>
        </row>
        <row r="870">
          <cell r="A870">
            <v>3874</v>
          </cell>
          <cell r="B870" t="str">
            <v>BAZIC Reward Plastic Sticker book</v>
          </cell>
          <cell r="C870">
            <v>288</v>
          </cell>
          <cell r="D870">
            <v>24</v>
          </cell>
        </row>
        <row r="871">
          <cell r="A871">
            <v>3900</v>
          </cell>
          <cell r="B871" t="str">
            <v>BAZIC 8 Ct. Semi Moist Watercolor w/ Brush</v>
          </cell>
          <cell r="C871">
            <v>144</v>
          </cell>
          <cell r="D871">
            <v>24</v>
          </cell>
        </row>
        <row r="872">
          <cell r="A872">
            <v>3901</v>
          </cell>
          <cell r="B872" t="str">
            <v>BAZIC 16 Ct. Semi Moist Watercolor w/ Brush</v>
          </cell>
          <cell r="C872">
            <v>144</v>
          </cell>
          <cell r="D872">
            <v>24</v>
          </cell>
        </row>
        <row r="873">
          <cell r="A873">
            <v>3910</v>
          </cell>
          <cell r="B873" t="str">
            <v>BAZIC 12 Ct. Watercolor w/ Brush &amp; Mixing Palette</v>
          </cell>
          <cell r="C873">
            <v>72</v>
          </cell>
          <cell r="D873">
            <v>24</v>
          </cell>
        </row>
        <row r="874">
          <cell r="A874">
            <v>3911</v>
          </cell>
          <cell r="B874" t="str">
            <v>BAZIC 12 Ct. Watercolor w/ Brush</v>
          </cell>
          <cell r="C874">
            <v>144</v>
          </cell>
          <cell r="D874">
            <v>24</v>
          </cell>
        </row>
        <row r="875">
          <cell r="A875">
            <v>3912</v>
          </cell>
          <cell r="B875" t="str">
            <v>BAZIC 16 Ct. Watercolor w/ Brush</v>
          </cell>
          <cell r="C875">
            <v>144</v>
          </cell>
          <cell r="D875">
            <v>24</v>
          </cell>
        </row>
        <row r="876">
          <cell r="A876">
            <v>3913</v>
          </cell>
          <cell r="B876" t="str">
            <v>BAZIC 36 Ct. Watercolor w/ Brush</v>
          </cell>
          <cell r="C876">
            <v>72</v>
          </cell>
          <cell r="D876">
            <v>12</v>
          </cell>
        </row>
        <row r="877">
          <cell r="A877">
            <v>3914</v>
          </cell>
          <cell r="B877" t="str">
            <v>BAZIC 48 Ct. Watercolor w/ Brush</v>
          </cell>
          <cell r="C877">
            <v>12</v>
          </cell>
        </row>
        <row r="878">
          <cell r="A878">
            <v>3920</v>
          </cell>
          <cell r="B878" t="str">
            <v>BAZIC 0.17 FL OZ (5 mL) 12 Color Kid's Paint w/ Brush</v>
          </cell>
          <cell r="C878">
            <v>72</v>
          </cell>
          <cell r="D878">
            <v>24</v>
          </cell>
        </row>
        <row r="879">
          <cell r="A879">
            <v>3921</v>
          </cell>
          <cell r="B879" t="str">
            <v>BAZIC 0.17 FL OZ (5 mL) 18 Color Kid's Paint w/ Brush</v>
          </cell>
          <cell r="C879">
            <v>72</v>
          </cell>
          <cell r="D879">
            <v>24</v>
          </cell>
        </row>
        <row r="880">
          <cell r="A880">
            <v>3930</v>
          </cell>
          <cell r="B880" t="str">
            <v>BAZIC 0.75 FL OZ (22.2 mL) 6 Color Washable Poster Paint w/ Brush</v>
          </cell>
          <cell r="C880">
            <v>72</v>
          </cell>
          <cell r="D880">
            <v>24</v>
          </cell>
        </row>
        <row r="881">
          <cell r="A881">
            <v>3939</v>
          </cell>
          <cell r="B881" t="str">
            <v>BAZIC 0.6 FL OZ (18 mL) 4 Color Poster Paint w/ Brush</v>
          </cell>
          <cell r="C881">
            <v>72</v>
          </cell>
          <cell r="D881">
            <v>24</v>
          </cell>
        </row>
        <row r="882">
          <cell r="A882">
            <v>3940</v>
          </cell>
          <cell r="B882" t="str">
            <v>BAZIC 2.7 FL OZ (80 mL) 3 Color Fingerpaint</v>
          </cell>
          <cell r="C882">
            <v>48</v>
          </cell>
        </row>
        <row r="883">
          <cell r="A883">
            <v>3941</v>
          </cell>
          <cell r="B883" t="str">
            <v>BAZIC 1.35 FL OZ (40 mL) 4 Color Fingerpaint</v>
          </cell>
          <cell r="C883">
            <v>72</v>
          </cell>
          <cell r="D883">
            <v>24</v>
          </cell>
        </row>
        <row r="884">
          <cell r="A884">
            <v>3980</v>
          </cell>
          <cell r="B884" t="str">
            <v>BAZIC Round Natural Bristle Stencil Brush (4/Pack)</v>
          </cell>
          <cell r="C884">
            <v>144</v>
          </cell>
          <cell r="D884">
            <v>24</v>
          </cell>
        </row>
        <row r="885">
          <cell r="A885">
            <v>3981</v>
          </cell>
          <cell r="B885" t="str">
            <v>BAZIC Flat Natural Hair Paint Brush (5/Pack)</v>
          </cell>
          <cell r="C885">
            <v>144</v>
          </cell>
          <cell r="D885">
            <v>24</v>
          </cell>
        </row>
        <row r="886">
          <cell r="A886">
            <v>3982</v>
          </cell>
          <cell r="B886" t="str">
            <v>BAZIC Round Natural Hair Paint Brush (5/Pack)</v>
          </cell>
          <cell r="C886">
            <v>144</v>
          </cell>
          <cell r="D886">
            <v>24</v>
          </cell>
        </row>
        <row r="887">
          <cell r="A887">
            <v>3983</v>
          </cell>
          <cell r="B887" t="str">
            <v>BAZIC Round Natural Hair Paint Brush (12/Pack)</v>
          </cell>
          <cell r="C887">
            <v>144</v>
          </cell>
          <cell r="D887">
            <v>12</v>
          </cell>
        </row>
        <row r="888">
          <cell r="A888">
            <v>3984</v>
          </cell>
          <cell r="B888" t="str">
            <v>BAZIC Flat Natural Bristle Paint Brush (9/Pack)</v>
          </cell>
          <cell r="C888">
            <v>144</v>
          </cell>
          <cell r="D888">
            <v>12</v>
          </cell>
        </row>
        <row r="889">
          <cell r="A889">
            <v>3985</v>
          </cell>
          <cell r="B889" t="str">
            <v>BAZIC All Purpose Paint Brush (15/Pack)</v>
          </cell>
          <cell r="C889">
            <v>144</v>
          </cell>
          <cell r="D889">
            <v>24</v>
          </cell>
        </row>
        <row r="890">
          <cell r="A890">
            <v>3986</v>
          </cell>
          <cell r="B890" t="str">
            <v>BAZIC Asst. Size Kid's Paint Brush Set (9/Pack)</v>
          </cell>
          <cell r="C890">
            <v>72</v>
          </cell>
          <cell r="D890">
            <v>24</v>
          </cell>
        </row>
        <row r="891">
          <cell r="A891">
            <v>3987</v>
          </cell>
          <cell r="B891" t="str">
            <v>BAZIC Asst. Size Kid's Paint Brush Set (5/Pack)</v>
          </cell>
          <cell r="C891">
            <v>144</v>
          </cell>
          <cell r="D891">
            <v>24</v>
          </cell>
        </row>
        <row r="892">
          <cell r="A892">
            <v>3988</v>
          </cell>
          <cell r="B892" t="str">
            <v>BAZIC Jumbo Kid's Paint Brush Set (4/Pack)</v>
          </cell>
          <cell r="C892">
            <v>144</v>
          </cell>
          <cell r="D892">
            <v>24</v>
          </cell>
        </row>
        <row r="893">
          <cell r="A893">
            <v>3989</v>
          </cell>
          <cell r="B893" t="str">
            <v>BAZIC Paint Brush w/ Translucent Handle set (5/Pack)</v>
          </cell>
          <cell r="C893">
            <v>144</v>
          </cell>
          <cell r="D893">
            <v>24</v>
          </cell>
        </row>
        <row r="894">
          <cell r="A894">
            <v>3990</v>
          </cell>
          <cell r="B894" t="str">
            <v>BAZIC Paint Brush w/ Translucent Handle set (7/Pack)</v>
          </cell>
          <cell r="C894">
            <v>144</v>
          </cell>
          <cell r="D894">
            <v>24</v>
          </cell>
        </row>
        <row r="895">
          <cell r="A895">
            <v>3998</v>
          </cell>
          <cell r="B895" t="str">
            <v>BAZIC Round 10-Mixing Palette</v>
          </cell>
          <cell r="C895">
            <v>288</v>
          </cell>
          <cell r="D895">
            <v>24</v>
          </cell>
        </row>
        <row r="896">
          <cell r="A896">
            <v>3999</v>
          </cell>
          <cell r="B896" t="str">
            <v>BAZIC Oval 10-Mixing Palette w/ Thumb Hole</v>
          </cell>
          <cell r="C896">
            <v>288</v>
          </cell>
          <cell r="D896">
            <v>24</v>
          </cell>
        </row>
        <row r="897">
          <cell r="A897">
            <v>4001</v>
          </cell>
          <cell r="B897" t="str">
            <v>BAZIC Wrist Coil w/ Key Holder (2/Pack)</v>
          </cell>
          <cell r="C897">
            <v>144</v>
          </cell>
          <cell r="D897">
            <v>24</v>
          </cell>
        </row>
        <row r="898">
          <cell r="A898">
            <v>4002</v>
          </cell>
          <cell r="B898" t="str">
            <v>BAZIC Wrist Coil w/ Key Holder (5/Pack)</v>
          </cell>
          <cell r="C898">
            <v>144</v>
          </cell>
          <cell r="D898">
            <v>24</v>
          </cell>
        </row>
        <row r="899">
          <cell r="A899">
            <v>4003</v>
          </cell>
          <cell r="B899" t="str">
            <v>BAZIC Key Tag with Label Window (8/Pack)</v>
          </cell>
          <cell r="C899">
            <v>144</v>
          </cell>
          <cell r="D899">
            <v>24</v>
          </cell>
        </row>
        <row r="900">
          <cell r="A900">
            <v>4004</v>
          </cell>
          <cell r="B900" t="str">
            <v>BAZIC Key Tags with Holder &amp; Label Window (6/Pack)</v>
          </cell>
          <cell r="C900">
            <v>144</v>
          </cell>
          <cell r="D900">
            <v>24</v>
          </cell>
        </row>
        <row r="901">
          <cell r="A901">
            <v>4100</v>
          </cell>
          <cell r="B901" t="str">
            <v>BAZIC 1/2" Burgundy 3-Ring View Binder w/ 2-Pockets</v>
          </cell>
          <cell r="C901">
            <v>12</v>
          </cell>
        </row>
        <row r="902">
          <cell r="A902">
            <v>4101</v>
          </cell>
          <cell r="B902" t="str">
            <v>BAZIC 1/2" Grey 3-Ring View Binder w/ 2-Pockets</v>
          </cell>
          <cell r="C902">
            <v>12</v>
          </cell>
        </row>
        <row r="903">
          <cell r="A903">
            <v>4102</v>
          </cell>
          <cell r="B903" t="str">
            <v>BAZIC 1/2" Green 3-Ring View Binder w/ 2-Pockets</v>
          </cell>
          <cell r="C903">
            <v>12</v>
          </cell>
        </row>
        <row r="904">
          <cell r="A904">
            <v>4103</v>
          </cell>
          <cell r="B904" t="str">
            <v>BAZIC 1/2" Red 3-Ring View Binder w/ 2-Pockets</v>
          </cell>
          <cell r="C904">
            <v>12</v>
          </cell>
        </row>
        <row r="905">
          <cell r="A905">
            <v>4104</v>
          </cell>
          <cell r="B905" t="str">
            <v>BAZIC 1/2" Lime Green 3-Ring View Binder w/ 2-Pockets</v>
          </cell>
          <cell r="C905">
            <v>12</v>
          </cell>
        </row>
        <row r="906">
          <cell r="A906">
            <v>4105</v>
          </cell>
          <cell r="B906" t="str">
            <v>BAZIC 1/2" Cyan 3-Ring View Binder w/ 2-Pockets</v>
          </cell>
          <cell r="C906">
            <v>12</v>
          </cell>
        </row>
        <row r="907">
          <cell r="A907">
            <v>4106</v>
          </cell>
          <cell r="B907" t="str">
            <v>BAZIC 1/2" Fuchsia 3-Ring View Binder w/ 2-Pockets</v>
          </cell>
          <cell r="C907">
            <v>12</v>
          </cell>
        </row>
        <row r="908">
          <cell r="A908">
            <v>4107</v>
          </cell>
          <cell r="B908" t="str">
            <v>BAZIC 1/2" Purple 3-Ring View Binder w/ 2-Pockets</v>
          </cell>
          <cell r="C908">
            <v>12</v>
          </cell>
        </row>
        <row r="909">
          <cell r="A909">
            <v>4120</v>
          </cell>
          <cell r="B909" t="str">
            <v>BAZIC 1" Burgundy 3-Ring View Binder w/ 2-Pockets</v>
          </cell>
          <cell r="C909">
            <v>12</v>
          </cell>
        </row>
        <row r="910">
          <cell r="A910">
            <v>4121</v>
          </cell>
          <cell r="B910" t="str">
            <v>BAZIC 1" Grey 3-Ring View Binder w/ 2-Pockets</v>
          </cell>
          <cell r="C910">
            <v>12</v>
          </cell>
        </row>
        <row r="911">
          <cell r="A911">
            <v>4122</v>
          </cell>
          <cell r="B911" t="str">
            <v>BAZIC 1" Green 3-Ring View Binder w/ 2-Pockets</v>
          </cell>
          <cell r="C911">
            <v>12</v>
          </cell>
        </row>
        <row r="912">
          <cell r="A912">
            <v>4123</v>
          </cell>
          <cell r="B912" t="str">
            <v>BAZIC 1" Red 3-Ring View Binder w/ 2-Pockets</v>
          </cell>
          <cell r="C912">
            <v>12</v>
          </cell>
        </row>
        <row r="913">
          <cell r="A913">
            <v>4124</v>
          </cell>
          <cell r="B913" t="str">
            <v>BAZIC 1" Lime Green 3-Ring View Binder w/ 2-Pockets</v>
          </cell>
          <cell r="C913">
            <v>12</v>
          </cell>
        </row>
        <row r="914">
          <cell r="A914">
            <v>4125</v>
          </cell>
          <cell r="B914" t="str">
            <v>BAZIC 1" Cyan 3-Ring View Binder w/ 2-Pockets</v>
          </cell>
          <cell r="C914">
            <v>12</v>
          </cell>
        </row>
        <row r="915">
          <cell r="A915">
            <v>4126</v>
          </cell>
          <cell r="B915" t="str">
            <v>BAZIC 1" Fuchsia 3-Ring View Binder w/ 2-Pockets</v>
          </cell>
          <cell r="C915">
            <v>12</v>
          </cell>
        </row>
        <row r="916">
          <cell r="A916">
            <v>4127</v>
          </cell>
          <cell r="B916" t="str">
            <v>BAZIC 1" Purple 3-Ring View Binder w/ 2-Pockets</v>
          </cell>
          <cell r="C916">
            <v>12</v>
          </cell>
        </row>
        <row r="917">
          <cell r="A917">
            <v>4140</v>
          </cell>
          <cell r="B917" t="str">
            <v>BAZIC 1.5" Burgundy 3-Ring View Binder w/ 2-Pockets</v>
          </cell>
          <cell r="C917">
            <v>12</v>
          </cell>
        </row>
        <row r="918">
          <cell r="A918">
            <v>4141</v>
          </cell>
          <cell r="B918" t="str">
            <v>BAZIC 1.5" Grey 3-Ring View Binder w/ 2-Pockets</v>
          </cell>
          <cell r="C918">
            <v>12</v>
          </cell>
        </row>
        <row r="919">
          <cell r="A919">
            <v>4142</v>
          </cell>
          <cell r="B919" t="str">
            <v>BAZIC 1.5" Green 3-Ring View Binder w/ 2-Pockets</v>
          </cell>
          <cell r="C919">
            <v>12</v>
          </cell>
        </row>
        <row r="920">
          <cell r="A920">
            <v>4143</v>
          </cell>
          <cell r="B920" t="str">
            <v>BAZIC 1.5" Red 3-Ring View Binder w/ 2-Pockets</v>
          </cell>
          <cell r="C920">
            <v>12</v>
          </cell>
        </row>
        <row r="921">
          <cell r="A921">
            <v>4144</v>
          </cell>
          <cell r="B921" t="str">
            <v>BAZIC 1.5" Lime Green 3-Ring View Binder w/ 2-Pockets</v>
          </cell>
          <cell r="C921">
            <v>12</v>
          </cell>
        </row>
        <row r="922">
          <cell r="A922">
            <v>4145</v>
          </cell>
          <cell r="B922" t="str">
            <v>BAZIC 1.5" Cyan 3-Ring View Binder w/ 2-Pockets</v>
          </cell>
          <cell r="C922">
            <v>12</v>
          </cell>
        </row>
        <row r="923">
          <cell r="A923">
            <v>4146</v>
          </cell>
          <cell r="B923" t="str">
            <v>BAZIC 1.5" Fuchsia 3-Ring View Binder w/ 2-Pockets</v>
          </cell>
          <cell r="C923">
            <v>12</v>
          </cell>
        </row>
        <row r="924">
          <cell r="A924">
            <v>4147</v>
          </cell>
          <cell r="B924" t="str">
            <v>BAZIC 1.5" Purple 3-Ring View Binder w/ 2-Pockets</v>
          </cell>
          <cell r="C924">
            <v>12</v>
          </cell>
        </row>
        <row r="925">
          <cell r="A925">
            <v>4150</v>
          </cell>
          <cell r="B925" t="str">
            <v>BAZIC 2" Burgundy Slant-D Ring View Binder w/ 2-Pockets</v>
          </cell>
          <cell r="C925">
            <v>12</v>
          </cell>
        </row>
        <row r="926">
          <cell r="A926">
            <v>4151</v>
          </cell>
          <cell r="B926" t="str">
            <v>BAZIC 2" Grey Slant-D Ring View Binder w/ 2-Pockets</v>
          </cell>
          <cell r="C926">
            <v>12</v>
          </cell>
        </row>
        <row r="927">
          <cell r="A927">
            <v>4152</v>
          </cell>
          <cell r="B927" t="str">
            <v>BAZIC 2" Green Slant-D Ring View Binder w/ 2-Pockets</v>
          </cell>
          <cell r="C927">
            <v>12</v>
          </cell>
        </row>
        <row r="928">
          <cell r="A928">
            <v>4153</v>
          </cell>
          <cell r="B928" t="str">
            <v>BAZIC 2" Red Slant-D Ring View Binder w/ 2-Pockets</v>
          </cell>
          <cell r="C928">
            <v>12</v>
          </cell>
        </row>
        <row r="929">
          <cell r="A929">
            <v>4160</v>
          </cell>
          <cell r="B929" t="str">
            <v>BAZIC 3" Burgundy Slant-D Ring View Binder w/ 2-Pockets</v>
          </cell>
          <cell r="C929">
            <v>12</v>
          </cell>
        </row>
        <row r="930">
          <cell r="A930">
            <v>4161</v>
          </cell>
          <cell r="B930" t="str">
            <v>BAZIC 3" Grey Slant-D Ring View Binder w/ 2-Pockets</v>
          </cell>
          <cell r="C930">
            <v>12</v>
          </cell>
        </row>
        <row r="931">
          <cell r="A931">
            <v>4162</v>
          </cell>
          <cell r="B931" t="str">
            <v>BAZIC 3" Green Slant-D Ring View Binder w/ 2-Pockets</v>
          </cell>
          <cell r="C931">
            <v>12</v>
          </cell>
        </row>
        <row r="932">
          <cell r="A932">
            <v>4163</v>
          </cell>
          <cell r="B932" t="str">
            <v>BAZIC 3" Red Slant-D Ring View Binder w/ 2-Pockets</v>
          </cell>
          <cell r="C932">
            <v>12</v>
          </cell>
        </row>
        <row r="933">
          <cell r="A933">
            <v>4398</v>
          </cell>
          <cell r="B933" t="str">
            <v>BAZIC 7.5" X 9" "WILL RETURN" Clock Sign w/ "OPEN" sign on back</v>
          </cell>
          <cell r="C933">
            <v>144</v>
          </cell>
          <cell r="D933">
            <v>24</v>
          </cell>
        </row>
        <row r="934">
          <cell r="A934">
            <v>4399</v>
          </cell>
          <cell r="B934" t="str">
            <v>BAZIC 6" X 11.5" "CLOSED" Clock Sign w/ "OPEN" sign on back</v>
          </cell>
          <cell r="C934">
            <v>144</v>
          </cell>
          <cell r="D934">
            <v>24</v>
          </cell>
        </row>
        <row r="935">
          <cell r="A935">
            <v>4400</v>
          </cell>
          <cell r="B935" t="str">
            <v>BAZIC 5 1/2" Kids Safety Scissors (2/Pack)</v>
          </cell>
          <cell r="C935">
            <v>144</v>
          </cell>
          <cell r="D935">
            <v>24</v>
          </cell>
        </row>
        <row r="936">
          <cell r="A936">
            <v>4401</v>
          </cell>
          <cell r="B936" t="str">
            <v>BAZIC 6 1/2" Craft Scissors</v>
          </cell>
          <cell r="C936">
            <v>144</v>
          </cell>
          <cell r="D936">
            <v>24</v>
          </cell>
        </row>
        <row r="937">
          <cell r="A937">
            <v>4410</v>
          </cell>
          <cell r="B937" t="str">
            <v>BAZIC 5" Soft Grip Blunt Tip Stainless Steel Scissors</v>
          </cell>
          <cell r="C937">
            <v>144</v>
          </cell>
          <cell r="D937">
            <v>24</v>
          </cell>
        </row>
        <row r="938">
          <cell r="A938">
            <v>4411</v>
          </cell>
          <cell r="B938" t="str">
            <v>BAZIC 7" Classic Grip Stainless Steel Scissor</v>
          </cell>
          <cell r="C938">
            <v>144</v>
          </cell>
          <cell r="D938">
            <v>24</v>
          </cell>
        </row>
        <row r="939">
          <cell r="A939">
            <v>4412</v>
          </cell>
          <cell r="B939" t="str">
            <v>BAZIC 8" Classic Grip Stainless Steel Scissors</v>
          </cell>
          <cell r="C939">
            <v>144</v>
          </cell>
          <cell r="D939">
            <v>24</v>
          </cell>
        </row>
        <row r="940">
          <cell r="A940">
            <v>4413</v>
          </cell>
          <cell r="B940" t="str">
            <v>BAZIC 5" Soft Grip Pointed Tip Stainless Steel Scissors</v>
          </cell>
          <cell r="C940">
            <v>144</v>
          </cell>
          <cell r="D940">
            <v>24</v>
          </cell>
        </row>
        <row r="941">
          <cell r="A941">
            <v>4414</v>
          </cell>
          <cell r="B941" t="str">
            <v>BAZIC 5-3/4" Two-Tone Soft Grip Kid's Scissors</v>
          </cell>
          <cell r="C941">
            <v>144</v>
          </cell>
          <cell r="D941">
            <v>24</v>
          </cell>
        </row>
        <row r="942">
          <cell r="A942">
            <v>4420</v>
          </cell>
          <cell r="B942" t="str">
            <v>BAZIC 5" Blunt Tip School Scissors (BULK)</v>
          </cell>
          <cell r="C942">
            <v>600</v>
          </cell>
          <cell r="D942">
            <v>24</v>
          </cell>
        </row>
        <row r="943">
          <cell r="A943">
            <v>4429</v>
          </cell>
          <cell r="B943" t="str">
            <v>BAZIC 5" Blunt Tip School Scissors With Name Tag</v>
          </cell>
          <cell r="C943">
            <v>144</v>
          </cell>
          <cell r="D943">
            <v>24</v>
          </cell>
        </row>
        <row r="944">
          <cell r="A944">
            <v>4430</v>
          </cell>
          <cell r="B944" t="str">
            <v>BAZIC 5" Blunt Tip School Scissors</v>
          </cell>
          <cell r="C944">
            <v>144</v>
          </cell>
          <cell r="D944">
            <v>24</v>
          </cell>
        </row>
        <row r="945">
          <cell r="A945">
            <v>4431</v>
          </cell>
          <cell r="B945" t="str">
            <v>BAZIC 5" Pointed Tip School Scissors</v>
          </cell>
          <cell r="C945">
            <v>144</v>
          </cell>
          <cell r="D945">
            <v>24</v>
          </cell>
        </row>
        <row r="946">
          <cell r="A946">
            <v>4432</v>
          </cell>
          <cell r="B946" t="str">
            <v>BAZIC 5" Blunt &amp; Pointed Tip School Scissors (2/Pack)</v>
          </cell>
          <cell r="C946">
            <v>144</v>
          </cell>
          <cell r="D946">
            <v>24</v>
          </cell>
        </row>
        <row r="947">
          <cell r="A947">
            <v>4433</v>
          </cell>
          <cell r="B947" t="str">
            <v>BAZIC 7" Classic Stainless Steel Scissors</v>
          </cell>
          <cell r="C947">
            <v>144</v>
          </cell>
          <cell r="D947">
            <v>24</v>
          </cell>
        </row>
        <row r="948">
          <cell r="A948">
            <v>4434</v>
          </cell>
          <cell r="B948" t="str">
            <v>BAZIC 8" Classic Stainless Steel Scissors</v>
          </cell>
          <cell r="C948">
            <v>144</v>
          </cell>
          <cell r="D948">
            <v>24</v>
          </cell>
        </row>
        <row r="949">
          <cell r="A949">
            <v>4435</v>
          </cell>
          <cell r="B949" t="str">
            <v>BAZIC 8" Double Thumb Stainless Steel Scissors</v>
          </cell>
          <cell r="C949">
            <v>144</v>
          </cell>
          <cell r="D949">
            <v>24</v>
          </cell>
        </row>
        <row r="950">
          <cell r="A950">
            <v>4436</v>
          </cell>
          <cell r="B950" t="str">
            <v>BAZIC 8" Classic Bent Handle Stainless Steel Scissors</v>
          </cell>
          <cell r="C950">
            <v>144</v>
          </cell>
          <cell r="D950">
            <v>24</v>
          </cell>
        </row>
        <row r="951">
          <cell r="A951">
            <v>4438</v>
          </cell>
          <cell r="B951" t="str">
            <v>BAZIC 6" Craft / Sewing Stainless Steel Scissors</v>
          </cell>
          <cell r="C951">
            <v>144</v>
          </cell>
          <cell r="D951">
            <v>24</v>
          </cell>
        </row>
        <row r="952">
          <cell r="A952">
            <v>4439</v>
          </cell>
          <cell r="B952" t="str">
            <v>BAZIC 8" Classic Left Handed Bent Stainless Steel Scissors</v>
          </cell>
          <cell r="C952">
            <v>144</v>
          </cell>
          <cell r="D952">
            <v>24</v>
          </cell>
        </row>
        <row r="953">
          <cell r="A953">
            <v>4440</v>
          </cell>
          <cell r="B953" t="str">
            <v>BAZIC 8" Kitchen Stainless Steel Scissors</v>
          </cell>
          <cell r="C953">
            <v>144</v>
          </cell>
          <cell r="D953">
            <v>24</v>
          </cell>
        </row>
        <row r="954">
          <cell r="A954">
            <v>4441</v>
          </cell>
          <cell r="B954" t="str">
            <v>BAZIC 8" Duo Grip Stainless Steel Scissors</v>
          </cell>
          <cell r="C954">
            <v>144</v>
          </cell>
          <cell r="D954">
            <v>24</v>
          </cell>
        </row>
        <row r="955">
          <cell r="A955">
            <v>4442</v>
          </cell>
          <cell r="B955" t="str">
            <v>BAZIC 8" Pastel Axicia Grip Multipurpose Stainless Steel Scissors</v>
          </cell>
          <cell r="C955">
            <v>144</v>
          </cell>
          <cell r="D955">
            <v>24</v>
          </cell>
        </row>
        <row r="956">
          <cell r="A956">
            <v>5000</v>
          </cell>
          <cell r="B956" t="str">
            <v>BAZIC 12" X 5' Cushion Wrap</v>
          </cell>
          <cell r="C956">
            <v>36</v>
          </cell>
        </row>
        <row r="957">
          <cell r="A957">
            <v>5001</v>
          </cell>
          <cell r="B957" t="str">
            <v>BAZIC 4" X 7.25" (#000) Self-Seal Bubble Mailers (5/Pack)</v>
          </cell>
          <cell r="C957">
            <v>24</v>
          </cell>
        </row>
        <row r="958">
          <cell r="A958">
            <v>5002</v>
          </cell>
          <cell r="B958" t="str">
            <v>BAZIC 6" X 9.25" (#0) Self-Seal Bubble Mailers (4/Pack)</v>
          </cell>
          <cell r="C958">
            <v>24</v>
          </cell>
        </row>
        <row r="959">
          <cell r="A959">
            <v>5003</v>
          </cell>
          <cell r="B959" t="str">
            <v>BAZIC 8.5" X 11.25" (#2) Self-Seal Bubble Mailers (3/Pack)</v>
          </cell>
          <cell r="C959">
            <v>24</v>
          </cell>
        </row>
        <row r="960">
          <cell r="A960">
            <v>5004</v>
          </cell>
          <cell r="B960" t="str">
            <v>BAZIC 9.5" X 13.5" (#4) Self-Seal Bubble Mailers (2/Pack)</v>
          </cell>
          <cell r="C960">
            <v>24</v>
          </cell>
        </row>
        <row r="961">
          <cell r="A961">
            <v>5005</v>
          </cell>
          <cell r="B961" t="str">
            <v>BAZIC 50 Ct. 9" X 12" Scribble Pad</v>
          </cell>
          <cell r="C961">
            <v>48</v>
          </cell>
        </row>
        <row r="962">
          <cell r="A962">
            <v>5009</v>
          </cell>
          <cell r="B962" t="str">
            <v>BAZIC 30" X 14 ft. All-Purpose Natural Kraft Wrap Paper Roll</v>
          </cell>
          <cell r="C962">
            <v>36</v>
          </cell>
        </row>
        <row r="963">
          <cell r="A963">
            <v>5010</v>
          </cell>
          <cell r="B963" t="str">
            <v>BAZIC Assorted Coin Wrappers (36/Pack)</v>
          </cell>
          <cell r="C963">
            <v>50</v>
          </cell>
        </row>
        <row r="964">
          <cell r="A964">
            <v>5011</v>
          </cell>
          <cell r="B964" t="str">
            <v>BAZIC Penny Coin Wrappers (36/Pack)</v>
          </cell>
          <cell r="C964">
            <v>50</v>
          </cell>
        </row>
        <row r="965">
          <cell r="A965">
            <v>5012</v>
          </cell>
          <cell r="B965" t="str">
            <v>BAZIC Nickel Coin Wrappers (36/Pack)</v>
          </cell>
          <cell r="C965">
            <v>50</v>
          </cell>
        </row>
        <row r="966">
          <cell r="A966">
            <v>5013</v>
          </cell>
          <cell r="B966" t="str">
            <v>BAZIC Dime Coin Wrappers (36/Pack)</v>
          </cell>
          <cell r="C966">
            <v>50</v>
          </cell>
        </row>
        <row r="967">
          <cell r="A967">
            <v>5014</v>
          </cell>
          <cell r="B967" t="str">
            <v>BAZIC Quarter Coin Wrappers (36/Pack)</v>
          </cell>
          <cell r="C967">
            <v>45</v>
          </cell>
        </row>
        <row r="968">
          <cell r="A968">
            <v>5015</v>
          </cell>
          <cell r="B968" t="str">
            <v>BAZIC 22" X 28" White Poster Board</v>
          </cell>
          <cell r="C968">
            <v>100</v>
          </cell>
        </row>
        <row r="969">
          <cell r="A969">
            <v>5016</v>
          </cell>
          <cell r="B969" t="str">
            <v>BAZIC 22" X 28" Red Poster Board</v>
          </cell>
          <cell r="C969">
            <v>25</v>
          </cell>
        </row>
        <row r="970">
          <cell r="A970">
            <v>5017</v>
          </cell>
          <cell r="B970" t="str">
            <v>BAZIC 22" X 28" Green Poster Board</v>
          </cell>
          <cell r="C970">
            <v>25</v>
          </cell>
        </row>
        <row r="971">
          <cell r="A971">
            <v>5018</v>
          </cell>
          <cell r="B971" t="str">
            <v>BAZIC 22" X 28" Yellow Poster Board</v>
          </cell>
          <cell r="C971">
            <v>25</v>
          </cell>
        </row>
        <row r="972">
          <cell r="A972">
            <v>5019</v>
          </cell>
          <cell r="B972" t="str">
            <v>BAZIC 22" X 28" Dark Blue Poster Board</v>
          </cell>
          <cell r="C972">
            <v>25</v>
          </cell>
        </row>
        <row r="973">
          <cell r="A973">
            <v>5020</v>
          </cell>
          <cell r="B973" t="str">
            <v>BAZIC 22" X 28" Orange Poster Board</v>
          </cell>
          <cell r="C973">
            <v>25</v>
          </cell>
        </row>
        <row r="974">
          <cell r="A974">
            <v>5021</v>
          </cell>
          <cell r="B974" t="str">
            <v>BAZIC 22" X 28" Black Poster Board</v>
          </cell>
          <cell r="C974">
            <v>25</v>
          </cell>
        </row>
        <row r="975">
          <cell r="A975">
            <v>5022</v>
          </cell>
          <cell r="B975" t="str">
            <v>BAZIC 22" X 28" Magenta Poster Board</v>
          </cell>
          <cell r="C975">
            <v>25</v>
          </cell>
        </row>
        <row r="976">
          <cell r="A976">
            <v>5023</v>
          </cell>
          <cell r="B976" t="str">
            <v>BAZIC 22" X 28" Azure Light Blue Poster Board</v>
          </cell>
          <cell r="C976">
            <v>25</v>
          </cell>
        </row>
        <row r="977">
          <cell r="A977">
            <v>5024</v>
          </cell>
          <cell r="B977" t="str">
            <v>BAZIC 22" X 28" Brown Poster Board</v>
          </cell>
          <cell r="C977">
            <v>25</v>
          </cell>
        </row>
        <row r="978">
          <cell r="A978">
            <v>5025</v>
          </cell>
          <cell r="B978" t="str">
            <v>BAZIC 22" X 28" Pink Poster Board</v>
          </cell>
          <cell r="C978">
            <v>25</v>
          </cell>
        </row>
        <row r="979">
          <cell r="A979">
            <v>5026</v>
          </cell>
          <cell r="B979" t="str">
            <v>BAZIC 22" X 28" Purple Poster Board</v>
          </cell>
          <cell r="C979">
            <v>25</v>
          </cell>
        </row>
        <row r="980">
          <cell r="A980">
            <v>5027</v>
          </cell>
          <cell r="B980" t="str">
            <v>BAZIC 11" X 14" Multi Color Fluorescent Poster Board (5/Pack)</v>
          </cell>
          <cell r="C980">
            <v>48</v>
          </cell>
        </row>
        <row r="981">
          <cell r="A981">
            <v>5028</v>
          </cell>
          <cell r="B981" t="str">
            <v>BAZIC 22" X 28" Fluorescent Red Poster Board</v>
          </cell>
          <cell r="C981">
            <v>25</v>
          </cell>
        </row>
        <row r="982">
          <cell r="A982">
            <v>5029</v>
          </cell>
          <cell r="B982" t="str">
            <v>BAZIC  22" X 28" Fluorescent Green Poster Board</v>
          </cell>
          <cell r="C982">
            <v>25</v>
          </cell>
        </row>
        <row r="983">
          <cell r="A983">
            <v>5030</v>
          </cell>
          <cell r="B983" t="str">
            <v>BAZIC 22" X 28" Fluorescent Yellow Poster Board</v>
          </cell>
          <cell r="C983">
            <v>25</v>
          </cell>
        </row>
        <row r="984">
          <cell r="A984">
            <v>5031</v>
          </cell>
          <cell r="B984" t="str">
            <v>BAZIC 22" X 28" Fluorescent Pink Poster Board</v>
          </cell>
          <cell r="C984">
            <v>25</v>
          </cell>
        </row>
        <row r="985">
          <cell r="A985">
            <v>5032</v>
          </cell>
          <cell r="B985" t="str">
            <v>BAZIC 22" X 28" Fluorescent Orange Poster Board</v>
          </cell>
          <cell r="C985">
            <v>25</v>
          </cell>
        </row>
        <row r="986">
          <cell r="A986">
            <v>5033</v>
          </cell>
          <cell r="B986" t="str">
            <v>BAZIC 36" X 48" White Tri-Fold Corrugated Presentation Board</v>
          </cell>
          <cell r="C986">
            <v>24</v>
          </cell>
        </row>
        <row r="987">
          <cell r="A987">
            <v>5034</v>
          </cell>
          <cell r="B987" t="str">
            <v>BAZIC 36" X 48" Black Tri-Fold Corrugated Presentation Board</v>
          </cell>
          <cell r="C987">
            <v>24</v>
          </cell>
        </row>
        <row r="988">
          <cell r="A988">
            <v>5035</v>
          </cell>
          <cell r="B988" t="str">
            <v>BAZIC 36" X 48" Assorted Color Tri-Fold Corrugated Presentation Board</v>
          </cell>
          <cell r="C988">
            <v>24</v>
          </cell>
        </row>
        <row r="989">
          <cell r="A989">
            <v>5037</v>
          </cell>
          <cell r="B989" t="str">
            <v>BAZIC 22" X 28" Lavender Poster Board</v>
          </cell>
          <cell r="C989">
            <v>25</v>
          </cell>
        </row>
        <row r="990">
          <cell r="A990">
            <v>5038</v>
          </cell>
          <cell r="B990" t="str">
            <v>BAZIC 50 Ct. 8.5" X 11.75" Canary Perforated Writing Pads (12/Pack)</v>
          </cell>
          <cell r="C990">
            <v>6</v>
          </cell>
        </row>
        <row r="991">
          <cell r="A991">
            <v>5039</v>
          </cell>
          <cell r="B991" t="str">
            <v>BAZIC 50 Ct. 8.5" X 11.75" White Perforated Writing Pads (12/Pack)</v>
          </cell>
          <cell r="C991">
            <v>6</v>
          </cell>
        </row>
        <row r="992">
          <cell r="A992">
            <v>5040</v>
          </cell>
          <cell r="B992" t="str">
            <v>BAZIC 20 Ct. 16" X 12" Finger Paint Paper Pad</v>
          </cell>
          <cell r="C992">
            <v>48</v>
          </cell>
        </row>
        <row r="993">
          <cell r="A993">
            <v>5042</v>
          </cell>
          <cell r="B993" t="str">
            <v>BAZIC 40 Ct. 9" X 9" Top Bound Spiral Sketch Pad</v>
          </cell>
          <cell r="C993">
            <v>48</v>
          </cell>
        </row>
        <row r="994">
          <cell r="A994">
            <v>5043</v>
          </cell>
          <cell r="B994" t="str">
            <v>BAZIC 50 Ct. 6" X 8" Top Bound Spiral Sketch Pad</v>
          </cell>
          <cell r="C994">
            <v>48</v>
          </cell>
        </row>
        <row r="995">
          <cell r="A995">
            <v>5044</v>
          </cell>
          <cell r="B995" t="str">
            <v>BAZIC 30 Ct. 9" X 12" Top Bound Spiral Sketch Pad</v>
          </cell>
          <cell r="C995">
            <v>48</v>
          </cell>
        </row>
        <row r="996">
          <cell r="A996">
            <v>5045</v>
          </cell>
          <cell r="B996" t="str">
            <v>BAZIC 30 Ct. 8.5" X 11" Side Bound Spiral Sketch Book</v>
          </cell>
          <cell r="C996">
            <v>48</v>
          </cell>
        </row>
        <row r="997">
          <cell r="A997">
            <v>5046</v>
          </cell>
          <cell r="B997" t="str">
            <v>BAZIC #6 3/4 White Envelopes w/ Gummed Closure (100/Pack)</v>
          </cell>
          <cell r="C997">
            <v>24</v>
          </cell>
        </row>
        <row r="998">
          <cell r="A998">
            <v>5047</v>
          </cell>
          <cell r="B998" t="str">
            <v>BAZIC #10 White Envelopes w/ Gummed Closure (50/Pack)</v>
          </cell>
          <cell r="C998">
            <v>24</v>
          </cell>
        </row>
        <row r="999">
          <cell r="A999">
            <v>5048</v>
          </cell>
          <cell r="B999" t="str">
            <v>BAZIC #6 3/4 Security Envelopes w/ Gummed Closure (80/Pack)</v>
          </cell>
          <cell r="C999">
            <v>24</v>
          </cell>
        </row>
        <row r="1000">
          <cell r="A1000">
            <v>5049</v>
          </cell>
          <cell r="B1000" t="str">
            <v>BAZIC #10 Security Envelopes w/ Gummed Closure (40/Pack)</v>
          </cell>
          <cell r="C1000">
            <v>24</v>
          </cell>
        </row>
        <row r="1001">
          <cell r="A1001">
            <v>5050</v>
          </cell>
          <cell r="B1001" t="str">
            <v>BAZIC C/R 100 Ct. Black Marble Composition Book</v>
          </cell>
          <cell r="C1001">
            <v>48</v>
          </cell>
        </row>
        <row r="1002">
          <cell r="A1002">
            <v>5051</v>
          </cell>
          <cell r="B1002" t="str">
            <v>BAZIC UNRULED 100 Ct. Premium Black Marble Composition Book</v>
          </cell>
          <cell r="C1002">
            <v>48</v>
          </cell>
        </row>
        <row r="1003">
          <cell r="A1003">
            <v>5052</v>
          </cell>
          <cell r="B1003" t="str">
            <v>BAZIC 5-1" Quad-Ruled 100 Ct. Premium Marble Composition Book</v>
          </cell>
          <cell r="C1003">
            <v>48</v>
          </cell>
        </row>
        <row r="1004">
          <cell r="A1004">
            <v>5053</v>
          </cell>
          <cell r="B1004" t="str">
            <v>BAZIC 100 Ct. Primary Journal Marble Composition Book</v>
          </cell>
          <cell r="C1004">
            <v>48</v>
          </cell>
        </row>
        <row r="1005">
          <cell r="A1005">
            <v>5054</v>
          </cell>
          <cell r="B1005" t="str">
            <v>BAZIC 80 Ct. 4.5" x 3.25" Mini Marble Composition Book (2/Pack)</v>
          </cell>
          <cell r="C1005">
            <v>72</v>
          </cell>
          <cell r="D1005">
            <v>24</v>
          </cell>
        </row>
        <row r="1006">
          <cell r="A1006">
            <v>5055</v>
          </cell>
          <cell r="B1006" t="str">
            <v>BAZIC 22" X 28" Fluorescent Purple Poster Board</v>
          </cell>
          <cell r="C1006">
            <v>25</v>
          </cell>
        </row>
        <row r="1007">
          <cell r="A1007">
            <v>5056</v>
          </cell>
          <cell r="B1007" t="str">
            <v>BAZIC 22" X 28" Fluorescent Blue Poster Board</v>
          </cell>
          <cell r="C1007">
            <v>25</v>
          </cell>
        </row>
        <row r="1008">
          <cell r="A1008">
            <v>5057</v>
          </cell>
          <cell r="B1008" t="str">
            <v>BAZIC 22" X 28" Fluorescent Fuchsia Poster Board</v>
          </cell>
          <cell r="C1008">
            <v>25</v>
          </cell>
        </row>
        <row r="1009">
          <cell r="A1009">
            <v>5059</v>
          </cell>
          <cell r="B1009" t="str">
            <v>BAZIC Fluorescent Pre-Cut Poster Board Shapes (5/pack)</v>
          </cell>
          <cell r="C1009">
            <v>48</v>
          </cell>
        </row>
        <row r="1010">
          <cell r="A1010">
            <v>5064</v>
          </cell>
          <cell r="B1010" t="str">
            <v>BAZIC #10 Self-Seal Security Envelopes (500/Box)</v>
          </cell>
          <cell r="C1010">
            <v>5</v>
          </cell>
        </row>
        <row r="1011">
          <cell r="A1011">
            <v>5065</v>
          </cell>
          <cell r="B1011" t="str">
            <v>BAZIC #6 3/4 Self-Seal White Envelopes (65/Pack)</v>
          </cell>
          <cell r="C1011">
            <v>24</v>
          </cell>
        </row>
        <row r="1012">
          <cell r="A1012">
            <v>5066</v>
          </cell>
          <cell r="B1012" t="str">
            <v>BAZIC #6 3/4 Self-Seal Security Envelopes (55/Pack)</v>
          </cell>
          <cell r="C1012">
            <v>24</v>
          </cell>
        </row>
        <row r="1013">
          <cell r="A1013">
            <v>5067</v>
          </cell>
          <cell r="B1013" t="str">
            <v>BAZIC #10 Self-Seal White Envelopes (40/Pack)</v>
          </cell>
          <cell r="C1013">
            <v>24</v>
          </cell>
        </row>
        <row r="1014">
          <cell r="A1014">
            <v>5068</v>
          </cell>
          <cell r="B1014" t="str">
            <v>BAZIC #10 Self-Seal Security Envelopes (30/Pack)</v>
          </cell>
          <cell r="C1014">
            <v>24</v>
          </cell>
        </row>
        <row r="1015">
          <cell r="A1015">
            <v>5071</v>
          </cell>
          <cell r="B1015" t="str">
            <v>BAZIC 6" X 9" Clasp Envelope (100/Box)</v>
          </cell>
          <cell r="C1015">
            <v>10</v>
          </cell>
        </row>
        <row r="1016">
          <cell r="A1016">
            <v>5072</v>
          </cell>
          <cell r="B1016" t="str">
            <v>BAZIC 9" X 12" Clasp Envelope (100/Box)</v>
          </cell>
          <cell r="C1016">
            <v>5</v>
          </cell>
        </row>
        <row r="1017">
          <cell r="A1017">
            <v>5073</v>
          </cell>
          <cell r="B1017" t="str">
            <v>BAZIC 10"  X 13" Clasp Envelope (100/Box)</v>
          </cell>
          <cell r="C1017">
            <v>5</v>
          </cell>
        </row>
        <row r="1018">
          <cell r="A1018">
            <v>5074</v>
          </cell>
          <cell r="B1018" t="str">
            <v>BAZIC 50 Sets 7 1/2" x 2 3/4" 2-Part Carbonless Cash or Rent Receipt Book</v>
          </cell>
          <cell r="C1018">
            <v>144</v>
          </cell>
          <cell r="D1018">
            <v>24</v>
          </cell>
        </row>
        <row r="1019">
          <cell r="A1019">
            <v>5075</v>
          </cell>
          <cell r="B1019" t="str">
            <v>BAZIC 50 Sets 5 9/16" x 8 7/16" 2-Part Carbonless Sales Order Book</v>
          </cell>
          <cell r="C1019">
            <v>72</v>
          </cell>
          <cell r="D1019">
            <v>24</v>
          </cell>
        </row>
        <row r="1020">
          <cell r="A1020">
            <v>5076</v>
          </cell>
          <cell r="B1020" t="str">
            <v>BAZIC 50 Sets 5 9/16" x 8 7/16" 2-Part Carbonless Invoice Book</v>
          </cell>
          <cell r="C1020">
            <v>72</v>
          </cell>
          <cell r="D1020">
            <v>24</v>
          </cell>
        </row>
        <row r="1021">
          <cell r="A1021">
            <v>5078</v>
          </cell>
          <cell r="B1021" t="str">
            <v>BAZIC C/R 125 Ct. Filler Paper</v>
          </cell>
          <cell r="C1021">
            <v>24</v>
          </cell>
        </row>
        <row r="1022">
          <cell r="A1022">
            <v>5079</v>
          </cell>
          <cell r="B1022" t="str">
            <v>BAZIC W/R 125 Ct. Filler Paper</v>
          </cell>
          <cell r="C1022">
            <v>24</v>
          </cell>
        </row>
        <row r="1023">
          <cell r="A1023">
            <v>5080</v>
          </cell>
          <cell r="B1023" t="str">
            <v>BAZIC 200 Sets 7 5/8" x 10 7/8" 2-Part Carbonless Cash or Rent Receipt Book</v>
          </cell>
          <cell r="C1023">
            <v>12</v>
          </cell>
        </row>
        <row r="1024">
          <cell r="A1024">
            <v>5081</v>
          </cell>
          <cell r="B1024" t="str">
            <v>BAZIC 50 Sets 8 3/8" x 10 11/16" 2-Part Carbonless All Purpose Order Book</v>
          </cell>
          <cell r="C1024">
            <v>12</v>
          </cell>
        </row>
        <row r="1025">
          <cell r="A1025">
            <v>5086</v>
          </cell>
          <cell r="B1025" t="str">
            <v>BAZIC 28" X 40" White Tri-Fold Corrugated Presentation Board</v>
          </cell>
          <cell r="C1025">
            <v>30</v>
          </cell>
        </row>
        <row r="1026">
          <cell r="A1026">
            <v>5087</v>
          </cell>
          <cell r="B1026" t="str">
            <v>BAZIC 100 Ct. Primary Marble Composition Book</v>
          </cell>
          <cell r="C1026">
            <v>48</v>
          </cell>
        </row>
        <row r="1027">
          <cell r="A1027">
            <v>5088</v>
          </cell>
          <cell r="B1027" t="str">
            <v>BAZIC W/R 70 Ct. Poly Cover Composition Book</v>
          </cell>
          <cell r="C1027">
            <v>48</v>
          </cell>
        </row>
        <row r="1028">
          <cell r="A1028">
            <v>5089</v>
          </cell>
          <cell r="B1028" t="str">
            <v>BAZIC C/R 70 Ct. Poly Cover Composition Book</v>
          </cell>
          <cell r="C1028">
            <v>48</v>
          </cell>
        </row>
        <row r="1029">
          <cell r="A1029">
            <v>5090</v>
          </cell>
          <cell r="B1029" t="str">
            <v>BAZIC W/R 100 Ct. Premium Black Marble Composition Book</v>
          </cell>
          <cell r="C1029">
            <v>48</v>
          </cell>
        </row>
        <row r="1030">
          <cell r="A1030">
            <v>5091</v>
          </cell>
          <cell r="B1030" t="str">
            <v>BAZIC C/R 100 Ct. Premium Black Marble Composition Book</v>
          </cell>
          <cell r="C1030">
            <v>48</v>
          </cell>
        </row>
        <row r="1031">
          <cell r="A1031">
            <v>5096</v>
          </cell>
          <cell r="B1031" t="str">
            <v>BAZIC 20 Ct. 8.5" x 7" Manila Cover Composition Book</v>
          </cell>
          <cell r="C1031">
            <v>288</v>
          </cell>
          <cell r="D1031">
            <v>24</v>
          </cell>
        </row>
        <row r="1032">
          <cell r="A1032">
            <v>5100</v>
          </cell>
          <cell r="B1032" t="str">
            <v>BAZIC 50 Ct. 3" X 3" Yellow Stick On Notes (4/Pack)</v>
          </cell>
          <cell r="C1032">
            <v>144</v>
          </cell>
          <cell r="D1032">
            <v>24</v>
          </cell>
        </row>
        <row r="1033">
          <cell r="A1033">
            <v>5101</v>
          </cell>
          <cell r="B1033" t="str">
            <v>BAZIC 40 Ct. 3" X 3" Lined Stick On Notes (3/Pack)</v>
          </cell>
          <cell r="C1033">
            <v>144</v>
          </cell>
          <cell r="D1033">
            <v>24</v>
          </cell>
        </row>
        <row r="1034">
          <cell r="A1034">
            <v>5102</v>
          </cell>
          <cell r="B1034" t="str">
            <v>BAZIC 50 Ct. 3" X 3" Stick On Notes (4/Pack)</v>
          </cell>
          <cell r="C1034">
            <v>144</v>
          </cell>
          <cell r="D1034">
            <v>24</v>
          </cell>
        </row>
        <row r="1035">
          <cell r="A1035">
            <v>5103</v>
          </cell>
          <cell r="B1035" t="str">
            <v>BAZIC 40 Ct. 3" X 3" Neon Stick On Notes (4/Pack)</v>
          </cell>
          <cell r="C1035">
            <v>144</v>
          </cell>
          <cell r="D1035">
            <v>24</v>
          </cell>
        </row>
        <row r="1036">
          <cell r="A1036">
            <v>5104</v>
          </cell>
          <cell r="B1036" t="str">
            <v>BAZIC 100 Ct. 3" X 3" Yellow Stick On Notes</v>
          </cell>
          <cell r="C1036">
            <v>288</v>
          </cell>
          <cell r="D1036">
            <v>24</v>
          </cell>
        </row>
        <row r="1037">
          <cell r="A1037">
            <v>5105</v>
          </cell>
          <cell r="B1037" t="str">
            <v>BAZIC 100 Ct. 3" X 3" Stick On Notes</v>
          </cell>
          <cell r="C1037">
            <v>288</v>
          </cell>
          <cell r="D1037">
            <v>24</v>
          </cell>
        </row>
        <row r="1038">
          <cell r="A1038">
            <v>5106</v>
          </cell>
          <cell r="B1038" t="str">
            <v>BAZIC 80 Ct. 3" X 3" Neon Stick On Notes</v>
          </cell>
          <cell r="C1038">
            <v>288</v>
          </cell>
          <cell r="D1038">
            <v>24</v>
          </cell>
        </row>
        <row r="1039">
          <cell r="A1039">
            <v>5108</v>
          </cell>
          <cell r="B1039" t="str">
            <v>BAZIC 70 Ct. 3" X 3" Neon Lined Stick On Notes</v>
          </cell>
          <cell r="C1039">
            <v>288</v>
          </cell>
          <cell r="D1039">
            <v>24</v>
          </cell>
        </row>
        <row r="1040">
          <cell r="A1040">
            <v>5112</v>
          </cell>
          <cell r="B1040" t="str">
            <v>BAZIC 100 Ct. 3" X 5" Stick On Notes</v>
          </cell>
          <cell r="C1040">
            <v>144</v>
          </cell>
          <cell r="D1040">
            <v>24</v>
          </cell>
        </row>
        <row r="1041">
          <cell r="A1041">
            <v>5113</v>
          </cell>
          <cell r="B1041" t="str">
            <v>BAZIC 70 Ct. 3" X 5" Neon Stick On Notes</v>
          </cell>
          <cell r="C1041">
            <v>144</v>
          </cell>
          <cell r="D1041">
            <v>24</v>
          </cell>
        </row>
        <row r="1042">
          <cell r="A1042">
            <v>5114</v>
          </cell>
          <cell r="B1042" t="str">
            <v>BAZIC 70 Ct. 3" X 5" Neon Lined Stick On Notes</v>
          </cell>
          <cell r="C1042">
            <v>144</v>
          </cell>
          <cell r="D1042">
            <v>24</v>
          </cell>
        </row>
        <row r="1043">
          <cell r="A1043">
            <v>5121</v>
          </cell>
          <cell r="B1043" t="str">
            <v>BAZIC 50 Ct. 4" X 6" Lined Stick On Notes</v>
          </cell>
          <cell r="C1043">
            <v>144</v>
          </cell>
          <cell r="D1043">
            <v>24</v>
          </cell>
        </row>
        <row r="1044">
          <cell r="A1044">
            <v>5122</v>
          </cell>
          <cell r="B1044" t="str">
            <v>BAZIC 50 Ct. 4" X 6" Neon Lined Stick On Notes</v>
          </cell>
          <cell r="C1044">
            <v>144</v>
          </cell>
          <cell r="D1044">
            <v>24</v>
          </cell>
        </row>
        <row r="1045">
          <cell r="A1045">
            <v>5131</v>
          </cell>
          <cell r="B1045" t="str">
            <v>BAZIC 100 Ct. 1.5" X 2" Stick On Notes (4/Pack)</v>
          </cell>
          <cell r="C1045">
            <v>144</v>
          </cell>
          <cell r="D1045">
            <v>24</v>
          </cell>
        </row>
        <row r="1046">
          <cell r="A1046">
            <v>5132</v>
          </cell>
          <cell r="B1046" t="str">
            <v>BAZIC 70 Ct. 1.5" X 2" Neon Stick On Notes (4/Pack)</v>
          </cell>
          <cell r="C1046">
            <v>144</v>
          </cell>
          <cell r="D1046">
            <v>24</v>
          </cell>
        </row>
        <row r="1047">
          <cell r="A1047">
            <v>5142</v>
          </cell>
          <cell r="B1047" t="str">
            <v>BAZIC 80 Ct. 1" X 3" Neon Page Markers (6/Pack)</v>
          </cell>
          <cell r="C1047">
            <v>144</v>
          </cell>
          <cell r="D1047">
            <v>24</v>
          </cell>
        </row>
        <row r="1048">
          <cell r="A1048">
            <v>5143</v>
          </cell>
          <cell r="B1048" t="str">
            <v>BAZIC 100 Ct. 0.5" X 1.75" Neon Page Markers (10/Pack)</v>
          </cell>
          <cell r="C1048">
            <v>144</v>
          </cell>
          <cell r="D1048">
            <v>24</v>
          </cell>
        </row>
        <row r="1049">
          <cell r="A1049">
            <v>5153</v>
          </cell>
          <cell r="B1049" t="str">
            <v>BAZIC 25 Ct. 1" X 1.7" Neon Color Standard Flags (6/Pack)</v>
          </cell>
          <cell r="C1049">
            <v>288</v>
          </cell>
          <cell r="D1049">
            <v>24</v>
          </cell>
        </row>
        <row r="1050">
          <cell r="A1050">
            <v>5154</v>
          </cell>
          <cell r="B1050" t="str">
            <v>BAZIC 25 Ct. 0.5" X 1.7" Neon Color Coding Flags (10/Pack)</v>
          </cell>
          <cell r="C1050">
            <v>288</v>
          </cell>
          <cell r="D1050">
            <v>24</v>
          </cell>
        </row>
        <row r="1051">
          <cell r="A1051">
            <v>5155</v>
          </cell>
          <cell r="B1051" t="str">
            <v>BAZIC 25 Ct. 0.5" X 1.7" Neon Color Arrow Flags (10/Pack)</v>
          </cell>
          <cell r="C1051">
            <v>288</v>
          </cell>
          <cell r="D1051">
            <v>24</v>
          </cell>
        </row>
        <row r="1052">
          <cell r="A1052">
            <v>5156</v>
          </cell>
          <cell r="B1052" t="str">
            <v>BAZIC 20 Ct. 0.5" X 1.7" Printed Arrow Flags (8/Pack)</v>
          </cell>
          <cell r="C1052">
            <v>288</v>
          </cell>
          <cell r="D1052">
            <v>24</v>
          </cell>
        </row>
        <row r="1053">
          <cell r="A1053">
            <v>5157</v>
          </cell>
          <cell r="B1053" t="str">
            <v>BAZIC 6 Ct. 2" x 1.5" Filing Tabs (5/Pack)</v>
          </cell>
          <cell r="C1053">
            <v>288</v>
          </cell>
          <cell r="D1053">
            <v>24</v>
          </cell>
        </row>
        <row r="1054">
          <cell r="A1054">
            <v>5160</v>
          </cell>
          <cell r="B1054" t="str">
            <v>BAZIC 100 Ct. 3" X 3" Yellow Stick On Notes (12/Shrink)</v>
          </cell>
          <cell r="C1054">
            <v>12</v>
          </cell>
        </row>
        <row r="1055">
          <cell r="A1055">
            <v>5161</v>
          </cell>
          <cell r="B1055" t="str">
            <v>BAZIC 100 Ct. 3" X 3" Stick On Notes (12/Shrink)</v>
          </cell>
          <cell r="C1055">
            <v>12</v>
          </cell>
        </row>
        <row r="1056">
          <cell r="A1056">
            <v>5162</v>
          </cell>
          <cell r="B1056" t="str">
            <v>BAZIC 90 Ct. 3" X 3" Neon Stick On Notes (12/Shrink)</v>
          </cell>
          <cell r="C1056">
            <v>12</v>
          </cell>
        </row>
        <row r="1057">
          <cell r="A1057">
            <v>5170</v>
          </cell>
          <cell r="B1057" t="str">
            <v>BAZIC 30 Ct. 0.5" x 1.7" Neon Color Coding Flags w/ Dispenser (4/Pack)</v>
          </cell>
          <cell r="C1057">
            <v>288</v>
          </cell>
          <cell r="D1057">
            <v>24</v>
          </cell>
        </row>
        <row r="1058">
          <cell r="A1058">
            <v>5171</v>
          </cell>
          <cell r="B1058" t="str">
            <v>BAZIC 25 Ct. 0.5" x 1.7" Neon Color Printed Arrow Flags w/ Dispenser (4/Pack)</v>
          </cell>
          <cell r="C1058">
            <v>288</v>
          </cell>
          <cell r="D1058">
            <v>24</v>
          </cell>
        </row>
        <row r="1059">
          <cell r="A1059">
            <v>5172</v>
          </cell>
          <cell r="B1059" t="str">
            <v>BAZIC 25 Ct. 0.5" x 1.7" Neon Color Printed Sign Here Flags w/ Dispenser (4/Pack)</v>
          </cell>
          <cell r="C1059">
            <v>288</v>
          </cell>
          <cell r="D1059">
            <v>24</v>
          </cell>
        </row>
        <row r="1060">
          <cell r="A1060">
            <v>5173</v>
          </cell>
          <cell r="B1060" t="str">
            <v>BAZIC 30 Ct. 1" x 1.7" Neon Color Standard Flags w/ Dispenser (2/Pack)</v>
          </cell>
          <cell r="C1060">
            <v>288</v>
          </cell>
          <cell r="D1060">
            <v>24</v>
          </cell>
        </row>
        <row r="1061">
          <cell r="A1061">
            <v>5174</v>
          </cell>
          <cell r="B1061" t="str">
            <v>BAZIC 25 Ct. 1" x 1.7" Yellow Color Printed Sign Here Flags w/ Dispenser (2/Pack)</v>
          </cell>
          <cell r="C1061">
            <v>288</v>
          </cell>
          <cell r="D1061">
            <v>24</v>
          </cell>
        </row>
        <row r="1062">
          <cell r="A1062">
            <v>5190</v>
          </cell>
          <cell r="C1062">
            <v>144</v>
          </cell>
          <cell r="D1062">
            <v>24</v>
          </cell>
        </row>
        <row r="1063">
          <cell r="A1063">
            <v>5191</v>
          </cell>
          <cell r="C1063">
            <v>12</v>
          </cell>
        </row>
        <row r="1064">
          <cell r="A1064">
            <v>5400</v>
          </cell>
          <cell r="B1064" t="str">
            <v>BAZIC 20" X 30" Fluorescent Green Foam Board</v>
          </cell>
          <cell r="C1064">
            <v>25</v>
          </cell>
        </row>
        <row r="1065">
          <cell r="A1065">
            <v>5401</v>
          </cell>
          <cell r="B1065" t="str">
            <v>BAZIC 20" X 30" Fluorescent Pink Foam Board</v>
          </cell>
          <cell r="C1065">
            <v>25</v>
          </cell>
        </row>
        <row r="1066">
          <cell r="A1066">
            <v>5402</v>
          </cell>
          <cell r="B1066" t="str">
            <v>BAZIC 20" X 30" Fluorescent Orange Foam Board</v>
          </cell>
          <cell r="C1066">
            <v>25</v>
          </cell>
        </row>
        <row r="1067">
          <cell r="A1067">
            <v>5403</v>
          </cell>
          <cell r="B1067" t="str">
            <v>BAZIC 20" X 30" Fluorescent Yellow Foam Board</v>
          </cell>
          <cell r="C1067">
            <v>25</v>
          </cell>
        </row>
        <row r="1068">
          <cell r="A1068">
            <v>5407</v>
          </cell>
          <cell r="B1068" t="str">
            <v>BAZIC 20" X 30" Sky Blue Foam Board</v>
          </cell>
          <cell r="C1068">
            <v>25</v>
          </cell>
        </row>
        <row r="1069">
          <cell r="A1069">
            <v>5408</v>
          </cell>
          <cell r="B1069" t="str">
            <v>BAZIC 20" X 30" Brown Foam Board</v>
          </cell>
          <cell r="C1069">
            <v>25</v>
          </cell>
        </row>
        <row r="1070">
          <cell r="A1070">
            <v>5409</v>
          </cell>
          <cell r="B1070" t="str">
            <v>BAZIC 20" X 30" Slate Gray Foam Board</v>
          </cell>
          <cell r="C1070">
            <v>25</v>
          </cell>
        </row>
        <row r="1071">
          <cell r="A1071">
            <v>5412</v>
          </cell>
          <cell r="B1071" t="str">
            <v>BAZIC 11" X 14" Metallic Poster Board (5/Pack)</v>
          </cell>
          <cell r="C1071">
            <v>48</v>
          </cell>
        </row>
        <row r="1072">
          <cell r="A1072">
            <v>5413</v>
          </cell>
          <cell r="B1072" t="str">
            <v>BAZIC 11" X 14" Glitter Poster Board (3/Pack)</v>
          </cell>
          <cell r="C1072">
            <v>48</v>
          </cell>
        </row>
        <row r="1073">
          <cell r="A1073">
            <v>5414</v>
          </cell>
          <cell r="B1073" t="str">
            <v>BAZIC 11" X 14" White Poster Board w/Glitter Frame (5/Pack)</v>
          </cell>
          <cell r="C1073">
            <v>48</v>
          </cell>
        </row>
        <row r="1074">
          <cell r="A1074">
            <v>5418</v>
          </cell>
          <cell r="B1074" t="str">
            <v>BAZIC 22" X 28" Metallic Gold Poster Board</v>
          </cell>
          <cell r="C1074">
            <v>25</v>
          </cell>
        </row>
        <row r="1075">
          <cell r="A1075">
            <v>5419</v>
          </cell>
          <cell r="B1075" t="str">
            <v>BAZIC 22" X 28" Metallic Silver Poster Board</v>
          </cell>
          <cell r="C1075">
            <v>25</v>
          </cell>
        </row>
        <row r="1076">
          <cell r="A1076">
            <v>5425</v>
          </cell>
          <cell r="B1076" t="str">
            <v>BAZIC 6" x 9.25" (#0) Metallic Bubble Mailers</v>
          </cell>
          <cell r="C1076">
            <v>48</v>
          </cell>
        </row>
        <row r="1077">
          <cell r="A1077">
            <v>5426</v>
          </cell>
          <cell r="B1077" t="str">
            <v>BAZIC 8.5" x 11.25" (#2) Metallic Bubble Mailers</v>
          </cell>
          <cell r="C1077">
            <v>24</v>
          </cell>
        </row>
        <row r="1078">
          <cell r="A1078">
            <v>5427</v>
          </cell>
          <cell r="B1078" t="str">
            <v>BAZIC 10.5" x 15" (#5) Metallic Bubble Mailers</v>
          </cell>
          <cell r="C1078">
            <v>24</v>
          </cell>
        </row>
        <row r="1079">
          <cell r="A1079">
            <v>5430</v>
          </cell>
          <cell r="B1079" t="str">
            <v>BAZIC 6" x 9.25" (#0) Poly Bubble Mailer (4/Pack)</v>
          </cell>
          <cell r="C1079">
            <v>24</v>
          </cell>
        </row>
        <row r="1080">
          <cell r="A1080">
            <v>5431</v>
          </cell>
          <cell r="B1080" t="str">
            <v>BAZIC 8.5" x 11.25" (#2) Poly Bubble Mailer (3/Pack)</v>
          </cell>
          <cell r="C1080">
            <v>24</v>
          </cell>
        </row>
        <row r="1081">
          <cell r="A1081">
            <v>5432</v>
          </cell>
          <cell r="B1081" t="str">
            <v>BAZIC 10.5" x 15" (#5) Poly Bubble Mailer (2/Pack)</v>
          </cell>
          <cell r="C1081">
            <v>24</v>
          </cell>
        </row>
        <row r="1082">
          <cell r="A1082">
            <v>5435</v>
          </cell>
          <cell r="B1082" t="str">
            <v>BAZIC 6" x 9.25" (#0) Poly Bubble Mailer (25/Pack)</v>
          </cell>
          <cell r="C1082">
            <v>10</v>
          </cell>
        </row>
        <row r="1083">
          <cell r="A1083">
            <v>5436</v>
          </cell>
          <cell r="B1083" t="str">
            <v>BAZIC 8.5" x 11.25" (#2) Poly Bubble Mailer (25/Pack)</v>
          </cell>
          <cell r="C1083">
            <v>4</v>
          </cell>
        </row>
        <row r="1084">
          <cell r="A1084">
            <v>5437</v>
          </cell>
          <cell r="B1084" t="str">
            <v>BAZIC 10.5" x 15" (#5) Poly Bubble Mailer (25/Pack)</v>
          </cell>
          <cell r="C1084">
            <v>4</v>
          </cell>
        </row>
        <row r="1085">
          <cell r="A1085">
            <v>5450</v>
          </cell>
          <cell r="B1085" t="str">
            <v>BAZIC 6" x 9" Self-Seal White Catalog Envelope (6/Pack)</v>
          </cell>
          <cell r="C1085">
            <v>48</v>
          </cell>
        </row>
        <row r="1086">
          <cell r="A1086">
            <v>5451</v>
          </cell>
          <cell r="B1086" t="str">
            <v>BAZIC 9" x 12" Self-Seal White Catalog Envelope (5/Pack)</v>
          </cell>
          <cell r="C1086">
            <v>48</v>
          </cell>
        </row>
        <row r="1087">
          <cell r="A1087">
            <v>5452</v>
          </cell>
          <cell r="B1087" t="str">
            <v>BAZIC 10" x 13" Self-Seal White Catalog Envelope (4/Pack)</v>
          </cell>
          <cell r="C1087">
            <v>48</v>
          </cell>
        </row>
        <row r="1088">
          <cell r="A1088">
            <v>5456</v>
          </cell>
          <cell r="B1088" t="str">
            <v>BAZIC #10 Self-Seal White Single Window Envelopes (500/Box)</v>
          </cell>
          <cell r="C1088">
            <v>5</v>
          </cell>
        </row>
        <row r="1089">
          <cell r="A1089">
            <v>5460</v>
          </cell>
          <cell r="B1089" t="str">
            <v>BAZIC 150 Ct. 4" X 5.5" Poly Cover Spiral Fat Book</v>
          </cell>
          <cell r="C1089">
            <v>48</v>
          </cell>
        </row>
        <row r="1090">
          <cell r="A1090">
            <v>5470</v>
          </cell>
          <cell r="B1090" t="str">
            <v>BAZIC 80 Ct. 5" x 7" Floral Poly Cover Personal Composition Book</v>
          </cell>
          <cell r="C1090">
            <v>48</v>
          </cell>
        </row>
        <row r="1091">
          <cell r="A1091">
            <v>5471</v>
          </cell>
          <cell r="B1091" t="str">
            <v>BAZIC 80 Ct. 5" x 7" Polka Dot Poly Cover Personal Composition Book</v>
          </cell>
          <cell r="C1091">
            <v>48</v>
          </cell>
        </row>
        <row r="1092">
          <cell r="A1092">
            <v>5472</v>
          </cell>
          <cell r="B1092" t="str">
            <v>BAZIC 80 Ct. 5" x 7" Poly Cover Personal Composition Book</v>
          </cell>
          <cell r="C1092">
            <v>48</v>
          </cell>
        </row>
        <row r="1093">
          <cell r="A1093">
            <v>5476</v>
          </cell>
          <cell r="B1093" t="str">
            <v>BAZIC 100 Ct. 5" X 7" Poly Cover Personal / Assignment Spiral Notebook</v>
          </cell>
          <cell r="C1093">
            <v>36</v>
          </cell>
        </row>
        <row r="1094">
          <cell r="A1094">
            <v>5490</v>
          </cell>
          <cell r="B1094" t="str">
            <v>BAZIC C/R 100 Ct. Camouflage Composition Book</v>
          </cell>
          <cell r="C1094">
            <v>48</v>
          </cell>
        </row>
        <row r="1095">
          <cell r="A1095">
            <v>5492</v>
          </cell>
          <cell r="B1095" t="str">
            <v>BAZIC C/R 100 Ct. Polka Dot Composition Book</v>
          </cell>
          <cell r="C1095">
            <v>48</v>
          </cell>
        </row>
        <row r="1096">
          <cell r="A1096">
            <v>5493</v>
          </cell>
          <cell r="B1096" t="str">
            <v>BAZIC C/R 100 Ct. Chevron Composition Book</v>
          </cell>
          <cell r="C1096">
            <v>48</v>
          </cell>
        </row>
        <row r="1097">
          <cell r="A1097">
            <v>5494</v>
          </cell>
          <cell r="B1097" t="str">
            <v>BAZIC C/R 100 Ct. Paisley Composition Book</v>
          </cell>
          <cell r="C1097">
            <v>48</v>
          </cell>
        </row>
        <row r="1098">
          <cell r="A1098">
            <v>5496</v>
          </cell>
          <cell r="B1098" t="str">
            <v>BAZIC C/R 80 Ct. Geometric Composition Book</v>
          </cell>
          <cell r="C1098">
            <v>48</v>
          </cell>
        </row>
        <row r="1099">
          <cell r="A1099">
            <v>5500</v>
          </cell>
          <cell r="B1099" t="str">
            <v>BAZIC C/R 70 Ct. 1-Subject Spiral Notebook (3/Pack)</v>
          </cell>
          <cell r="C1099">
            <v>8</v>
          </cell>
        </row>
        <row r="1100">
          <cell r="A1100">
            <v>5502</v>
          </cell>
          <cell r="B1100" t="str">
            <v>BAZIC C/R 120 Ct. 3-Subject Spiral Notebook (3/Pack)</v>
          </cell>
          <cell r="C1100">
            <v>8</v>
          </cell>
        </row>
        <row r="1101">
          <cell r="A1101">
            <v>5512</v>
          </cell>
          <cell r="B1101" t="str">
            <v>BAZIC W/R 80 Ct. Black Marble Composition Book</v>
          </cell>
          <cell r="C1101">
            <v>48</v>
          </cell>
        </row>
        <row r="1102">
          <cell r="A1102">
            <v>5513</v>
          </cell>
          <cell r="B1102" t="str">
            <v>BAZIC C/R 80 Ct. Black Marble Composition Book</v>
          </cell>
          <cell r="C1102">
            <v>48</v>
          </cell>
        </row>
        <row r="1103">
          <cell r="A1103">
            <v>5514</v>
          </cell>
          <cell r="B1103" t="str">
            <v>BAZIC W/R 80 Ct. Assorted Color Marble Composition Book</v>
          </cell>
          <cell r="C1103">
            <v>48</v>
          </cell>
        </row>
        <row r="1104">
          <cell r="A1104">
            <v>6001</v>
          </cell>
          <cell r="B1104" t="str">
            <v>BAZIC 8 oz White Board Cleaner</v>
          </cell>
          <cell r="C1104">
            <v>48</v>
          </cell>
          <cell r="D1104">
            <v>12</v>
          </cell>
        </row>
        <row r="1105">
          <cell r="A1105">
            <v>6002</v>
          </cell>
          <cell r="B1105" t="str">
            <v>BAZIC 4 oz White Board Cleaner</v>
          </cell>
          <cell r="C1105">
            <v>72</v>
          </cell>
          <cell r="D1105">
            <v>24</v>
          </cell>
        </row>
        <row r="1106">
          <cell r="A1106">
            <v>6003</v>
          </cell>
          <cell r="B1106" t="str">
            <v>BAZIC Felt Chalkboard/Whiteboard Eraser</v>
          </cell>
          <cell r="C1106">
            <v>144</v>
          </cell>
          <cell r="D1106">
            <v>24</v>
          </cell>
        </row>
        <row r="1107">
          <cell r="A1107">
            <v>6004</v>
          </cell>
          <cell r="B1107" t="str">
            <v>BAZIC Peel-Away Whiteboard Eraser</v>
          </cell>
          <cell r="C1107">
            <v>144</v>
          </cell>
          <cell r="D1107">
            <v>24</v>
          </cell>
        </row>
        <row r="1108">
          <cell r="A1108">
            <v>6005</v>
          </cell>
          <cell r="B1108" t="str">
            <v>BAZIC Felt Chalkboard/Whiteboard Eraser w/ Hanger</v>
          </cell>
          <cell r="C1108">
            <v>144</v>
          </cell>
          <cell r="D1108">
            <v>24</v>
          </cell>
        </row>
        <row r="1109">
          <cell r="A1109">
            <v>6006</v>
          </cell>
          <cell r="B1109" t="str">
            <v>BAZIC Magnetic Whiteboard Eraser w/ Foam Comfort Grip</v>
          </cell>
          <cell r="C1109">
            <v>144</v>
          </cell>
          <cell r="D1109">
            <v>24</v>
          </cell>
        </row>
        <row r="1110">
          <cell r="A1110">
            <v>6007</v>
          </cell>
          <cell r="B1110" t="str">
            <v>BAZIC Ergonomic Magnetic Whiteboard Eraser</v>
          </cell>
          <cell r="C1110">
            <v>144</v>
          </cell>
          <cell r="D1110">
            <v>24</v>
          </cell>
        </row>
        <row r="1111">
          <cell r="A1111">
            <v>6010</v>
          </cell>
          <cell r="B1111" t="str">
            <v>BAZIC 8.5" X 11" Dry Erase Board w/ Marker</v>
          </cell>
          <cell r="C1111">
            <v>12</v>
          </cell>
        </row>
        <row r="1112">
          <cell r="A1112">
            <v>6011</v>
          </cell>
          <cell r="B1112" t="str">
            <v>BAZIC 8.5" X 11" Magnetic Dry Erase Board w/ Marker &amp; 2 Magnets</v>
          </cell>
          <cell r="C1112">
            <v>12</v>
          </cell>
        </row>
        <row r="1113">
          <cell r="A1113">
            <v>6012</v>
          </cell>
          <cell r="B1113" t="str">
            <v>BAZIC 11" X 14" Magnetic Dry Erase Board w/ Marker &amp; 2 Magnets</v>
          </cell>
          <cell r="C1113">
            <v>12</v>
          </cell>
        </row>
        <row r="1114">
          <cell r="A1114">
            <v>6013</v>
          </cell>
          <cell r="B1114" t="str">
            <v>BAZIC 11" X 17" Magnetic Dry Erase Board w/ Marker &amp; 2 Magnets</v>
          </cell>
          <cell r="C1114">
            <v>12</v>
          </cell>
        </row>
        <row r="1115">
          <cell r="A1115">
            <v>6015</v>
          </cell>
          <cell r="B1115" t="str">
            <v>BAZIC Asstd Color 8.5" X 11" Dry Erase Board w/ Marker</v>
          </cell>
          <cell r="C1115">
            <v>12</v>
          </cell>
        </row>
        <row r="1116">
          <cell r="A1116">
            <v>6016</v>
          </cell>
          <cell r="B1116" t="str">
            <v>BAZIC 7.4" X 10.3" Double Sided Dry Erase Learning Board w/ Marker</v>
          </cell>
          <cell r="C1116">
            <v>72</v>
          </cell>
          <cell r="D1116">
            <v>24</v>
          </cell>
        </row>
        <row r="1117">
          <cell r="A1117">
            <v>6017</v>
          </cell>
          <cell r="B1117" t="str">
            <v>BAZIC 9" X 12" Double Sided Dry Erase Learning Board w/ Marker</v>
          </cell>
          <cell r="C1117">
            <v>24</v>
          </cell>
        </row>
        <row r="1118">
          <cell r="A1118">
            <v>6018</v>
          </cell>
          <cell r="B1118" t="str">
            <v>BAZIC 9" X 12" Double Sided Dry Erase Lap Board</v>
          </cell>
          <cell r="C1118">
            <v>24</v>
          </cell>
        </row>
        <row r="1119">
          <cell r="A1119">
            <v>6021</v>
          </cell>
          <cell r="B1119" t="str">
            <v>BAZIC 11" X 14" Magnetic Dry Erase Calendar Board w/ Marker &amp; 2 Magnets</v>
          </cell>
          <cell r="C1119">
            <v>12</v>
          </cell>
        </row>
        <row r="1120">
          <cell r="A1120">
            <v>6022</v>
          </cell>
          <cell r="C1120">
            <v>6</v>
          </cell>
        </row>
        <row r="1121">
          <cell r="A1121">
            <v>6030</v>
          </cell>
          <cell r="B1121" t="str">
            <v>BAZIC 8.5" X 11" Dry Erase / Cork Combo Board w/ Marker</v>
          </cell>
          <cell r="C1121">
            <v>12</v>
          </cell>
        </row>
        <row r="1122">
          <cell r="A1122">
            <v>6041</v>
          </cell>
          <cell r="B1122" t="str">
            <v>BAZIC 14" x 14" Magnetic Dry Erase Calendar Tile</v>
          </cell>
          <cell r="C1122">
            <v>12</v>
          </cell>
        </row>
        <row r="1123">
          <cell r="A1123">
            <v>6042</v>
          </cell>
          <cell r="B1123" t="str">
            <v>BAZIC 14" x 14" Magnetic Dry Erase Tile</v>
          </cell>
          <cell r="C1123">
            <v>12</v>
          </cell>
        </row>
        <row r="1124">
          <cell r="A1124">
            <v>6043</v>
          </cell>
          <cell r="B1124" t="str">
            <v>BAZIC 11.5" x 11.5" Magnetic Dry Erase Tile</v>
          </cell>
          <cell r="C1124">
            <v>12</v>
          </cell>
        </row>
        <row r="1125">
          <cell r="A1125">
            <v>6050</v>
          </cell>
          <cell r="B1125" t="str">
            <v>BAZIC 24" x 36" Aluminum Frame Magnetic Dry Erase Board Value Pack</v>
          </cell>
          <cell r="C1125">
            <v>4</v>
          </cell>
        </row>
        <row r="1126">
          <cell r="A1126">
            <v>6051</v>
          </cell>
          <cell r="B1126" t="str">
            <v>BAZIC 16" X 20" Aluminum Framed Magnetic Dry Erase Board</v>
          </cell>
          <cell r="C1126">
            <v>6</v>
          </cell>
        </row>
        <row r="1127">
          <cell r="A1127">
            <v>6052</v>
          </cell>
          <cell r="B1127" t="str">
            <v>BAZIC 16" X 20" Aluminum Framed Magnetic Dry Erase Calendar</v>
          </cell>
          <cell r="C1127">
            <v>6</v>
          </cell>
        </row>
        <row r="1128">
          <cell r="A1128">
            <v>6090</v>
          </cell>
          <cell r="B1128" t="str">
            <v>BAZIC Reusable Dry Erase Pockets (10/Pack)</v>
          </cell>
          <cell r="C1128">
            <v>6</v>
          </cell>
        </row>
        <row r="1129">
          <cell r="A1129">
            <v>6091</v>
          </cell>
          <cell r="B1129" t="str">
            <v>BAZIC Reusable Dry Erase Pockets</v>
          </cell>
          <cell r="C1129">
            <v>50</v>
          </cell>
        </row>
        <row r="1130">
          <cell r="A1130">
            <v>6100</v>
          </cell>
          <cell r="B1130" t="str">
            <v>BAZIC 2 Oz./ 56.70 g Assorted Sizes Rubber Bands</v>
          </cell>
          <cell r="C1130">
            <v>36</v>
          </cell>
        </row>
        <row r="1131">
          <cell r="A1131">
            <v>6101</v>
          </cell>
          <cell r="B1131" t="str">
            <v>BAZIC 2 Oz./ 56.70 g #32 Rubber Bands</v>
          </cell>
          <cell r="C1131">
            <v>36</v>
          </cell>
        </row>
        <row r="1132">
          <cell r="A1132">
            <v>6102</v>
          </cell>
          <cell r="B1132" t="str">
            <v>BAZIC 2 Oz./ 56.70 g #64 Rubber Bands</v>
          </cell>
          <cell r="C1132">
            <v>36</v>
          </cell>
        </row>
        <row r="1133">
          <cell r="A1133">
            <v>6110</v>
          </cell>
          <cell r="B1133" t="str">
            <v>BAZIC 2 Oz./ 56.70 g Assorted Sizes and Colors Rubber Bands</v>
          </cell>
          <cell r="C1133">
            <v>36</v>
          </cell>
        </row>
        <row r="1134">
          <cell r="A1134">
            <v>6120</v>
          </cell>
          <cell r="B1134" t="str">
            <v>BAZIC 2 Oz./ 56.70 g Assorted Sizes Black Color Rubber Bands</v>
          </cell>
          <cell r="C1134">
            <v>36</v>
          </cell>
        </row>
        <row r="1135">
          <cell r="A1135">
            <v>6301</v>
          </cell>
          <cell r="B1135" t="str">
            <v>BAZIC Date Stamp and Ink Pad (Black Ink)</v>
          </cell>
          <cell r="C1135">
            <v>144</v>
          </cell>
          <cell r="D1135">
            <v>24</v>
          </cell>
        </row>
        <row r="1136">
          <cell r="A1136">
            <v>6302</v>
          </cell>
          <cell r="B1136" t="str">
            <v>BAZIC Received Self Inking Rubber Stamp (Red Ink)</v>
          </cell>
          <cell r="C1136">
            <v>144</v>
          </cell>
          <cell r="D1136">
            <v>24</v>
          </cell>
        </row>
        <row r="1137">
          <cell r="A1137">
            <v>6303</v>
          </cell>
          <cell r="B1137" t="str">
            <v>BAZIC Paid Self Inking Rubber Stamp (Red Ink)</v>
          </cell>
          <cell r="C1137">
            <v>144</v>
          </cell>
          <cell r="D1137">
            <v>24</v>
          </cell>
        </row>
        <row r="1138">
          <cell r="A1138">
            <v>6328</v>
          </cell>
          <cell r="B1138" t="str">
            <v>SCHOOL ZONE Tarjetas Escolares Educativas</v>
          </cell>
          <cell r="C1138">
            <v>48</v>
          </cell>
        </row>
        <row r="1139">
          <cell r="A1139">
            <v>6367</v>
          </cell>
          <cell r="B1139" t="str">
            <v>SCHOOL ZONE Assorted Workbooks</v>
          </cell>
          <cell r="C1139">
            <v>24</v>
          </cell>
        </row>
        <row r="1140">
          <cell r="A1140">
            <v>6700</v>
          </cell>
          <cell r="B1140" t="str">
            <v>Hand Sanitizer Dispenser &amp; Temperature Screening Stand</v>
          </cell>
          <cell r="C1140">
            <v>1</v>
          </cell>
        </row>
        <row r="1141">
          <cell r="A1141">
            <v>6705</v>
          </cell>
          <cell r="B1141" t="str">
            <v>KN95 Respirator Mask - Black</v>
          </cell>
          <cell r="C1141">
            <v>1800</v>
          </cell>
          <cell r="D1141">
            <v>10</v>
          </cell>
        </row>
        <row r="1142">
          <cell r="A1142">
            <v>6706</v>
          </cell>
          <cell r="B1142" t="str">
            <v>KN95 Kid's Respirator Mask</v>
          </cell>
          <cell r="C1142">
            <v>3000</v>
          </cell>
          <cell r="D1142">
            <v>50</v>
          </cell>
        </row>
        <row r="1143">
          <cell r="A1143">
            <v>6707</v>
          </cell>
          <cell r="B1143" t="str">
            <v>OFFER ITEM #6705</v>
          </cell>
          <cell r="C1143">
            <v>1000</v>
          </cell>
          <cell r="D1143">
            <v>20</v>
          </cell>
        </row>
        <row r="1144">
          <cell r="A1144">
            <v>6708</v>
          </cell>
          <cell r="B1144" t="str">
            <v>OFFER ITEM #MM-7310</v>
          </cell>
          <cell r="C1144">
            <v>200</v>
          </cell>
        </row>
        <row r="1145">
          <cell r="A1145">
            <v>6709</v>
          </cell>
          <cell r="B1145" t="str">
            <v>TYPE ITEM #BS-9502C</v>
          </cell>
          <cell r="C1145">
            <v>500</v>
          </cell>
          <cell r="D1145">
            <v>50</v>
          </cell>
        </row>
        <row r="1146">
          <cell r="A1146">
            <v>6710</v>
          </cell>
          <cell r="C1146">
            <v>1</v>
          </cell>
        </row>
        <row r="1147">
          <cell r="A1147">
            <v>6711</v>
          </cell>
          <cell r="C1147">
            <v>1000</v>
          </cell>
          <cell r="D1147">
            <v>20</v>
          </cell>
        </row>
        <row r="1148">
          <cell r="A1148">
            <v>6712</v>
          </cell>
          <cell r="C1148">
            <v>1000</v>
          </cell>
          <cell r="D1148">
            <v>20</v>
          </cell>
        </row>
        <row r="1149">
          <cell r="A1149">
            <v>6713</v>
          </cell>
          <cell r="C1149">
            <v>1000</v>
          </cell>
          <cell r="D1149">
            <v>20</v>
          </cell>
        </row>
        <row r="1150">
          <cell r="A1150">
            <v>6714</v>
          </cell>
          <cell r="C1150">
            <v>1000</v>
          </cell>
          <cell r="D1150">
            <v>20</v>
          </cell>
        </row>
        <row r="1151">
          <cell r="A1151">
            <v>6715</v>
          </cell>
          <cell r="C1151">
            <v>1000</v>
          </cell>
          <cell r="D1151">
            <v>20</v>
          </cell>
        </row>
        <row r="1152">
          <cell r="A1152">
            <v>6716</v>
          </cell>
          <cell r="B1152" t="str">
            <v>TYPE ITEM #BS-9502C</v>
          </cell>
          <cell r="C1152">
            <v>600</v>
          </cell>
          <cell r="D1152">
            <v>20</v>
          </cell>
        </row>
        <row r="1153">
          <cell r="A1153">
            <v>6717</v>
          </cell>
          <cell r="B1153" t="str">
            <v>TYPE ITEM #6705</v>
          </cell>
          <cell r="C1153">
            <v>2250</v>
          </cell>
          <cell r="D1153">
            <v>50</v>
          </cell>
        </row>
        <row r="1154">
          <cell r="A1154">
            <v>6718</v>
          </cell>
          <cell r="C1154">
            <v>400</v>
          </cell>
          <cell r="D1154">
            <v>25</v>
          </cell>
        </row>
        <row r="1155">
          <cell r="A1155">
            <v>6719</v>
          </cell>
          <cell r="C1155">
            <v>1</v>
          </cell>
        </row>
        <row r="1156">
          <cell r="A1156">
            <v>6720</v>
          </cell>
          <cell r="C1156">
            <v>1</v>
          </cell>
        </row>
        <row r="1157">
          <cell r="A1157">
            <v>6721</v>
          </cell>
          <cell r="B1157" t="str">
            <v>FRESH 3-PLY Protective Disposable Face Mask (50/Pack) - Blue</v>
          </cell>
          <cell r="C1157">
            <v>40</v>
          </cell>
        </row>
        <row r="1158">
          <cell r="A1158">
            <v>6722</v>
          </cell>
          <cell r="B1158" t="str">
            <v>OFFER ITEM #LCMP-5204</v>
          </cell>
          <cell r="C1158">
            <v>400</v>
          </cell>
          <cell r="D1158">
            <v>10</v>
          </cell>
        </row>
        <row r="1159">
          <cell r="A1159">
            <v>6723</v>
          </cell>
          <cell r="C1159">
            <v>250</v>
          </cell>
          <cell r="D1159">
            <v>25</v>
          </cell>
        </row>
        <row r="1160">
          <cell r="A1160">
            <v>6724</v>
          </cell>
          <cell r="C1160">
            <v>40</v>
          </cell>
        </row>
        <row r="1161">
          <cell r="A1161">
            <v>6725</v>
          </cell>
          <cell r="C1161">
            <v>40</v>
          </cell>
        </row>
        <row r="1162">
          <cell r="A1162">
            <v>6726</v>
          </cell>
          <cell r="B1162" t="str">
            <v>TYPE ITEM #MSK099</v>
          </cell>
          <cell r="C1162">
            <v>40</v>
          </cell>
        </row>
        <row r="1163">
          <cell r="A1163">
            <v>6727</v>
          </cell>
          <cell r="C1163">
            <v>500</v>
          </cell>
          <cell r="D1163">
            <v>25</v>
          </cell>
        </row>
        <row r="1164">
          <cell r="A1164">
            <v>6728</v>
          </cell>
          <cell r="C1164">
            <v>40</v>
          </cell>
        </row>
        <row r="1165">
          <cell r="A1165">
            <v>6729</v>
          </cell>
          <cell r="C1165">
            <v>1</v>
          </cell>
        </row>
        <row r="1166">
          <cell r="A1166">
            <v>6730</v>
          </cell>
          <cell r="C1166">
            <v>900</v>
          </cell>
          <cell r="D1166">
            <v>20</v>
          </cell>
        </row>
        <row r="1167">
          <cell r="A1167">
            <v>6731</v>
          </cell>
          <cell r="B1167" t="str">
            <v>3-PLY 3D Cotton Mask with Adjustable Ear loop - Black</v>
          </cell>
          <cell r="C1167">
            <v>1000</v>
          </cell>
          <cell r="D1167">
            <v>25</v>
          </cell>
        </row>
        <row r="1168">
          <cell r="A1168">
            <v>6737</v>
          </cell>
          <cell r="B1168" t="str">
            <v>3-PLY 3D Kid's Cotton Mask with Adjustable Ear loop - White</v>
          </cell>
          <cell r="C1168">
            <v>1000</v>
          </cell>
          <cell r="D1168">
            <v>25</v>
          </cell>
        </row>
        <row r="1169">
          <cell r="A1169">
            <v>6738</v>
          </cell>
          <cell r="B1169" t="str">
            <v>3-PLY 3D Kid's Cotton Mask with Adjustable Ear loop - Assorted Color</v>
          </cell>
          <cell r="C1169">
            <v>1000</v>
          </cell>
          <cell r="D1169">
            <v>25</v>
          </cell>
        </row>
        <row r="1170">
          <cell r="A1170">
            <v>6739</v>
          </cell>
          <cell r="B1170" t="str">
            <v>3-PLY 3D Kid's Cotton Mask with Adjustable Ear loop - Black</v>
          </cell>
          <cell r="C1170">
            <v>1000</v>
          </cell>
          <cell r="D1170">
            <v>25</v>
          </cell>
        </row>
        <row r="1171">
          <cell r="A1171">
            <v>6740</v>
          </cell>
          <cell r="B1171" t="str">
            <v>TYPE ITEM #6740-A</v>
          </cell>
          <cell r="C1171">
            <v>1</v>
          </cell>
        </row>
        <row r="1172">
          <cell r="A1172">
            <v>6747</v>
          </cell>
          <cell r="B1172" t="str">
            <v>Black Washable &amp; Reusable Polyester Spandex Fashion Mask</v>
          </cell>
          <cell r="C1172">
            <v>1000</v>
          </cell>
          <cell r="D1172">
            <v>20</v>
          </cell>
        </row>
        <row r="1173">
          <cell r="A1173">
            <v>6748</v>
          </cell>
          <cell r="B1173" t="str">
            <v>OFFER ITEM #6747</v>
          </cell>
          <cell r="C1173">
            <v>600</v>
          </cell>
          <cell r="D1173">
            <v>30</v>
          </cell>
        </row>
        <row r="1174">
          <cell r="A1174">
            <v>6750</v>
          </cell>
          <cell r="B1174" t="str">
            <v>XL Disposable Nitrile Gloves (1000/Case)</v>
          </cell>
          <cell r="C1174">
            <v>1</v>
          </cell>
        </row>
        <row r="1175">
          <cell r="A1175">
            <v>6751</v>
          </cell>
          <cell r="B1175" t="str">
            <v>L Disposable Nitrile Gloves (1000/Case)</v>
          </cell>
          <cell r="C1175">
            <v>1</v>
          </cell>
        </row>
        <row r="1176">
          <cell r="A1176">
            <v>6752</v>
          </cell>
          <cell r="B1176" t="str">
            <v>M Disposable Nitrile Gloves (1000/case)</v>
          </cell>
          <cell r="C1176">
            <v>1</v>
          </cell>
        </row>
        <row r="1177">
          <cell r="A1177">
            <v>6753</v>
          </cell>
          <cell r="B1177" t="str">
            <v>S Disposable Nitrile Gloves (1000/case)</v>
          </cell>
          <cell r="C1177">
            <v>1</v>
          </cell>
        </row>
        <row r="1178">
          <cell r="A1178">
            <v>6754</v>
          </cell>
          <cell r="B1178" t="str">
            <v>One Size Disposable Nitrile Gloves (1000/case)</v>
          </cell>
          <cell r="C1178">
            <v>1</v>
          </cell>
        </row>
        <row r="1179">
          <cell r="A1179">
            <v>6760</v>
          </cell>
          <cell r="B1179" t="str">
            <v>Magicare 75% Alcohol Wipes (80/Pack)</v>
          </cell>
          <cell r="C1179">
            <v>40</v>
          </cell>
        </row>
        <row r="1180">
          <cell r="A1180">
            <v>6770</v>
          </cell>
          <cell r="B1180" t="str">
            <v>Disposable Non Woven Shoe Cover</v>
          </cell>
          <cell r="C1180">
            <v>2000</v>
          </cell>
          <cell r="D1180">
            <v>100</v>
          </cell>
        </row>
        <row r="1181">
          <cell r="A1181">
            <v>6780</v>
          </cell>
          <cell r="B1181" t="str">
            <v>Protective Face Shield</v>
          </cell>
          <cell r="C1181">
            <v>200</v>
          </cell>
          <cell r="D1181">
            <v>10</v>
          </cell>
        </row>
        <row r="1182">
          <cell r="A1182">
            <v>6781</v>
          </cell>
          <cell r="B1182" t="str">
            <v>Goggle Face Shield</v>
          </cell>
          <cell r="C1182">
            <v>60</v>
          </cell>
          <cell r="D1182">
            <v>6</v>
          </cell>
        </row>
        <row r="1183">
          <cell r="A1183">
            <v>6789</v>
          </cell>
          <cell r="C1183">
            <v>200</v>
          </cell>
          <cell r="D1183">
            <v>20</v>
          </cell>
        </row>
        <row r="1184">
          <cell r="A1184">
            <v>6790</v>
          </cell>
          <cell r="B1184" t="str">
            <v>DIKANG Non-Contact Infrared Digital Thermometers</v>
          </cell>
          <cell r="C1184">
            <v>1</v>
          </cell>
        </row>
        <row r="1185">
          <cell r="A1185">
            <v>6791</v>
          </cell>
          <cell r="B1185" t="str">
            <v>OFFER ITEM #6790</v>
          </cell>
          <cell r="C1185">
            <v>50</v>
          </cell>
        </row>
        <row r="1186">
          <cell r="A1186">
            <v>6798</v>
          </cell>
          <cell r="B1186" t="str">
            <v>Digital Thermometer</v>
          </cell>
          <cell r="C1186">
            <v>500</v>
          </cell>
          <cell r="D1186">
            <v>10</v>
          </cell>
        </row>
        <row r="1187">
          <cell r="A1187">
            <v>6799</v>
          </cell>
          <cell r="B1187" t="str">
            <v>TYPE ITEM #6798</v>
          </cell>
          <cell r="C1187">
            <v>500</v>
          </cell>
        </row>
        <row r="1188">
          <cell r="A1188">
            <v>6800</v>
          </cell>
          <cell r="B1188" t="str">
            <v>BAZIC Natural Craft Stick (100/Pack)</v>
          </cell>
          <cell r="C1188">
            <v>72</v>
          </cell>
          <cell r="D1188">
            <v>24</v>
          </cell>
        </row>
        <row r="1189">
          <cell r="A1189">
            <v>6801</v>
          </cell>
          <cell r="B1189" t="str">
            <v>BAZIC Colored Craft Stick (100/Pack)</v>
          </cell>
          <cell r="C1189">
            <v>72</v>
          </cell>
          <cell r="D1189">
            <v>24</v>
          </cell>
        </row>
        <row r="1190">
          <cell r="A1190">
            <v>6802</v>
          </cell>
          <cell r="B1190" t="str">
            <v>BAZIC Jumbo Natural Craft Stick (50/Pack)</v>
          </cell>
          <cell r="C1190">
            <v>72</v>
          </cell>
          <cell r="D1190">
            <v>24</v>
          </cell>
        </row>
        <row r="1191">
          <cell r="A1191">
            <v>6803</v>
          </cell>
          <cell r="B1191" t="str">
            <v>BAZIC Jumbo Colored Craft Stick (50/Pack)</v>
          </cell>
          <cell r="C1191">
            <v>72</v>
          </cell>
          <cell r="D1191">
            <v>24</v>
          </cell>
        </row>
        <row r="1192">
          <cell r="A1192">
            <v>6804</v>
          </cell>
          <cell r="B1192" t="str">
            <v>BAZIC Natural Craft Stick (1000/Box)</v>
          </cell>
          <cell r="C1192">
            <v>10</v>
          </cell>
        </row>
        <row r="1193">
          <cell r="A1193">
            <v>6805</v>
          </cell>
          <cell r="B1193" t="str">
            <v>BAZIC Jumbo Natural Craft Stick (500/Box)</v>
          </cell>
          <cell r="C1193">
            <v>10</v>
          </cell>
        </row>
        <row r="1194">
          <cell r="A1194">
            <v>6808</v>
          </cell>
          <cell r="B1194" t="str">
            <v>BAZIC Mini Natural Clothes Pin (50/Pack)</v>
          </cell>
          <cell r="C1194">
            <v>288</v>
          </cell>
          <cell r="D1194">
            <v>24</v>
          </cell>
        </row>
        <row r="1195">
          <cell r="A1195">
            <v>6809</v>
          </cell>
          <cell r="B1195" t="str">
            <v>BAZIC Mini Colored Clothes Pin (50/Pack)</v>
          </cell>
          <cell r="C1195">
            <v>288</v>
          </cell>
          <cell r="D1195">
            <v>24</v>
          </cell>
        </row>
        <row r="1196">
          <cell r="A1196">
            <v>6810</v>
          </cell>
          <cell r="B1196" t="str">
            <v>BAZIC 3/8" x 12" Round Natural Wooden Dowel (6/Bag)</v>
          </cell>
          <cell r="C1196">
            <v>144</v>
          </cell>
          <cell r="D1196">
            <v>24</v>
          </cell>
        </row>
        <row r="1197">
          <cell r="A1197">
            <v>6811</v>
          </cell>
          <cell r="B1197" t="str">
            <v>BAZIC 3/16" x 12" Round Multi-Colored Wooden Dowel (15/Bag)</v>
          </cell>
          <cell r="C1197">
            <v>144</v>
          </cell>
          <cell r="D1197">
            <v>24</v>
          </cell>
        </row>
        <row r="1198">
          <cell r="A1198">
            <v>6812</v>
          </cell>
          <cell r="B1198" t="str">
            <v>BAZIC 3/16" x 12" Round Natural Wooden Dowel (20/Bag)</v>
          </cell>
          <cell r="C1198">
            <v>144</v>
          </cell>
          <cell r="D1198">
            <v>24</v>
          </cell>
        </row>
        <row r="1199">
          <cell r="A1199">
            <v>6813</v>
          </cell>
          <cell r="B1199" t="str">
            <v>BAZIC Assorted Round Natural Wooden Dowel (10/Bag)</v>
          </cell>
          <cell r="C1199">
            <v>144</v>
          </cell>
          <cell r="D1199">
            <v>24</v>
          </cell>
        </row>
        <row r="1200">
          <cell r="A1200">
            <v>8000</v>
          </cell>
          <cell r="B1200" t="str">
            <v>BAZIC Back To School Kit</v>
          </cell>
          <cell r="C1200">
            <v>10</v>
          </cell>
        </row>
        <row r="1201">
          <cell r="A1201">
            <v>8004</v>
          </cell>
          <cell r="B1201" t="str">
            <v>BAZIC Primary School Kit (16 SKU/17 PCS)</v>
          </cell>
          <cell r="C1201">
            <v>6</v>
          </cell>
        </row>
        <row r="1202">
          <cell r="A1202">
            <v>8005</v>
          </cell>
          <cell r="B1202" t="str">
            <v>BAZIC Elementary School Kit (19 SKU/20 PCS)</v>
          </cell>
          <cell r="C1202">
            <v>6</v>
          </cell>
        </row>
        <row r="1203">
          <cell r="A1203">
            <v>8006</v>
          </cell>
          <cell r="B1203" t="str">
            <v>BAZIC Middle/High School Kit (19 SKU/22 PCS)</v>
          </cell>
          <cell r="C1203">
            <v>6</v>
          </cell>
        </row>
        <row r="1204">
          <cell r="A1204">
            <v>8010</v>
          </cell>
          <cell r="B1204" t="str">
            <v>BAZIC Back To School Starter Pack</v>
          </cell>
          <cell r="C1204">
            <v>10</v>
          </cell>
        </row>
        <row r="1205">
          <cell r="A1205">
            <v>8020</v>
          </cell>
          <cell r="B1205" t="str">
            <v>BAZIC Summer Paper Craft Kit</v>
          </cell>
          <cell r="C1205">
            <v>1</v>
          </cell>
        </row>
        <row r="1206">
          <cell r="A1206">
            <v>8021</v>
          </cell>
          <cell r="B1206" t="str">
            <v>BAZIC Summer Fest Coloring Kit</v>
          </cell>
          <cell r="C1206">
            <v>1</v>
          </cell>
        </row>
        <row r="1207">
          <cell r="A1207">
            <v>8022</v>
          </cell>
          <cell r="B1207" t="str">
            <v>BAZIC Waterfall Card Kit</v>
          </cell>
          <cell r="C1207">
            <v>1</v>
          </cell>
        </row>
        <row r="1208">
          <cell r="A1208">
            <v>8023</v>
          </cell>
          <cell r="B1208" t="str">
            <v>BAZIC Valentine's Day Craft Kit</v>
          </cell>
          <cell r="C1208">
            <v>1</v>
          </cell>
        </row>
        <row r="1209">
          <cell r="A1209">
            <v>8024</v>
          </cell>
          <cell r="B1209" t="str">
            <v>BAZIC Fall Craft Kit: Pumpkin, Turkey,  Scarecrow Head</v>
          </cell>
          <cell r="C1209">
            <v>1</v>
          </cell>
        </row>
        <row r="1210">
          <cell r="A1210">
            <v>8090</v>
          </cell>
          <cell r="B1210" t="str">
            <v>CUSTOM KIT #10</v>
          </cell>
          <cell r="C1210">
            <v>1</v>
          </cell>
        </row>
        <row r="1211">
          <cell r="A1211">
            <v>8091</v>
          </cell>
          <cell r="B1211" t="str">
            <v>CUSTOM KIT #1</v>
          </cell>
          <cell r="C1211">
            <v>1</v>
          </cell>
        </row>
        <row r="1212">
          <cell r="A1212">
            <v>8092</v>
          </cell>
          <cell r="B1212" t="str">
            <v>CUSTOM KIT #2</v>
          </cell>
          <cell r="C1212">
            <v>1</v>
          </cell>
        </row>
        <row r="1213">
          <cell r="A1213">
            <v>8093</v>
          </cell>
          <cell r="B1213" t="str">
            <v>CUSTOM KIT #3</v>
          </cell>
          <cell r="C1213">
            <v>1</v>
          </cell>
        </row>
        <row r="1214">
          <cell r="A1214">
            <v>8094</v>
          </cell>
          <cell r="B1214" t="str">
            <v>CUSTOM KIT #4</v>
          </cell>
          <cell r="C1214">
            <v>1</v>
          </cell>
        </row>
        <row r="1215">
          <cell r="A1215">
            <v>8095</v>
          </cell>
          <cell r="B1215" t="str">
            <v>CUSTOM KIT #5</v>
          </cell>
          <cell r="C1215">
            <v>1</v>
          </cell>
        </row>
        <row r="1216">
          <cell r="A1216">
            <v>8096</v>
          </cell>
          <cell r="B1216" t="str">
            <v>CUSTOM KIT #6</v>
          </cell>
          <cell r="C1216">
            <v>1</v>
          </cell>
        </row>
        <row r="1217">
          <cell r="A1217">
            <v>8097</v>
          </cell>
          <cell r="B1217" t="str">
            <v>CUSTOM KIT #7</v>
          </cell>
          <cell r="C1217">
            <v>1</v>
          </cell>
        </row>
        <row r="1218">
          <cell r="A1218">
            <v>8098</v>
          </cell>
          <cell r="B1218" t="str">
            <v>CUSTOM KIT #8</v>
          </cell>
          <cell r="C1218">
            <v>1</v>
          </cell>
        </row>
        <row r="1219">
          <cell r="A1219">
            <v>8099</v>
          </cell>
          <cell r="B1219" t="str">
            <v>CUSTOM KIT #9</v>
          </cell>
          <cell r="C1219">
            <v>1</v>
          </cell>
        </row>
        <row r="1220">
          <cell r="A1220">
            <v>8210</v>
          </cell>
          <cell r="C1220">
            <v>160</v>
          </cell>
          <cell r="D1220">
            <v>20</v>
          </cell>
        </row>
        <row r="1221">
          <cell r="A1221">
            <v>9000</v>
          </cell>
          <cell r="B1221" t="str">
            <v>BAZIC 1.88" X 5 Yards Heart Series Duct Tape</v>
          </cell>
          <cell r="C1221">
            <v>24</v>
          </cell>
        </row>
        <row r="1222">
          <cell r="A1222">
            <v>9001</v>
          </cell>
          <cell r="B1222" t="str">
            <v>BAZIC 1.88" X 5 Yards Star Series Duct Tape</v>
          </cell>
          <cell r="C1222">
            <v>24</v>
          </cell>
        </row>
        <row r="1223">
          <cell r="A1223">
            <v>9003</v>
          </cell>
          <cell r="B1223" t="str">
            <v>BAZIC 1.88" X 5 Yards Butterfly Series Duct Tape</v>
          </cell>
          <cell r="C1223">
            <v>24</v>
          </cell>
        </row>
        <row r="1224">
          <cell r="A1224">
            <v>9005</v>
          </cell>
          <cell r="B1224" t="str">
            <v>BAZIC 1.88" X 5 Yards Elephant Series Duct Tape</v>
          </cell>
          <cell r="C1224">
            <v>24</v>
          </cell>
        </row>
        <row r="1225">
          <cell r="A1225">
            <v>9006</v>
          </cell>
          <cell r="B1225" t="str">
            <v>BAZIC 1.88" X 5 Yards Zebra Series Duct Tape</v>
          </cell>
          <cell r="C1225">
            <v>24</v>
          </cell>
        </row>
        <row r="1226">
          <cell r="A1226">
            <v>9007</v>
          </cell>
          <cell r="B1226" t="str">
            <v>BAZIC 1.88" X 5 Yards Camouflage Series Duct Tape</v>
          </cell>
          <cell r="C1226">
            <v>24</v>
          </cell>
        </row>
        <row r="1227">
          <cell r="A1227">
            <v>9008</v>
          </cell>
          <cell r="B1227" t="str">
            <v>BAZIC 1.88" X 5 Yards Leopard Series Duct Tape</v>
          </cell>
          <cell r="C1227">
            <v>24</v>
          </cell>
        </row>
        <row r="1228">
          <cell r="A1228">
            <v>9009</v>
          </cell>
          <cell r="B1228" t="str">
            <v>BAZIC 1.88" X 5 Yards Giraffe Series Duct Tape</v>
          </cell>
          <cell r="C1228">
            <v>24</v>
          </cell>
        </row>
        <row r="1229">
          <cell r="A1229">
            <v>9010</v>
          </cell>
          <cell r="B1229" t="str">
            <v>BAZIC 1.88" X 5 Yards Polka Dot Series Duct Tape</v>
          </cell>
          <cell r="C1229">
            <v>24</v>
          </cell>
        </row>
        <row r="1230">
          <cell r="A1230">
            <v>9011</v>
          </cell>
          <cell r="B1230" t="str">
            <v>BAZIC 1.88" X 5 Yards Chevron Series Duct Tape</v>
          </cell>
          <cell r="C1230">
            <v>24</v>
          </cell>
        </row>
        <row r="1231">
          <cell r="A1231">
            <v>9012</v>
          </cell>
          <cell r="B1231" t="str">
            <v>BAZIC 1.88" X 5 Yards Plaid Series Duct Tape</v>
          </cell>
          <cell r="C1231">
            <v>24</v>
          </cell>
        </row>
        <row r="1232">
          <cell r="A1232">
            <v>9013</v>
          </cell>
          <cell r="B1232" t="str">
            <v>BAZIC 1.88" X 5 Yards Lace Series Duct Tape</v>
          </cell>
          <cell r="C1232">
            <v>24</v>
          </cell>
        </row>
        <row r="1233">
          <cell r="A1233">
            <v>10111</v>
          </cell>
          <cell r="B1233" t="str">
            <v>S Latex Examination Gloves (100/box)</v>
          </cell>
          <cell r="C1233">
            <v>10</v>
          </cell>
        </row>
        <row r="1234">
          <cell r="A1234">
            <v>10112</v>
          </cell>
          <cell r="B1234" t="str">
            <v>M Latex Examination Gloves (100/box)</v>
          </cell>
          <cell r="C1234">
            <v>10</v>
          </cell>
        </row>
        <row r="1235">
          <cell r="A1235">
            <v>10113</v>
          </cell>
          <cell r="B1235" t="str">
            <v>L Latex Examination Gloves (100/box)</v>
          </cell>
          <cell r="C1235">
            <v>10</v>
          </cell>
        </row>
        <row r="1236">
          <cell r="A1236">
            <v>10114</v>
          </cell>
          <cell r="B1236" t="str">
            <v>XL Latex Examination Gloves (100/box)</v>
          </cell>
          <cell r="C1236">
            <v>10</v>
          </cell>
        </row>
        <row r="1237">
          <cell r="A1237">
            <v>11002</v>
          </cell>
          <cell r="C1237">
            <v>60</v>
          </cell>
          <cell r="D1237">
            <v>5</v>
          </cell>
        </row>
        <row r="1238">
          <cell r="A1238">
            <v>12009</v>
          </cell>
          <cell r="B1238" t="str">
            <v>MY FIRST Coloring &amp; Activity Book</v>
          </cell>
          <cell r="C1238">
            <v>48</v>
          </cell>
        </row>
        <row r="1239">
          <cell r="A1239">
            <v>12108</v>
          </cell>
          <cell r="B1239" t="str">
            <v>JUMBO Fun Coloring &amp; Activity Book</v>
          </cell>
          <cell r="C1239">
            <v>48</v>
          </cell>
        </row>
        <row r="1240">
          <cell r="A1240">
            <v>12122</v>
          </cell>
          <cell r="B1240" t="str">
            <v>JUMBO PRINCESS Coloring &amp; Activity Book</v>
          </cell>
          <cell r="C1240">
            <v>48</v>
          </cell>
        </row>
        <row r="1241">
          <cell r="A1241">
            <v>12146</v>
          </cell>
          <cell r="B1241" t="str">
            <v>JUMBO FAIRIES / MERMAIDS Coloring &amp; Activity Book</v>
          </cell>
          <cell r="C1241">
            <v>48</v>
          </cell>
        </row>
        <row r="1242">
          <cell r="A1242">
            <v>12153</v>
          </cell>
          <cell r="B1242" t="str">
            <v>JUMBO MY FIRST Coloring Book</v>
          </cell>
          <cell r="C1242">
            <v>48</v>
          </cell>
        </row>
        <row r="1243">
          <cell r="A1243">
            <v>12290</v>
          </cell>
          <cell r="B1243" t="str">
            <v>PRINCESS FOIL &amp; EMBOSSED Coloring &amp; Activity Book</v>
          </cell>
          <cell r="C1243">
            <v>48</v>
          </cell>
        </row>
        <row r="1244">
          <cell r="A1244">
            <v>12313</v>
          </cell>
          <cell r="B1244" t="str">
            <v>MERMAIDS FOIL &amp; EMBOSSED Coloring &amp; Activity Book</v>
          </cell>
          <cell r="C1244">
            <v>48</v>
          </cell>
        </row>
        <row r="1245">
          <cell r="A1245">
            <v>12399</v>
          </cell>
          <cell r="B1245" t="str">
            <v>BIBLE STORIES Coloring Book</v>
          </cell>
          <cell r="C1245">
            <v>48</v>
          </cell>
        </row>
        <row r="1246">
          <cell r="A1246">
            <v>12504</v>
          </cell>
          <cell r="B1246" t="str">
            <v>JUMBO CRAZY CARZZZ Coloring &amp; Activity Books</v>
          </cell>
          <cell r="C1246">
            <v>48</v>
          </cell>
        </row>
        <row r="1247">
          <cell r="A1247">
            <v>12627</v>
          </cell>
          <cell r="B1247" t="str">
            <v>DINOSAURS Coloring &amp; Activity Book</v>
          </cell>
          <cell r="C1247">
            <v>48</v>
          </cell>
        </row>
        <row r="1248">
          <cell r="A1248">
            <v>13068</v>
          </cell>
          <cell r="B1248" t="str">
            <v>Brain Teasing Sudoku Puzzle Book Digest Size</v>
          </cell>
          <cell r="C1248">
            <v>48</v>
          </cell>
        </row>
        <row r="1249">
          <cell r="A1249">
            <v>13075</v>
          </cell>
          <cell r="B1249" t="str">
            <v>Brain Teaser Sudoku Puzzle Book</v>
          </cell>
          <cell r="C1249">
            <v>48</v>
          </cell>
        </row>
        <row r="1250">
          <cell r="A1250">
            <v>13334</v>
          </cell>
          <cell r="B1250" t="str">
            <v>Large Print Find-A-Word Puzzles Book Digest Size</v>
          </cell>
          <cell r="C1250">
            <v>48</v>
          </cell>
        </row>
        <row r="1251">
          <cell r="A1251">
            <v>13389</v>
          </cell>
          <cell r="B1251" t="str">
            <v>Crucigrama-Sopas De Letras Digest Size</v>
          </cell>
          <cell r="C1251">
            <v>48</v>
          </cell>
        </row>
        <row r="1252">
          <cell r="A1252">
            <v>13501</v>
          </cell>
          <cell r="B1252" t="str">
            <v>Large Print Find a Word II Puzzles Book</v>
          </cell>
          <cell r="C1252">
            <v>48</v>
          </cell>
        </row>
        <row r="1253">
          <cell r="A1253">
            <v>13518</v>
          </cell>
          <cell r="B1253" t="str">
            <v>Sopa De Letras Gran Formato</v>
          </cell>
          <cell r="C1253">
            <v>48</v>
          </cell>
        </row>
        <row r="1254">
          <cell r="A1254">
            <v>13556</v>
          </cell>
          <cell r="B1254" t="str">
            <v>Spanish Big Print Find-A-Word II Digest Puzzle Books</v>
          </cell>
          <cell r="C1254">
            <v>48</v>
          </cell>
        </row>
        <row r="1255">
          <cell r="A1255">
            <v>13617</v>
          </cell>
          <cell r="B1255" t="str">
            <v>Spanish Find A Word Puzzle VII</v>
          </cell>
          <cell r="C1255">
            <v>48</v>
          </cell>
        </row>
        <row r="1256">
          <cell r="A1256">
            <v>13624</v>
          </cell>
          <cell r="B1256" t="str">
            <v>Spanish Find A Word Puzzle VIII</v>
          </cell>
          <cell r="C1256">
            <v>48</v>
          </cell>
        </row>
        <row r="1257">
          <cell r="A1257">
            <v>13662</v>
          </cell>
          <cell r="B1257" t="str">
            <v>Jumbo Print Find A Word Puzzle</v>
          </cell>
          <cell r="C1257">
            <v>48</v>
          </cell>
        </row>
        <row r="1258">
          <cell r="A1258">
            <v>13800</v>
          </cell>
          <cell r="B1258" t="str">
            <v>KAPPA Maze Craze</v>
          </cell>
          <cell r="C1258">
            <v>48</v>
          </cell>
        </row>
        <row r="1259">
          <cell r="A1259">
            <v>16500</v>
          </cell>
          <cell r="B1259" t="str">
            <v>KAPPA Assorted My First Series Activity Book</v>
          </cell>
          <cell r="C1259">
            <v>48</v>
          </cell>
        </row>
        <row r="1260">
          <cell r="A1260">
            <v>17004</v>
          </cell>
          <cell r="B1260" t="str">
            <v>BAZIC Nova Black Color Stick Pen (12/Box)</v>
          </cell>
          <cell r="C1260">
            <v>144</v>
          </cell>
          <cell r="D1260">
            <v>12</v>
          </cell>
        </row>
        <row r="1261">
          <cell r="A1261">
            <v>17005</v>
          </cell>
          <cell r="B1261" t="str">
            <v>BAZIC Nova Blue Color Stick Pen (12/Box)</v>
          </cell>
          <cell r="C1261">
            <v>144</v>
          </cell>
          <cell r="D1261">
            <v>12</v>
          </cell>
        </row>
        <row r="1262">
          <cell r="A1262">
            <v>17006</v>
          </cell>
          <cell r="B1262" t="str">
            <v>BAZIC Nova Red Color Stick Pen (12/Box)</v>
          </cell>
          <cell r="C1262">
            <v>144</v>
          </cell>
          <cell r="D1262">
            <v>12</v>
          </cell>
        </row>
        <row r="1263">
          <cell r="A1263">
            <v>17016</v>
          </cell>
          <cell r="B1263" t="str">
            <v>BAZIC Fiero Black Fiber Tip Fineliner Pen (4/Pack)</v>
          </cell>
          <cell r="C1263">
            <v>144</v>
          </cell>
          <cell r="D1263">
            <v>24</v>
          </cell>
        </row>
        <row r="1264">
          <cell r="A1264">
            <v>17017</v>
          </cell>
          <cell r="B1264" t="str">
            <v>BAZIC Fiero Blue Fiber Tip Fineliner Pen (4/Pack)</v>
          </cell>
          <cell r="C1264">
            <v>144</v>
          </cell>
          <cell r="D1264">
            <v>24</v>
          </cell>
        </row>
        <row r="1265">
          <cell r="A1265">
            <v>17019</v>
          </cell>
          <cell r="B1265" t="str">
            <v>BAZIC GX-8 Asst. Color Oil-Gel Ink Pen (6/Pack)</v>
          </cell>
          <cell r="C1265">
            <v>144</v>
          </cell>
          <cell r="D1265">
            <v>24</v>
          </cell>
        </row>
        <row r="1266">
          <cell r="A1266">
            <v>17020</v>
          </cell>
          <cell r="B1266" t="str">
            <v>BAZIC GX-8 Black Oil-Gel Ink Pen (6/Pack)</v>
          </cell>
          <cell r="C1266">
            <v>144</v>
          </cell>
          <cell r="D1266">
            <v>24</v>
          </cell>
        </row>
        <row r="1267">
          <cell r="A1267">
            <v>17021</v>
          </cell>
          <cell r="B1267" t="str">
            <v>BAZIC GX-8 Blue Oil-Gel Ink Pen (6/Pack)</v>
          </cell>
          <cell r="C1267">
            <v>144</v>
          </cell>
          <cell r="D1267">
            <v>24</v>
          </cell>
        </row>
        <row r="1268">
          <cell r="A1268">
            <v>17022</v>
          </cell>
          <cell r="B1268" t="str">
            <v>BAZIC GX-8 Red Oil-Gel Ink Pen (6/Pack)</v>
          </cell>
          <cell r="C1268">
            <v>144</v>
          </cell>
          <cell r="D1268">
            <v>24</v>
          </cell>
        </row>
        <row r="1269">
          <cell r="A1269">
            <v>17023</v>
          </cell>
          <cell r="B1269" t="str">
            <v>BAZIC GX-8 Black Oil-Gel Ink Pen (12/Box)</v>
          </cell>
          <cell r="C1269">
            <v>144</v>
          </cell>
          <cell r="D1269">
            <v>12</v>
          </cell>
        </row>
        <row r="1270">
          <cell r="A1270">
            <v>17024</v>
          </cell>
          <cell r="B1270" t="str">
            <v>BAZIC GX-8 Blue Oil-Gel Ink Pen (12/Box)</v>
          </cell>
          <cell r="C1270">
            <v>144</v>
          </cell>
          <cell r="D1270">
            <v>12</v>
          </cell>
        </row>
        <row r="1271">
          <cell r="A1271">
            <v>17025</v>
          </cell>
          <cell r="B1271" t="str">
            <v>BAZIC GX-8 Red Oil-Gel Ink Pen (12/Box)</v>
          </cell>
          <cell r="C1271">
            <v>144</v>
          </cell>
          <cell r="D1271">
            <v>12</v>
          </cell>
        </row>
        <row r="1272">
          <cell r="A1272">
            <v>17026</v>
          </cell>
          <cell r="B1272" t="str">
            <v>BAZIC G-Flex Asst. Color Oil-Gel Ink Pen w/ Cushion Grip (4/Pack)</v>
          </cell>
          <cell r="C1272">
            <v>144</v>
          </cell>
          <cell r="D1272">
            <v>24</v>
          </cell>
        </row>
        <row r="1273">
          <cell r="A1273">
            <v>17027</v>
          </cell>
          <cell r="B1273" t="str">
            <v>BAZIC G-Flex Black Oil-Gel Ink Pen w/ Cushion Grip (4/Pack)</v>
          </cell>
          <cell r="C1273">
            <v>144</v>
          </cell>
          <cell r="D1273">
            <v>24</v>
          </cell>
        </row>
        <row r="1274">
          <cell r="A1274">
            <v>17028</v>
          </cell>
          <cell r="B1274" t="str">
            <v>BAZIC G-Flex Blue Oil-Gel Ink Pen w/ Cushion Grip (4/Pack)</v>
          </cell>
          <cell r="C1274">
            <v>144</v>
          </cell>
          <cell r="D1274">
            <v>24</v>
          </cell>
        </row>
        <row r="1275">
          <cell r="A1275">
            <v>17030</v>
          </cell>
          <cell r="B1275" t="str">
            <v>BAZIC 4 Color G-Flex Oil-Gel Ink Pen w/ Cushion Grip</v>
          </cell>
          <cell r="C1275">
            <v>144</v>
          </cell>
          <cell r="D1275">
            <v>24</v>
          </cell>
        </row>
        <row r="1276">
          <cell r="A1276">
            <v>17037</v>
          </cell>
          <cell r="B1276" t="str">
            <v>BAZIC 12 Color Washable Fiber Tip Pen</v>
          </cell>
          <cell r="C1276">
            <v>144</v>
          </cell>
          <cell r="D1276">
            <v>24</v>
          </cell>
        </row>
        <row r="1277">
          <cell r="A1277">
            <v>17039</v>
          </cell>
          <cell r="B1277" t="str">
            <v>BAZIC 24 Color Washable Fiber Tip Pen</v>
          </cell>
          <cell r="C1277">
            <v>72</v>
          </cell>
          <cell r="D1277">
            <v>12</v>
          </cell>
        </row>
        <row r="1278">
          <cell r="A1278">
            <v>17041</v>
          </cell>
          <cell r="B1278" t="str">
            <v>BAZIC 5 Color Optima Oil-Gel Ink Retractable Pen</v>
          </cell>
          <cell r="C1278">
            <v>144</v>
          </cell>
          <cell r="D1278">
            <v>12</v>
          </cell>
        </row>
        <row r="1279">
          <cell r="A1279">
            <v>17047</v>
          </cell>
          <cell r="B1279" t="str">
            <v>BAZIC Spencer Black Retractable Pen w/ Cushion Grip (4/Pack)</v>
          </cell>
          <cell r="C1279">
            <v>144</v>
          </cell>
          <cell r="D1279">
            <v>24</v>
          </cell>
        </row>
        <row r="1280">
          <cell r="A1280">
            <v>17048</v>
          </cell>
          <cell r="B1280" t="str">
            <v>BAZIC Spencer Blue Retractable Pen w/ Cushion Grip (4/Pack)</v>
          </cell>
          <cell r="C1280">
            <v>144</v>
          </cell>
          <cell r="D1280">
            <v>24</v>
          </cell>
        </row>
        <row r="1281">
          <cell r="A1281">
            <v>17049</v>
          </cell>
          <cell r="B1281" t="str">
            <v>BAZIC Spencer Red Retractable Pen w/ Cushion Grip (4/Pack)</v>
          </cell>
          <cell r="C1281">
            <v>144</v>
          </cell>
          <cell r="D1281">
            <v>24</v>
          </cell>
        </row>
        <row r="1282">
          <cell r="A1282">
            <v>17052</v>
          </cell>
          <cell r="B1282" t="str">
            <v>BAZIC 6 Fluorescent Color Essence Gel Pen w/ Cushion Grip</v>
          </cell>
          <cell r="C1282">
            <v>144</v>
          </cell>
          <cell r="D1282">
            <v>24</v>
          </cell>
        </row>
        <row r="1283">
          <cell r="A1283">
            <v>17053</v>
          </cell>
          <cell r="B1283" t="str">
            <v>BAZIC Fiero Fancy Color Fiber Tip Fineliner Pen (4/Pack)</v>
          </cell>
          <cell r="C1283">
            <v>144</v>
          </cell>
          <cell r="D1283">
            <v>24</v>
          </cell>
        </row>
        <row r="1284">
          <cell r="A1284">
            <v>17054</v>
          </cell>
          <cell r="B1284" t="str">
            <v>BAZIC 12 Color Fiero Fiber Tip Fineliner Pen</v>
          </cell>
          <cell r="C1284">
            <v>72</v>
          </cell>
          <cell r="D1284">
            <v>12</v>
          </cell>
        </row>
        <row r="1285">
          <cell r="A1285">
            <v>17059</v>
          </cell>
          <cell r="B1285" t="str">
            <v>BAZIC Fiero Assorted Color Fiber Tip Fineliner Pen (4/Pack)</v>
          </cell>
          <cell r="C1285">
            <v>144</v>
          </cell>
          <cell r="D1285">
            <v>24</v>
          </cell>
        </row>
        <row r="1286">
          <cell r="A1286">
            <v>17061</v>
          </cell>
          <cell r="B1286" t="str">
            <v>BAZIC Spyder Oil-Gel Ink Retractable Pen (4/Pack)</v>
          </cell>
          <cell r="C1286">
            <v>144</v>
          </cell>
          <cell r="D1286">
            <v>24</v>
          </cell>
        </row>
        <row r="1287">
          <cell r="A1287">
            <v>17062</v>
          </cell>
          <cell r="B1287" t="str">
            <v>BAZIC Frizz Black Erasable Gel Pen with Grip</v>
          </cell>
          <cell r="C1287">
            <v>144</v>
          </cell>
          <cell r="D1287">
            <v>24</v>
          </cell>
        </row>
        <row r="1288">
          <cell r="A1288">
            <v>17063</v>
          </cell>
          <cell r="B1288" t="str">
            <v>BAZIC Frizz Blue Erasable Gel Pen with Grip</v>
          </cell>
          <cell r="C1288">
            <v>144</v>
          </cell>
          <cell r="D1288">
            <v>24</v>
          </cell>
        </row>
        <row r="1289">
          <cell r="A1289">
            <v>17064</v>
          </cell>
          <cell r="B1289" t="str">
            <v>BAZIC Frizz Red Erasable Gel Pen with Grip</v>
          </cell>
          <cell r="C1289">
            <v>144</v>
          </cell>
          <cell r="D1289">
            <v>24</v>
          </cell>
        </row>
        <row r="1290">
          <cell r="A1290">
            <v>17065</v>
          </cell>
          <cell r="B1290" t="str">
            <v>BAZIC Frizz Assorted Color Erasable Gel Pen with Grip (3/Pack)</v>
          </cell>
          <cell r="C1290">
            <v>144</v>
          </cell>
          <cell r="D1290">
            <v>24</v>
          </cell>
        </row>
        <row r="1291">
          <cell r="A1291">
            <v>17066</v>
          </cell>
          <cell r="B1291" t="str">
            <v>BAZIC Frizz Black Erasable Gel Retractable Pen with Grip</v>
          </cell>
          <cell r="C1291">
            <v>144</v>
          </cell>
          <cell r="D1291">
            <v>24</v>
          </cell>
        </row>
        <row r="1292">
          <cell r="A1292">
            <v>17067</v>
          </cell>
          <cell r="B1292" t="str">
            <v>BAZIC Frizz Assorted Color Erasable Gel Retractable Pen with Grip (3/Pack)</v>
          </cell>
          <cell r="C1292">
            <v>144</v>
          </cell>
          <cell r="D1292">
            <v>24</v>
          </cell>
        </row>
        <row r="1293">
          <cell r="A1293">
            <v>17070</v>
          </cell>
          <cell r="B1293" t="str">
            <v>BAZIC 10 Color G-Flex Oil-Gel Ink Pen w/ Cushion Grip</v>
          </cell>
          <cell r="C1293">
            <v>72</v>
          </cell>
          <cell r="D1293">
            <v>12</v>
          </cell>
        </row>
        <row r="1294">
          <cell r="A1294">
            <v>17071</v>
          </cell>
          <cell r="B1294" t="str">
            <v>BAZIC Comptoir Oil-Gel Ink Counter Pen</v>
          </cell>
          <cell r="C1294">
            <v>144</v>
          </cell>
          <cell r="D1294">
            <v>24</v>
          </cell>
        </row>
        <row r="1295">
          <cell r="A1295">
            <v>17075</v>
          </cell>
          <cell r="B1295" t="str">
            <v>BAZIC Frizz Fashion Color Erasable Gel Retractable Pen with Grip</v>
          </cell>
          <cell r="C1295">
            <v>144</v>
          </cell>
          <cell r="D1295">
            <v>24</v>
          </cell>
        </row>
        <row r="1296">
          <cell r="A1296">
            <v>17080</v>
          </cell>
          <cell r="B1296" t="str">
            <v>BAZIC 6 Pastel Color Essence Gel Pen w/ Cushion Grip</v>
          </cell>
          <cell r="C1296">
            <v>144</v>
          </cell>
          <cell r="D1296">
            <v>24</v>
          </cell>
        </row>
        <row r="1297">
          <cell r="A1297">
            <v>17081</v>
          </cell>
          <cell r="B1297" t="str">
            <v>BAZIC 12 Fluorescent Color Collorelli Gel Pen</v>
          </cell>
          <cell r="C1297">
            <v>144</v>
          </cell>
          <cell r="D1297">
            <v>24</v>
          </cell>
        </row>
        <row r="1298">
          <cell r="A1298">
            <v>17082</v>
          </cell>
          <cell r="B1298" t="str">
            <v>BAZIC 12 Glitter Color Collorelli Gel Pen</v>
          </cell>
          <cell r="C1298">
            <v>144</v>
          </cell>
          <cell r="D1298">
            <v>24</v>
          </cell>
        </row>
        <row r="1299">
          <cell r="A1299">
            <v>17083</v>
          </cell>
          <cell r="B1299" t="str">
            <v>BAZIC 12 Pastel Color Collorelli Gel Pen</v>
          </cell>
          <cell r="C1299">
            <v>144</v>
          </cell>
          <cell r="D1299">
            <v>24</v>
          </cell>
        </row>
        <row r="1300">
          <cell r="A1300">
            <v>17084</v>
          </cell>
          <cell r="B1300" t="str">
            <v>BAZIC 10 Scented Glitter Color Collorelli Gel Pen</v>
          </cell>
          <cell r="C1300">
            <v>144</v>
          </cell>
          <cell r="D1300">
            <v>24</v>
          </cell>
        </row>
        <row r="1301">
          <cell r="A1301">
            <v>17085</v>
          </cell>
          <cell r="B1301" t="str">
            <v>BAZIC 5 Scented Glitter Color Essence Gel Pen w/ Cushion Grip</v>
          </cell>
          <cell r="C1301">
            <v>144</v>
          </cell>
          <cell r="D1301">
            <v>24</v>
          </cell>
        </row>
        <row r="1302">
          <cell r="A1302">
            <v>17086</v>
          </cell>
          <cell r="B1302" t="str">
            <v>BAZIC 24 Scented Essence Gel Pen w/ Cushion Grip</v>
          </cell>
          <cell r="C1302">
            <v>12</v>
          </cell>
        </row>
        <row r="1303">
          <cell r="A1303">
            <v>17091</v>
          </cell>
          <cell r="B1303" t="str">
            <v>BAZIC GR8 Asst. Color Oil-Gel Ink Pen w/ Rubberized Barrel (3/Pack)</v>
          </cell>
          <cell r="C1303">
            <v>144</v>
          </cell>
          <cell r="D1303">
            <v>24</v>
          </cell>
        </row>
        <row r="1304">
          <cell r="A1304">
            <v>17092</v>
          </cell>
          <cell r="B1304" t="str">
            <v>BAZIC GR8 Dazzle Black Oil-Gel Ink Pen w/ Rubberized Barrel (3/Pack)</v>
          </cell>
          <cell r="C1304">
            <v>144</v>
          </cell>
          <cell r="D1304">
            <v>24</v>
          </cell>
        </row>
        <row r="1305">
          <cell r="A1305">
            <v>18834</v>
          </cell>
          <cell r="B1305" t="str">
            <v>Mandalas Coloring Book for Adults</v>
          </cell>
          <cell r="C1305">
            <v>48</v>
          </cell>
        </row>
        <row r="1306">
          <cell r="A1306">
            <v>20050</v>
          </cell>
          <cell r="B1306" t="str">
            <v>BAZIC 20" X 30" 10-Slots Foam Board Display Rack</v>
          </cell>
          <cell r="C1306">
            <v>1</v>
          </cell>
        </row>
        <row r="1307">
          <cell r="A1307">
            <v>20070</v>
          </cell>
          <cell r="B1307" t="str">
            <v>BAZIC 9" x 12" &amp; 12" X 16" Sign 40-Slots Spinning Rack</v>
          </cell>
          <cell r="C1307">
            <v>1</v>
          </cell>
        </row>
        <row r="1308">
          <cell r="A1308">
            <v>20080</v>
          </cell>
          <cell r="B1308" t="str">
            <v>BAZIC 22" X 28" 10-Slots Poster Board Display Rack</v>
          </cell>
          <cell r="C1308">
            <v>1</v>
          </cell>
        </row>
        <row r="1309">
          <cell r="A1309">
            <v>20650</v>
          </cell>
          <cell r="B1309" t="str">
            <v>NICKELODEON Workbooks Assorted</v>
          </cell>
          <cell r="C1309">
            <v>24</v>
          </cell>
        </row>
        <row r="1310">
          <cell r="A1310">
            <v>23149</v>
          </cell>
          <cell r="B1310" t="str">
            <v>Sudoku II Puzzle Book</v>
          </cell>
          <cell r="C1310">
            <v>48</v>
          </cell>
        </row>
        <row r="1311">
          <cell r="A1311">
            <v>23156</v>
          </cell>
          <cell r="B1311" t="str">
            <v>Find A Word Puzzles Books</v>
          </cell>
          <cell r="C1311">
            <v>48</v>
          </cell>
        </row>
        <row r="1312">
          <cell r="A1312">
            <v>23170</v>
          </cell>
          <cell r="B1312" t="str">
            <v>Spanish Find A Word Puzzle V</v>
          </cell>
          <cell r="C1312">
            <v>48</v>
          </cell>
        </row>
        <row r="1313">
          <cell r="A1313">
            <v>23187</v>
          </cell>
          <cell r="B1313" t="str">
            <v>Spanish Find A Word Puzzle VI</v>
          </cell>
          <cell r="C1313">
            <v>48</v>
          </cell>
        </row>
        <row r="1314">
          <cell r="A1314">
            <v>30351</v>
          </cell>
          <cell r="B1314" t="str">
            <v>S Nitrile Examination Gloves (100/box)</v>
          </cell>
          <cell r="C1314">
            <v>10</v>
          </cell>
        </row>
        <row r="1315">
          <cell r="A1315">
            <v>30352</v>
          </cell>
          <cell r="B1315" t="str">
            <v>M Nitrile Examination Gloves (100/box)</v>
          </cell>
          <cell r="C1315">
            <v>10</v>
          </cell>
        </row>
        <row r="1316">
          <cell r="A1316">
            <v>30353</v>
          </cell>
          <cell r="B1316" t="str">
            <v>L Nitrile Examination Gloves (100/box)</v>
          </cell>
          <cell r="C1316">
            <v>10</v>
          </cell>
        </row>
        <row r="1317">
          <cell r="A1317">
            <v>30354</v>
          </cell>
          <cell r="B1317" t="str">
            <v>XL Nitrile Examination Gloves (95/box)</v>
          </cell>
          <cell r="C1317">
            <v>10</v>
          </cell>
        </row>
        <row r="1318">
          <cell r="A1318">
            <v>30400</v>
          </cell>
          <cell r="B1318" t="str">
            <v>KAPPA USA Word Finds Puzzle Book</v>
          </cell>
          <cell r="C1318">
            <v>48</v>
          </cell>
        </row>
        <row r="1319">
          <cell r="A1319">
            <v>31518</v>
          </cell>
          <cell r="B1319" t="str">
            <v>KAPPA Just For Fun Word Finds</v>
          </cell>
          <cell r="C1319">
            <v>48</v>
          </cell>
        </row>
        <row r="1320">
          <cell r="A1320">
            <v>31741</v>
          </cell>
          <cell r="B1320" t="str">
            <v>KAPPA Large Print Bible Word Finds Puzzle Book</v>
          </cell>
          <cell r="C1320">
            <v>48</v>
          </cell>
        </row>
        <row r="1321">
          <cell r="A1321">
            <v>33160</v>
          </cell>
          <cell r="B1321" t="str">
            <v>KAPPA Word-Find Treasury</v>
          </cell>
          <cell r="C1321">
            <v>48</v>
          </cell>
        </row>
        <row r="1322">
          <cell r="A1322">
            <v>33800</v>
          </cell>
          <cell r="B1322" t="str">
            <v>KAPPA Giant Easy Word Finds</v>
          </cell>
          <cell r="C1322">
            <v>48</v>
          </cell>
        </row>
        <row r="1323">
          <cell r="A1323">
            <v>34280</v>
          </cell>
          <cell r="B1323" t="str">
            <v>KAPPA Top Notch Word Finds - Digest Size</v>
          </cell>
          <cell r="C1323">
            <v>24</v>
          </cell>
        </row>
        <row r="1324">
          <cell r="A1324">
            <v>34700</v>
          </cell>
          <cell r="B1324" t="str">
            <v>KAPPA Word Find Grab Bag</v>
          </cell>
          <cell r="C1324">
            <v>48</v>
          </cell>
        </row>
        <row r="1325">
          <cell r="A1325">
            <v>35019</v>
          </cell>
          <cell r="B1325" t="str">
            <v>KAPPA Unicorn World Coloring &amp; Activity Book</v>
          </cell>
          <cell r="C1325">
            <v>48</v>
          </cell>
        </row>
        <row r="1326">
          <cell r="A1326">
            <v>37600</v>
          </cell>
          <cell r="B1326" t="str">
            <v>KAPPA Sudoku Collection Puzzle Book</v>
          </cell>
          <cell r="C1326">
            <v>48</v>
          </cell>
        </row>
        <row r="1327">
          <cell r="A1327">
            <v>38150</v>
          </cell>
          <cell r="B1327" t="str">
            <v>Treasury of Illustrated Classics Hardcover Storybooks</v>
          </cell>
          <cell r="C1327">
            <v>48</v>
          </cell>
        </row>
        <row r="1328">
          <cell r="A1328">
            <v>38600</v>
          </cell>
          <cell r="C1328">
            <v>24</v>
          </cell>
        </row>
        <row r="1329">
          <cell r="A1329">
            <v>38601</v>
          </cell>
          <cell r="B1329" t="str">
            <v>PASCO 70% Alcohol Hand Sanitizer w/ Aloe &amp; Moisturizers 1 FL OZ (30 mL)</v>
          </cell>
          <cell r="C1329">
            <v>144</v>
          </cell>
          <cell r="D1329">
            <v>12</v>
          </cell>
        </row>
        <row r="1330">
          <cell r="A1330">
            <v>38602</v>
          </cell>
          <cell r="B1330" t="str">
            <v>PASCO 70% Alcohol Hand Sanitizer w/ Aloe &amp; Moisturizers 2 FL OZ (59 mL)</v>
          </cell>
          <cell r="C1330">
            <v>144</v>
          </cell>
          <cell r="D1330">
            <v>12</v>
          </cell>
        </row>
        <row r="1331">
          <cell r="A1331">
            <v>38604</v>
          </cell>
          <cell r="B1331" t="str">
            <v>PASCO 70% Alcohol Hand Sanitizer w/ Aloe &amp; Moisturizers 20 FL OZ (591 mL)</v>
          </cell>
          <cell r="C1331">
            <v>6</v>
          </cell>
        </row>
        <row r="1332">
          <cell r="A1332">
            <v>38605</v>
          </cell>
          <cell r="B1332" t="str">
            <v>PASCO 70% Alcohol Hand Sanitizer w/ Aloe &amp; Moisturizers 33.8 FL OZ (1 L)</v>
          </cell>
          <cell r="C1332">
            <v>6</v>
          </cell>
        </row>
        <row r="1333">
          <cell r="A1333">
            <v>38611</v>
          </cell>
          <cell r="B1333" t="str">
            <v>OFFER ITEM #71158</v>
          </cell>
          <cell r="C1333">
            <v>6</v>
          </cell>
        </row>
        <row r="1334">
          <cell r="A1334">
            <v>39200</v>
          </cell>
          <cell r="B1334" t="str">
            <v>KAPPA Easy To Read Word Finds - Digest Size</v>
          </cell>
          <cell r="C1334">
            <v>24</v>
          </cell>
        </row>
        <row r="1335">
          <cell r="A1335">
            <v>41166</v>
          </cell>
          <cell r="B1335" t="str">
            <v>TREE FREE (92) 8.5" X 11" White Copy Paper (10 Reams/Case)</v>
          </cell>
          <cell r="C1335">
            <v>10</v>
          </cell>
        </row>
        <row r="1336">
          <cell r="A1336">
            <v>45089</v>
          </cell>
          <cell r="B1336" t="str">
            <v>HOT WHEELS Coloring Book</v>
          </cell>
          <cell r="C1336">
            <v>36</v>
          </cell>
        </row>
        <row r="1337">
          <cell r="A1337">
            <v>45723</v>
          </cell>
          <cell r="B1337" t="str">
            <v>BATMAN Coloring Book</v>
          </cell>
          <cell r="C1337">
            <v>36</v>
          </cell>
        </row>
        <row r="1338">
          <cell r="A1338">
            <v>47100</v>
          </cell>
          <cell r="B1338" t="str">
            <v>KAPPA Favorite Bible Stories Coloring &amp; Activity Book</v>
          </cell>
          <cell r="C1338">
            <v>48</v>
          </cell>
        </row>
        <row r="1339">
          <cell r="A1339">
            <v>47170</v>
          </cell>
          <cell r="B1339" t="str">
            <v>BABY SHARK Jumbo Coloring &amp; Activity Book</v>
          </cell>
          <cell r="C1339">
            <v>36</v>
          </cell>
        </row>
        <row r="1340">
          <cell r="A1340">
            <v>49099</v>
          </cell>
          <cell r="B1340" t="str">
            <v>3-PLY Protective Disposable Kid's Face Mask (50/Pack)</v>
          </cell>
          <cell r="C1340">
            <v>40</v>
          </cell>
        </row>
        <row r="1341">
          <cell r="A1341">
            <v>49175</v>
          </cell>
          <cell r="B1341" t="str">
            <v>PEPPA PIG Coloring Book</v>
          </cell>
          <cell r="C1341">
            <v>36</v>
          </cell>
        </row>
        <row r="1342">
          <cell r="A1342">
            <v>50810</v>
          </cell>
          <cell r="B1342" t="str">
            <v>UNICORNS Coloring Book</v>
          </cell>
          <cell r="C1342">
            <v>48</v>
          </cell>
        </row>
        <row r="1343">
          <cell r="A1343">
            <v>50827</v>
          </cell>
          <cell r="B1343" t="str">
            <v>Animal Coloring Book for Adults</v>
          </cell>
          <cell r="C1343">
            <v>48</v>
          </cell>
        </row>
        <row r="1344">
          <cell r="A1344">
            <v>61400</v>
          </cell>
          <cell r="B1344" t="str">
            <v>KAPPA Pocket Puzzle Word Finds Large Print - Digest Size</v>
          </cell>
          <cell r="C1344">
            <v>24</v>
          </cell>
        </row>
        <row r="1345">
          <cell r="A1345">
            <v>70115</v>
          </cell>
          <cell r="B1345" t="str">
            <v>CHILDREN'S STORY BOOKS</v>
          </cell>
          <cell r="C1345">
            <v>48</v>
          </cell>
        </row>
        <row r="1346">
          <cell r="A1346">
            <v>70122</v>
          </cell>
          <cell r="B1346" t="str">
            <v>Search &amp; Find Books</v>
          </cell>
          <cell r="C1346">
            <v>48</v>
          </cell>
        </row>
        <row r="1347">
          <cell r="A1347">
            <v>70283</v>
          </cell>
          <cell r="B1347" t="str">
            <v>6x6 Learn &amp; Play Board Book I</v>
          </cell>
          <cell r="C1347">
            <v>48</v>
          </cell>
        </row>
        <row r="1348">
          <cell r="A1348">
            <v>70513</v>
          </cell>
          <cell r="B1348" t="str">
            <v>KAPPA Mermaids &amp; Ballerinas Coloring &amp; Activity Book</v>
          </cell>
          <cell r="C1348">
            <v>48</v>
          </cell>
        </row>
        <row r="1349">
          <cell r="A1349">
            <v>70559</v>
          </cell>
          <cell r="B1349" t="str">
            <v>Story and Activity Books</v>
          </cell>
          <cell r="C1349">
            <v>48</v>
          </cell>
        </row>
        <row r="1350">
          <cell r="A1350">
            <v>70702</v>
          </cell>
          <cell r="B1350" t="str">
            <v>My Unicorn World Coloring Book</v>
          </cell>
          <cell r="C1350">
            <v>48</v>
          </cell>
        </row>
        <row r="1351">
          <cell r="A1351">
            <v>70719</v>
          </cell>
          <cell r="B1351" t="str">
            <v>LLAMAS Coloring Book</v>
          </cell>
          <cell r="C1351">
            <v>48</v>
          </cell>
        </row>
        <row r="1352">
          <cell r="A1352">
            <v>70726</v>
          </cell>
          <cell r="B1352" t="str">
            <v>FLAMINGO Coloring Book</v>
          </cell>
          <cell r="C1352">
            <v>48</v>
          </cell>
        </row>
        <row r="1353">
          <cell r="A1353">
            <v>71082</v>
          </cell>
          <cell r="B1353" t="str">
            <v>Neon Covered Advanced Coloring Books</v>
          </cell>
          <cell r="C1353">
            <v>48</v>
          </cell>
        </row>
        <row r="1354">
          <cell r="A1354">
            <v>71158</v>
          </cell>
          <cell r="B1354" t="str">
            <v>OFFER ITEM #71159</v>
          </cell>
          <cell r="C1354">
            <v>12</v>
          </cell>
        </row>
        <row r="1355">
          <cell r="A1355">
            <v>71159</v>
          </cell>
          <cell r="B1355" t="str">
            <v>DR. IVERT 70% Alcohol Hand Sanitizer with Aloe 32 FL OZ (946 mL)</v>
          </cell>
          <cell r="C1355">
            <v>8</v>
          </cell>
        </row>
        <row r="1356">
          <cell r="A1356">
            <v>71185</v>
          </cell>
          <cell r="B1356" t="str">
            <v>DR. IVERT Multi-Purpose Alcohol Spray 3.38 FL OZ (100 mL)</v>
          </cell>
          <cell r="C1356">
            <v>40</v>
          </cell>
        </row>
        <row r="1357">
          <cell r="A1357">
            <v>72000</v>
          </cell>
          <cell r="B1357" t="str">
            <v>6x6 Children Board Books III</v>
          </cell>
          <cell r="C1357">
            <v>48</v>
          </cell>
        </row>
        <row r="1358">
          <cell r="A1358">
            <v>72001</v>
          </cell>
          <cell r="B1358" t="str">
            <v>6x6 Children Board Books IV</v>
          </cell>
          <cell r="C1358">
            <v>48</v>
          </cell>
        </row>
        <row r="1359">
          <cell r="A1359">
            <v>72209</v>
          </cell>
          <cell r="B1359" t="str">
            <v>KOOLINE 3-PLY Protective Disposable Face Mask (50/Pack) - Blue</v>
          </cell>
          <cell r="C1359">
            <v>40</v>
          </cell>
        </row>
        <row r="1360">
          <cell r="A1360">
            <v>72321</v>
          </cell>
          <cell r="B1360" t="str">
            <v>Big Print Find-A-Word Digest Puzzle Books</v>
          </cell>
          <cell r="C1360">
            <v>48</v>
          </cell>
        </row>
        <row r="1361">
          <cell r="A1361">
            <v>72322</v>
          </cell>
          <cell r="B1361" t="str">
            <v>Sudoku Digest Puzzle Books</v>
          </cell>
          <cell r="C1361">
            <v>48</v>
          </cell>
        </row>
        <row r="1362">
          <cell r="A1362">
            <v>72749</v>
          </cell>
          <cell r="B1362" t="str">
            <v>Spiral Find A Word I Digest Puzzle Books</v>
          </cell>
          <cell r="C1362">
            <v>48</v>
          </cell>
        </row>
        <row r="1363">
          <cell r="A1363">
            <v>72751</v>
          </cell>
          <cell r="B1363" t="str">
            <v>Spiral Sudoku Digest Puzzle Books</v>
          </cell>
          <cell r="C1363">
            <v>48</v>
          </cell>
        </row>
        <row r="1364">
          <cell r="A1364">
            <v>72752</v>
          </cell>
          <cell r="B1364" t="str">
            <v>Spiral Crossword Digest Puzzle Books</v>
          </cell>
          <cell r="C1364">
            <v>48</v>
          </cell>
        </row>
        <row r="1365">
          <cell r="A1365">
            <v>72780</v>
          </cell>
          <cell r="B1365" t="str">
            <v>Neon Glitter Girls Coloring Books</v>
          </cell>
          <cell r="C1365">
            <v>48</v>
          </cell>
        </row>
        <row r="1366">
          <cell r="A1366">
            <v>72781</v>
          </cell>
          <cell r="B1366" t="str">
            <v>Neon Glitter Kids Coloring Books</v>
          </cell>
          <cell r="C1366">
            <v>48</v>
          </cell>
        </row>
        <row r="1367">
          <cell r="A1367">
            <v>72786</v>
          </cell>
          <cell r="B1367" t="str">
            <v>Neon Glitter Animals Coloring Books</v>
          </cell>
          <cell r="C1367">
            <v>48</v>
          </cell>
        </row>
        <row r="1368">
          <cell r="A1368">
            <v>72822</v>
          </cell>
          <cell r="B1368" t="str">
            <v>Kids Foil Coloring Books</v>
          </cell>
          <cell r="C1368">
            <v>48</v>
          </cell>
        </row>
        <row r="1369">
          <cell r="A1369">
            <v>74700</v>
          </cell>
          <cell r="B1369" t="str">
            <v>KAPPA Big &amp; Easy Coloring For Beginners</v>
          </cell>
          <cell r="C1369">
            <v>48</v>
          </cell>
        </row>
        <row r="1370">
          <cell r="A1370">
            <v>80101</v>
          </cell>
          <cell r="B1370" t="str">
            <v>BAZIC Primary School Kit with Backpack (17 SKU/18 PCS)</v>
          </cell>
          <cell r="C1370">
            <v>1</v>
          </cell>
        </row>
        <row r="1371">
          <cell r="A1371">
            <v>80102</v>
          </cell>
          <cell r="B1371" t="str">
            <v>BAZIC Elementary School Kit with Backpack (20 SKU/21 PCS)</v>
          </cell>
          <cell r="C1371">
            <v>1</v>
          </cell>
        </row>
        <row r="1372">
          <cell r="A1372">
            <v>80103</v>
          </cell>
          <cell r="B1372" t="str">
            <v>BAZIC Middle/High School Kit with Backpack (20 SKU/23 PCS)</v>
          </cell>
          <cell r="C1372">
            <v>1</v>
          </cell>
        </row>
        <row r="1373">
          <cell r="A1373">
            <v>80282</v>
          </cell>
          <cell r="B1373" t="str">
            <v>Bible Story &amp; Activity Books</v>
          </cell>
          <cell r="C1373">
            <v>48</v>
          </cell>
        </row>
        <row r="1374">
          <cell r="A1374">
            <v>81197</v>
          </cell>
          <cell r="B1374" t="str">
            <v>Domtar EARTHCHOICE 8.5" X 11" Green Colored Paper (10 Reams/Case)</v>
          </cell>
          <cell r="C1374">
            <v>10</v>
          </cell>
        </row>
        <row r="1375">
          <cell r="A1375">
            <v>81199</v>
          </cell>
          <cell r="B1375" t="str">
            <v>Domtar EARTHCHOICE 8.5" X 11" Blue Colored Paper (10 Reams/Case)</v>
          </cell>
          <cell r="C1375">
            <v>10</v>
          </cell>
        </row>
        <row r="1376">
          <cell r="A1376">
            <v>81201</v>
          </cell>
          <cell r="B1376" t="str">
            <v>Domtar EARTHCHOICE 8.5" X 11" Ivory Colored Paper (10 Reams/Case)</v>
          </cell>
          <cell r="C1376">
            <v>10</v>
          </cell>
        </row>
        <row r="1377">
          <cell r="A1377">
            <v>84200</v>
          </cell>
          <cell r="B1377" t="str">
            <v>KAPPA Large Print Word Finds</v>
          </cell>
          <cell r="C1377">
            <v>48</v>
          </cell>
        </row>
        <row r="1378">
          <cell r="A1378">
            <v>84300</v>
          </cell>
          <cell r="B1378" t="str">
            <v>KAPPA Large Print Crosswords</v>
          </cell>
          <cell r="C1378">
            <v>48</v>
          </cell>
        </row>
        <row r="1379">
          <cell r="A1379">
            <v>93578</v>
          </cell>
          <cell r="B1379" t="str">
            <v>APEX 8.5" X 11" Pink Colored Copy Paper (10 reams/case)</v>
          </cell>
          <cell r="C1379">
            <v>10</v>
          </cell>
        </row>
        <row r="1380">
          <cell r="A1380">
            <v>93591</v>
          </cell>
          <cell r="B1380" t="str">
            <v>APEX 8.5" X 11" Golden Rod Colored Copy Paper (10 reams/case)</v>
          </cell>
          <cell r="C1380">
            <v>10</v>
          </cell>
        </row>
        <row r="1381">
          <cell r="A1381">
            <v>103820</v>
          </cell>
          <cell r="B1381" t="str">
            <v>HAMMERMILL 8.5" X 11" Turquoise Colored Paper (10 Reams/Case)</v>
          </cell>
          <cell r="C1381">
            <v>10</v>
          </cell>
        </row>
        <row r="1382">
          <cell r="A1382">
            <v>137068</v>
          </cell>
          <cell r="B1382" t="str">
            <v>TYPE ITEM #304288</v>
          </cell>
          <cell r="C1382">
            <v>24</v>
          </cell>
        </row>
        <row r="1383">
          <cell r="A1383">
            <v>146019</v>
          </cell>
          <cell r="B1383" t="str">
            <v>ZHUYI 3-PLY Protective Disposable Kid's Face Mask (50/Pack)</v>
          </cell>
          <cell r="C1383">
            <v>60</v>
          </cell>
        </row>
        <row r="1384">
          <cell r="A1384">
            <v>168030</v>
          </cell>
          <cell r="B1384" t="str">
            <v>HAMMERMILL 8.5" X 11" Cream Colored Paper (10 Reams/Case)</v>
          </cell>
          <cell r="C1384">
            <v>10</v>
          </cell>
        </row>
        <row r="1385">
          <cell r="A1385">
            <v>196917</v>
          </cell>
          <cell r="B1385" t="str">
            <v>TYPE ITEM #MSK099</v>
          </cell>
          <cell r="C1385">
            <v>60</v>
          </cell>
        </row>
        <row r="1386">
          <cell r="A1386">
            <v>304288</v>
          </cell>
          <cell r="B1386" t="str">
            <v>CLEAN RX 75% Alcohol Hand Sanitizer 8 FL OZ (240 mL)</v>
          </cell>
          <cell r="C1386">
            <v>12</v>
          </cell>
        </row>
        <row r="1387">
          <cell r="A1387">
            <v>351471</v>
          </cell>
          <cell r="B1387" t="str">
            <v>TYPE ITEM #MSK099</v>
          </cell>
          <cell r="C1387">
            <v>50</v>
          </cell>
        </row>
        <row r="1388">
          <cell r="A1388">
            <v>620000</v>
          </cell>
          <cell r="B1388" t="str">
            <v>SESAME STREET Flash Card</v>
          </cell>
          <cell r="C1388">
            <v>22</v>
          </cell>
        </row>
        <row r="1389">
          <cell r="A1389">
            <v>640000</v>
          </cell>
          <cell r="B1389" t="str">
            <v>SESAME STREET Workbooks</v>
          </cell>
          <cell r="C1389">
            <v>24</v>
          </cell>
        </row>
        <row r="1390">
          <cell r="A1390">
            <v>711011</v>
          </cell>
          <cell r="C1390">
            <v>10</v>
          </cell>
        </row>
        <row r="1391">
          <cell r="A1391">
            <v>714937</v>
          </cell>
          <cell r="B1391" t="str">
            <v>DOUBLE A (96) 8.5" X 14" Legal Size Copy Paper (10 Reams/Case)</v>
          </cell>
          <cell r="C1391">
            <v>10</v>
          </cell>
        </row>
        <row r="1392">
          <cell r="A1392">
            <v>4475636</v>
          </cell>
          <cell r="B1392" t="str">
            <v>LOL! Coloring Book</v>
          </cell>
          <cell r="C1392">
            <v>36</v>
          </cell>
        </row>
        <row r="1393">
          <cell r="A1393">
            <v>4575236</v>
          </cell>
          <cell r="B1393" t="str">
            <v>LION KING Coloring Book</v>
          </cell>
          <cell r="C1393">
            <v>36</v>
          </cell>
        </row>
        <row r="1394">
          <cell r="A1394">
            <v>4575936</v>
          </cell>
          <cell r="B1394" t="str">
            <v>AVENGERS Coloring Book</v>
          </cell>
          <cell r="C1394">
            <v>36</v>
          </cell>
        </row>
        <row r="1395">
          <cell r="A1395">
            <v>4576136</v>
          </cell>
          <cell r="B1395" t="str">
            <v>MICKEY &amp; MINNIE Coloring Book</v>
          </cell>
          <cell r="C1395">
            <v>36</v>
          </cell>
        </row>
        <row r="1396">
          <cell r="A1396">
            <v>4576236</v>
          </cell>
          <cell r="B1396" t="str">
            <v>MICKEY CLUBHOUSE Coloring Book</v>
          </cell>
          <cell r="C1396">
            <v>36</v>
          </cell>
        </row>
        <row r="1397">
          <cell r="A1397">
            <v>4576336</v>
          </cell>
          <cell r="B1397" t="str">
            <v>PAW PATROL Coloring Book</v>
          </cell>
          <cell r="C1397">
            <v>36</v>
          </cell>
        </row>
        <row r="1398">
          <cell r="A1398">
            <v>4576436</v>
          </cell>
          <cell r="B1398" t="str">
            <v>SPIDERMAN Coloring Book</v>
          </cell>
          <cell r="C1398">
            <v>36</v>
          </cell>
        </row>
        <row r="1399">
          <cell r="A1399">
            <v>4577036</v>
          </cell>
          <cell r="B1399" t="str">
            <v>DISNEY PRINCESS Coloring Book</v>
          </cell>
          <cell r="C1399">
            <v>36</v>
          </cell>
        </row>
        <row r="1400">
          <cell r="A1400">
            <v>4721636</v>
          </cell>
          <cell r="B1400" t="str">
            <v>BARBIE Coloring Book</v>
          </cell>
          <cell r="C1400">
            <v>36</v>
          </cell>
        </row>
        <row r="1401">
          <cell r="A1401">
            <v>4735836</v>
          </cell>
          <cell r="B1401" t="str">
            <v>TROLLS 2 Coloring Book</v>
          </cell>
          <cell r="C1401">
            <v>36</v>
          </cell>
        </row>
        <row r="1402">
          <cell r="A1402">
            <v>4881436</v>
          </cell>
          <cell r="B1402" t="str">
            <v>MINNIE Coloring Book</v>
          </cell>
          <cell r="C1402">
            <v>36</v>
          </cell>
        </row>
        <row r="1403">
          <cell r="A1403">
            <v>4881536</v>
          </cell>
          <cell r="B1403" t="str">
            <v>FROZEN 2 Coloring Book</v>
          </cell>
          <cell r="C1403">
            <v>36</v>
          </cell>
        </row>
        <row r="1404">
          <cell r="A1404">
            <v>8923026</v>
          </cell>
          <cell r="C1404">
            <v>24</v>
          </cell>
        </row>
        <row r="1405">
          <cell r="A1405">
            <v>815432010011</v>
          </cell>
          <cell r="B1405" t="str">
            <v>100% Isopropyl Alcohol 1 GALLON (3.75L)</v>
          </cell>
          <cell r="C1405">
            <v>4</v>
          </cell>
        </row>
        <row r="1406">
          <cell r="A1406">
            <v>815432010028</v>
          </cell>
          <cell r="B1406" t="str">
            <v>70% Isopropyl Alcohol 1 GALLON (3.75L)</v>
          </cell>
          <cell r="C1406">
            <v>4</v>
          </cell>
        </row>
        <row r="1407">
          <cell r="A1407" t="str">
            <v>1617-A</v>
          </cell>
          <cell r="B1407" t="str">
            <v>BAZIC 0.7 FL OZ (20 mL) Correction Fluid w/ Foam Brush</v>
          </cell>
          <cell r="C1407">
            <v>576</v>
          </cell>
          <cell r="D1407">
            <v>12</v>
          </cell>
        </row>
        <row r="1408">
          <cell r="A1408" t="str">
            <v>17018-A</v>
          </cell>
          <cell r="B1408" t="str">
            <v>BAZIC Fiero Red Fiber Tip Fineliner Pen (4/Pack)</v>
          </cell>
          <cell r="C1408">
            <v>144</v>
          </cell>
          <cell r="D1408">
            <v>24</v>
          </cell>
        </row>
        <row r="1409">
          <cell r="A1409" t="str">
            <v>17090-A</v>
          </cell>
          <cell r="B1409" t="str">
            <v>BAZIC GR8 Black Oil-Gel Ink Pen w/ Rubberized Barrel (3/Pack)</v>
          </cell>
          <cell r="C1409">
            <v>144</v>
          </cell>
          <cell r="D1409">
            <v>24</v>
          </cell>
        </row>
        <row r="1410">
          <cell r="A1410" t="str">
            <v>20014-20</v>
          </cell>
          <cell r="B1410" t="str">
            <v>BAZIC Assorted Office Supplies Store Display (18sku/456pcs)</v>
          </cell>
          <cell r="C1410">
            <v>1</v>
          </cell>
        </row>
        <row r="1411">
          <cell r="A1411" t="str">
            <v>20015-20</v>
          </cell>
          <cell r="B1411" t="str">
            <v>BAZIC Assorted School Supplies Store Display (17sku/534pcs)</v>
          </cell>
          <cell r="C1411">
            <v>1</v>
          </cell>
        </row>
        <row r="1412">
          <cell r="A1412" t="str">
            <v>20016-20</v>
          </cell>
          <cell r="B1412" t="str">
            <v>BAZIC Mailing Supplies Store Display (17 SKU/511 pcs)</v>
          </cell>
          <cell r="C1412">
            <v>1</v>
          </cell>
        </row>
        <row r="1413">
          <cell r="A1413" t="str">
            <v>20017-A</v>
          </cell>
          <cell r="B1413" t="str">
            <v>BAZIC Assorted 1/2" View Binder w/2-Pockets PDQ Set (10sku/60pcs)</v>
          </cell>
          <cell r="C1413">
            <v>1</v>
          </cell>
        </row>
        <row r="1414">
          <cell r="A1414" t="str">
            <v>20018-A</v>
          </cell>
          <cell r="B1414" t="str">
            <v>BAZIC Assorted 1" View Binder w/2-Pockets PDQ Set (10sku/50pcs)</v>
          </cell>
          <cell r="C1414">
            <v>1</v>
          </cell>
        </row>
        <row r="1415">
          <cell r="A1415" t="str">
            <v>3113-A</v>
          </cell>
          <cell r="B1415" t="str">
            <v>BAZIC 1.5" Black 3-Ring Binder w/ 2-Pockets</v>
          </cell>
          <cell r="C1415">
            <v>24</v>
          </cell>
        </row>
        <row r="1416">
          <cell r="A1416" t="str">
            <v>3133-A</v>
          </cell>
          <cell r="B1416" t="str">
            <v>BAZIC 1" Black 3-Ring Binder w/ 2-Pockets</v>
          </cell>
          <cell r="C1416">
            <v>24</v>
          </cell>
        </row>
        <row r="1417">
          <cell r="A1417" t="str">
            <v>3134-A</v>
          </cell>
          <cell r="B1417" t="str">
            <v>BAZIC 1" White 3-Ring Binder w/ 2-Pockets</v>
          </cell>
          <cell r="C1417">
            <v>24</v>
          </cell>
        </row>
        <row r="1418">
          <cell r="A1418" t="str">
            <v>3138-A</v>
          </cell>
          <cell r="B1418" t="str">
            <v>BAZIC 1.5" White 3-Ring Binder w/ 2-Pockets</v>
          </cell>
          <cell r="C1418">
            <v>24</v>
          </cell>
        </row>
        <row r="1419">
          <cell r="A1419" t="str">
            <v>3456-A</v>
          </cell>
          <cell r="B1419" t="str">
            <v>BAZIC 4 FL OZ (120 mL) Silver/Gold/Iridescent Color Glitter Glue</v>
          </cell>
          <cell r="C1419">
            <v>36</v>
          </cell>
        </row>
        <row r="1420">
          <cell r="A1420" t="str">
            <v>3459-A</v>
          </cell>
          <cell r="B1420" t="str">
            <v>BAZIC 6.76 FL OZ (200 mL) Iridescent/Silver/Gold Color Glitter Glue</v>
          </cell>
          <cell r="C1420">
            <v>24</v>
          </cell>
        </row>
        <row r="1421">
          <cell r="A1421" t="str">
            <v>3463-A</v>
          </cell>
          <cell r="B1421" t="str">
            <v>BAZIC 4 FL OZ (120 mL) Classic Color Glitter Glue</v>
          </cell>
          <cell r="C1421">
            <v>36</v>
          </cell>
        </row>
        <row r="1422">
          <cell r="A1422" t="str">
            <v>3464-A</v>
          </cell>
          <cell r="B1422" t="str">
            <v>BAZIC 4 FL OZ (120 mL) Neon Color Glitter Glue</v>
          </cell>
          <cell r="C1422">
            <v>36</v>
          </cell>
        </row>
        <row r="1423">
          <cell r="A1423" t="str">
            <v>3465-A</v>
          </cell>
          <cell r="B1423" t="str">
            <v>BAZIC 6.76 FL OZ (200 mL) Classic Color Glitter Glue</v>
          </cell>
          <cell r="C1423">
            <v>24</v>
          </cell>
        </row>
        <row r="1424">
          <cell r="A1424" t="str">
            <v>3466-A</v>
          </cell>
          <cell r="B1424" t="str">
            <v>BAZIC 6.76 FL OZ (200 mL) Neon Color Glitter Glue</v>
          </cell>
          <cell r="C1424">
            <v>24</v>
          </cell>
        </row>
        <row r="1425">
          <cell r="A1425" t="str">
            <v>450-A</v>
          </cell>
          <cell r="B1425" t="str">
            <v>BAZIC Student Math Tool Sets</v>
          </cell>
          <cell r="C1425">
            <v>144</v>
          </cell>
          <cell r="D1425">
            <v>24</v>
          </cell>
        </row>
        <row r="1426">
          <cell r="A1426" t="str">
            <v>5077-A</v>
          </cell>
          <cell r="B1426" t="str">
            <v>BAZIC 50 Sets 8 3/8" x 10 11/16" 2-Part Carbonless Purchase Order Book</v>
          </cell>
          <cell r="C1426">
            <v>12</v>
          </cell>
        </row>
        <row r="1427">
          <cell r="A1427" t="str">
            <v>55887-59603</v>
          </cell>
          <cell r="C1427">
            <v>24</v>
          </cell>
        </row>
        <row r="1428">
          <cell r="A1428" t="str">
            <v>6729-A</v>
          </cell>
          <cell r="C1428">
            <v>40</v>
          </cell>
        </row>
        <row r="1429">
          <cell r="A1429" t="str">
            <v>6740-A</v>
          </cell>
          <cell r="C1429">
            <v>2000</v>
          </cell>
          <cell r="D1429">
            <v>20</v>
          </cell>
        </row>
        <row r="1430">
          <cell r="A1430" t="str">
            <v>8000-A</v>
          </cell>
          <cell r="B1430" t="str">
            <v>BAZIC Back To School Kit</v>
          </cell>
          <cell r="C1430">
            <v>10</v>
          </cell>
        </row>
        <row r="1431">
          <cell r="A1431" t="str">
            <v>80104-A</v>
          </cell>
          <cell r="B1431" t="str">
            <v>BAZIC Primary School Kit with Backpack (17 SKU/18 PCS)</v>
          </cell>
          <cell r="C1431">
            <v>6</v>
          </cell>
        </row>
        <row r="1432">
          <cell r="A1432" t="str">
            <v>80105-A</v>
          </cell>
          <cell r="B1432" t="str">
            <v>BAZIC Elementary School Kit with Backpack (20 SKU/21 PCS)</v>
          </cell>
          <cell r="C1432">
            <v>6</v>
          </cell>
        </row>
        <row r="1433">
          <cell r="A1433" t="str">
            <v>80106-A</v>
          </cell>
          <cell r="B1433" t="str">
            <v>BAZIC Middle/High School Kit with Backpack (20 SKU/23 PCS)</v>
          </cell>
          <cell r="C1433">
            <v>5</v>
          </cell>
        </row>
        <row r="1434">
          <cell r="A1434" t="str">
            <v>8010-A</v>
          </cell>
          <cell r="B1434" t="str">
            <v>BAZIC Back To School Starter Pack</v>
          </cell>
          <cell r="C1434">
            <v>10</v>
          </cell>
        </row>
        <row r="1435">
          <cell r="A1435" t="str">
            <v>8020-A</v>
          </cell>
          <cell r="B1435" t="str">
            <v>BAZIC Summer Paper Craft Kit</v>
          </cell>
          <cell r="C1435">
            <v>1</v>
          </cell>
        </row>
        <row r="1436">
          <cell r="A1436" t="str">
            <v>8021-A</v>
          </cell>
          <cell r="B1436" t="str">
            <v>BAZIC Summer Fest Coloring Kit</v>
          </cell>
          <cell r="C1436">
            <v>1</v>
          </cell>
        </row>
        <row r="1437">
          <cell r="A1437" t="str">
            <v>8022-A</v>
          </cell>
          <cell r="B1437" t="str">
            <v>BAZIC Waterfall Card Kit</v>
          </cell>
          <cell r="C1437">
            <v>1</v>
          </cell>
        </row>
        <row r="1438">
          <cell r="A1438" t="str">
            <v>8023-A</v>
          </cell>
          <cell r="B1438" t="str">
            <v>BAZIC Valentine's Day Craft Kit</v>
          </cell>
          <cell r="C1438">
            <v>1</v>
          </cell>
        </row>
        <row r="1439">
          <cell r="A1439" t="str">
            <v>8024-A</v>
          </cell>
          <cell r="B1439" t="str">
            <v>BAZIC Fall Craft Kit: Pumpkin, Turkey,  Scarecrow Head</v>
          </cell>
          <cell r="C1439">
            <v>1</v>
          </cell>
        </row>
        <row r="1440">
          <cell r="A1440" t="str">
            <v>942-A</v>
          </cell>
          <cell r="B1440" t="str">
            <v>BAZIC 1" Core Heavy Duty Desktop Tape Dispenser w/ 3/4" x 250" Tape Refill</v>
          </cell>
          <cell r="C1440">
            <v>12</v>
          </cell>
        </row>
        <row r="1441">
          <cell r="A1441" t="str">
            <v>9500-N95</v>
          </cell>
          <cell r="C1441">
            <v>240</v>
          </cell>
          <cell r="D1441">
            <v>20</v>
          </cell>
        </row>
        <row r="1442">
          <cell r="A1442" t="str">
            <v>A323</v>
          </cell>
          <cell r="B1442" t="str">
            <v>7.5" X 3.25" X 1" Assorted Tin Pencil Box</v>
          </cell>
          <cell r="C1442">
            <v>32</v>
          </cell>
        </row>
        <row r="1443">
          <cell r="A1443" t="str">
            <v>BMB101</v>
          </cell>
          <cell r="C1443">
            <v>200</v>
          </cell>
          <cell r="D1443">
            <v>50</v>
          </cell>
        </row>
        <row r="1444">
          <cell r="A1444" t="str">
            <v>BMK003</v>
          </cell>
          <cell r="C1444">
            <v>2000</v>
          </cell>
          <cell r="D1444">
            <v>20</v>
          </cell>
        </row>
        <row r="1445">
          <cell r="A1445" t="str">
            <v>BRB-5201SA</v>
          </cell>
          <cell r="B1445" t="str">
            <v>OFFER ITEM #MM-7310</v>
          </cell>
          <cell r="C1445">
            <v>100</v>
          </cell>
          <cell r="D1445">
            <v>5</v>
          </cell>
        </row>
        <row r="1446">
          <cell r="A1446" t="str">
            <v>BRP-5202</v>
          </cell>
          <cell r="C1446">
            <v>40</v>
          </cell>
        </row>
        <row r="1447">
          <cell r="A1447" t="str">
            <v>BRP-5202-A</v>
          </cell>
          <cell r="C1447">
            <v>200</v>
          </cell>
          <cell r="D1447">
            <v>5</v>
          </cell>
        </row>
        <row r="1448">
          <cell r="A1448" t="str">
            <v>BS-9502C</v>
          </cell>
          <cell r="B1448" t="str">
            <v>BOLISI KN95 Respirator Mask (1/Pack) - White</v>
          </cell>
          <cell r="C1448">
            <v>1200</v>
          </cell>
          <cell r="D1448">
            <v>20</v>
          </cell>
        </row>
        <row r="1449">
          <cell r="A1449" t="str">
            <v>BX-10/8/2</v>
          </cell>
          <cell r="B1449" t="str">
            <v>CORRUGATED BOX 10 1/4" x 8 1/4" x  2"</v>
          </cell>
          <cell r="C1449">
            <v>1</v>
          </cell>
        </row>
        <row r="1450">
          <cell r="A1450" t="str">
            <v>BX-11/10/1/</v>
          </cell>
          <cell r="B1450" t="str">
            <v>CORRUGATED BOX 11 1/2" x 10 5/8" x 1 11/16"</v>
          </cell>
          <cell r="C1450">
            <v>1</v>
          </cell>
        </row>
        <row r="1451">
          <cell r="A1451" t="str">
            <v>BX-11/8/6</v>
          </cell>
          <cell r="B1451" t="str">
            <v>CORRUGATED BOX 11 1/4" x 8 3/4" x 6"</v>
          </cell>
          <cell r="C1451">
            <v>1</v>
          </cell>
        </row>
        <row r="1452">
          <cell r="A1452" t="str">
            <v>BX-11/9/5/</v>
          </cell>
          <cell r="B1452" t="str">
            <v>CORRUGATED BOX 11 5/8" x 9 1/8" x 5 1/4"</v>
          </cell>
          <cell r="C1452">
            <v>1</v>
          </cell>
        </row>
        <row r="1453">
          <cell r="A1453" t="str">
            <v>BX-12/9/1/</v>
          </cell>
          <cell r="B1453" t="str">
            <v>CORRUGATED BOX 12.5" x 9.5" x 1.5"</v>
          </cell>
          <cell r="C1453">
            <v>1</v>
          </cell>
        </row>
        <row r="1454">
          <cell r="A1454" t="str">
            <v>BX-12124</v>
          </cell>
          <cell r="B1454" t="str">
            <v>CORRUGATED BOX 12" x 12" x 4"</v>
          </cell>
          <cell r="C1454">
            <v>1</v>
          </cell>
        </row>
        <row r="1455">
          <cell r="A1455" t="str">
            <v>BX-1296</v>
          </cell>
          <cell r="B1455" t="str">
            <v>CORRUGATED BOX 12" x 9" x 6"</v>
          </cell>
          <cell r="C1455">
            <v>1</v>
          </cell>
        </row>
        <row r="1456">
          <cell r="A1456" t="str">
            <v>BX-13112</v>
          </cell>
          <cell r="B1456" t="str">
            <v>CORRUGATED BOX 13" x 11" x 2"</v>
          </cell>
          <cell r="C1456">
            <v>1</v>
          </cell>
        </row>
        <row r="1457">
          <cell r="A1457" t="str">
            <v>BX-13113</v>
          </cell>
          <cell r="B1457" t="str">
            <v>CORRUGATED BOX 13" x 11" x 3"</v>
          </cell>
          <cell r="C1457">
            <v>1</v>
          </cell>
        </row>
        <row r="1458">
          <cell r="A1458" t="str">
            <v>BX-14116</v>
          </cell>
          <cell r="B1458" t="str">
            <v>CORRUGATED BOX 14" x 11" x 6"</v>
          </cell>
          <cell r="C1458">
            <v>1</v>
          </cell>
        </row>
        <row r="1459">
          <cell r="A1459" t="str">
            <v>BX-14126</v>
          </cell>
          <cell r="B1459" t="str">
            <v>CORRUGATED BOX 14" x 12" x 6"</v>
          </cell>
          <cell r="C1459">
            <v>1</v>
          </cell>
        </row>
        <row r="1460">
          <cell r="A1460" t="str">
            <v>BX-15117</v>
          </cell>
          <cell r="B1460" t="str">
            <v>CORRUGATED BOX 15" x 11" x 7"</v>
          </cell>
          <cell r="C1460">
            <v>1</v>
          </cell>
        </row>
        <row r="1461">
          <cell r="A1461" t="str">
            <v>BX-15123/</v>
          </cell>
          <cell r="B1461" t="str">
            <v>CORRUGATED BOX 15" x 12" x 3.5"</v>
          </cell>
          <cell r="C1461">
            <v>1</v>
          </cell>
        </row>
        <row r="1462">
          <cell r="A1462" t="str">
            <v>BX-191313</v>
          </cell>
          <cell r="B1462" t="str">
            <v>CORRUGATED BOX 19" x 13" x 13"</v>
          </cell>
          <cell r="C1462">
            <v>1</v>
          </cell>
        </row>
        <row r="1463">
          <cell r="A1463" t="str">
            <v>BX-864</v>
          </cell>
          <cell r="B1463" t="str">
            <v>CORRUGATED BOX 8" x 6" x 4"</v>
          </cell>
          <cell r="C1463">
            <v>1</v>
          </cell>
        </row>
        <row r="1464">
          <cell r="A1464" t="str">
            <v>CMS3P50</v>
          </cell>
          <cell r="C1464">
            <v>1</v>
          </cell>
        </row>
        <row r="1465">
          <cell r="A1465" t="str">
            <v>COVER-P</v>
          </cell>
          <cell r="B1465" t="str">
            <v>BAZIC PDQ COVER</v>
          </cell>
          <cell r="C1465">
            <v>1</v>
          </cell>
        </row>
        <row r="1466">
          <cell r="A1466" t="str">
            <v>CTC105X</v>
          </cell>
          <cell r="B1466" t="str">
            <v>BAZIC 17" Classic Backpack (10 assorted colors)</v>
          </cell>
          <cell r="C1466">
            <v>40</v>
          </cell>
        </row>
        <row r="1467">
          <cell r="A1467" t="str">
            <v>CTC3144</v>
          </cell>
          <cell r="B1467" t="str">
            <v>BAZIC Asst. Color 2-Pockets Portfolios</v>
          </cell>
          <cell r="C1467">
            <v>400</v>
          </cell>
        </row>
        <row r="1468">
          <cell r="A1468" t="str">
            <v>CTC789</v>
          </cell>
          <cell r="B1468" t="str">
            <v>BAZIC #2 Premium Yellow Pencil (500/Pack)</v>
          </cell>
          <cell r="C1468">
            <v>4</v>
          </cell>
        </row>
        <row r="1469">
          <cell r="A1469" t="str">
            <v>FSK100004R</v>
          </cell>
          <cell r="C1469">
            <v>500</v>
          </cell>
          <cell r="D1469">
            <v>10</v>
          </cell>
        </row>
        <row r="1470">
          <cell r="A1470" t="str">
            <v>G01440</v>
          </cell>
          <cell r="B1470" t="str">
            <v>OFFER #6760 / Multi-Purpose 75% Alcohol Wipes (50/Pack)</v>
          </cell>
          <cell r="C1470">
            <v>24</v>
          </cell>
        </row>
        <row r="1471">
          <cell r="A1471" t="str">
            <v>G01442</v>
          </cell>
          <cell r="B1471" t="str">
            <v>OFFER #6760 / Multi-Purpose 75% Alcohol Wipes (15/Pack)</v>
          </cell>
          <cell r="C1471">
            <v>32</v>
          </cell>
          <cell r="D1471">
            <v>8</v>
          </cell>
        </row>
        <row r="1472">
          <cell r="A1472" t="str">
            <v>G01444</v>
          </cell>
          <cell r="B1472" t="str">
            <v>TYPE ITEM #71185</v>
          </cell>
          <cell r="C1472">
            <v>24</v>
          </cell>
        </row>
        <row r="1473">
          <cell r="A1473" t="str">
            <v>G01454</v>
          </cell>
          <cell r="B1473" t="str">
            <v>Antibacterial Sanitizing Wipes (50/pack)</v>
          </cell>
          <cell r="C1473">
            <v>24</v>
          </cell>
        </row>
        <row r="1474">
          <cell r="A1474" t="str">
            <v>G01455</v>
          </cell>
          <cell r="B1474" t="str">
            <v>Antibacterial Sanitizing Wipes (25/pack)</v>
          </cell>
          <cell r="C1474">
            <v>36</v>
          </cell>
        </row>
        <row r="1475">
          <cell r="A1475" t="str">
            <v>GR-2301</v>
          </cell>
          <cell r="B1475" t="str">
            <v>BAZIC Green Pen Style Fluorescent Highlighter w/ Pocket Clip</v>
          </cell>
          <cell r="C1475">
            <v>1152</v>
          </cell>
          <cell r="D1475">
            <v>192</v>
          </cell>
        </row>
        <row r="1476">
          <cell r="A1476" t="str">
            <v>IG-L-A</v>
          </cell>
          <cell r="B1476" t="str">
            <v>Isolation Gown Size L</v>
          </cell>
          <cell r="C1476">
            <v>80</v>
          </cell>
        </row>
        <row r="1477">
          <cell r="A1477" t="str">
            <v>IG-M</v>
          </cell>
          <cell r="B1477" t="str">
            <v>Isolation Gown Size M</v>
          </cell>
          <cell r="C1477">
            <v>80</v>
          </cell>
        </row>
        <row r="1478">
          <cell r="A1478" t="str">
            <v>IG-XL-A</v>
          </cell>
          <cell r="B1478" t="str">
            <v>Isolation Gown Size XL</v>
          </cell>
          <cell r="C1478">
            <v>80</v>
          </cell>
        </row>
        <row r="1479">
          <cell r="A1479" t="str">
            <v>IG-XXL</v>
          </cell>
          <cell r="B1479" t="str">
            <v>Isolation Gown Size XXL</v>
          </cell>
          <cell r="C1479">
            <v>80</v>
          </cell>
        </row>
        <row r="1480">
          <cell r="A1480" t="str">
            <v>J5113</v>
          </cell>
          <cell r="B1480" t="str">
            <v>Multi-Purpose 75% Alcohol Wipes (72/Canister)</v>
          </cell>
          <cell r="C1480">
            <v>24</v>
          </cell>
        </row>
        <row r="1481">
          <cell r="A1481" t="str">
            <v>JXB-178</v>
          </cell>
          <cell r="C1481">
            <v>40</v>
          </cell>
        </row>
        <row r="1482">
          <cell r="A1482" t="str">
            <v>KB-12123</v>
          </cell>
          <cell r="B1482" t="str">
            <v>CORRUGATED BOX 12" x 12" x 3"</v>
          </cell>
          <cell r="C1482">
            <v>1</v>
          </cell>
        </row>
        <row r="1483">
          <cell r="A1483" t="str">
            <v>KF94</v>
          </cell>
          <cell r="B1483" t="str">
            <v>KF94 Kid's protective Mask</v>
          </cell>
          <cell r="C1483">
            <v>1500</v>
          </cell>
          <cell r="D1483">
            <v>50</v>
          </cell>
        </row>
        <row r="1484">
          <cell r="A1484" t="str">
            <v>L-1</v>
          </cell>
          <cell r="B1484" t="str">
            <v>BAZIC 12" X 16" For Sale Sign</v>
          </cell>
          <cell r="C1484">
            <v>360</v>
          </cell>
          <cell r="D1484">
            <v>24</v>
          </cell>
        </row>
        <row r="1485">
          <cell r="A1485" t="str">
            <v>L-10</v>
          </cell>
          <cell r="B1485" t="str">
            <v>BAZIC 12" X 16" Beware of Dog Sign</v>
          </cell>
          <cell r="C1485">
            <v>360</v>
          </cell>
          <cell r="D1485">
            <v>24</v>
          </cell>
        </row>
        <row r="1486">
          <cell r="A1486" t="str">
            <v>L-11</v>
          </cell>
          <cell r="B1486" t="str">
            <v>BAZIC 12" X 16" Never Mind The Dog Beware of Owner Sign</v>
          </cell>
          <cell r="C1486">
            <v>360</v>
          </cell>
          <cell r="D1486">
            <v>24</v>
          </cell>
        </row>
        <row r="1487">
          <cell r="A1487" t="str">
            <v>L-12</v>
          </cell>
          <cell r="B1487" t="str">
            <v>BAZIC 12" X 16" Keep Out Sign</v>
          </cell>
          <cell r="C1487">
            <v>360</v>
          </cell>
          <cell r="D1487">
            <v>24</v>
          </cell>
        </row>
        <row r="1488">
          <cell r="A1488" t="str">
            <v>L-13</v>
          </cell>
          <cell r="B1488" t="str">
            <v>BAZIC  12" X 16" No Trespassing Sign</v>
          </cell>
          <cell r="C1488">
            <v>360</v>
          </cell>
          <cell r="D1488">
            <v>24</v>
          </cell>
        </row>
        <row r="1489">
          <cell r="A1489" t="str">
            <v>L-14</v>
          </cell>
          <cell r="B1489" t="str">
            <v>BAZIC 12" X 16" No Parking Sign</v>
          </cell>
          <cell r="C1489">
            <v>360</v>
          </cell>
          <cell r="D1489">
            <v>24</v>
          </cell>
        </row>
        <row r="1490">
          <cell r="A1490" t="str">
            <v>L-15</v>
          </cell>
          <cell r="B1490" t="str">
            <v>BAZIC 12" X 16" No Smoking Sign</v>
          </cell>
          <cell r="C1490">
            <v>360</v>
          </cell>
          <cell r="D1490">
            <v>24</v>
          </cell>
        </row>
        <row r="1491">
          <cell r="A1491" t="str">
            <v>L-16</v>
          </cell>
          <cell r="B1491" t="str">
            <v>BAZIC 12" X 16" Yard Sale Sign</v>
          </cell>
          <cell r="C1491">
            <v>360</v>
          </cell>
          <cell r="D1491">
            <v>24</v>
          </cell>
        </row>
        <row r="1492">
          <cell r="A1492" t="str">
            <v>L-17</v>
          </cell>
          <cell r="B1492" t="str">
            <v>BAZIC 12" x 16" Exit Sign</v>
          </cell>
          <cell r="C1492">
            <v>360</v>
          </cell>
          <cell r="D1492">
            <v>24</v>
          </cell>
        </row>
        <row r="1493">
          <cell r="A1493" t="str">
            <v>L-19</v>
          </cell>
          <cell r="B1493" t="str">
            <v>BAZIC 12" X 16" Private Property No Trespassing Sign</v>
          </cell>
          <cell r="C1493">
            <v>360</v>
          </cell>
          <cell r="D1493">
            <v>24</v>
          </cell>
        </row>
        <row r="1494">
          <cell r="A1494" t="str">
            <v>L-2</v>
          </cell>
          <cell r="B1494" t="str">
            <v>BAZIC 12" X 16" For Sale Sign (2-Line)</v>
          </cell>
          <cell r="C1494">
            <v>360</v>
          </cell>
          <cell r="D1494">
            <v>24</v>
          </cell>
        </row>
        <row r="1495">
          <cell r="A1495" t="str">
            <v>L-20</v>
          </cell>
          <cell r="B1495" t="str">
            <v>BAZIC 12" X 16" Help Wanted Sign</v>
          </cell>
          <cell r="C1495">
            <v>360</v>
          </cell>
          <cell r="D1495">
            <v>24</v>
          </cell>
        </row>
        <row r="1496">
          <cell r="A1496" t="str">
            <v>L-23</v>
          </cell>
          <cell r="B1496" t="str">
            <v>BAZIC 12" X 16" Business Hours Sign</v>
          </cell>
          <cell r="C1496">
            <v>360</v>
          </cell>
          <cell r="D1496">
            <v>24</v>
          </cell>
        </row>
        <row r="1497">
          <cell r="A1497" t="str">
            <v>L-24</v>
          </cell>
          <cell r="B1497" t="str">
            <v>BAZIC 12" X 16" Open Sign w/ Closed Sign on Back</v>
          </cell>
          <cell r="C1497">
            <v>360</v>
          </cell>
          <cell r="D1497">
            <v>24</v>
          </cell>
        </row>
        <row r="1498">
          <cell r="A1498" t="str">
            <v>L-28</v>
          </cell>
          <cell r="B1498" t="str">
            <v>BAZIC 12" X 16" Emergency Exit Sign</v>
          </cell>
          <cell r="C1498">
            <v>360</v>
          </cell>
          <cell r="D1498">
            <v>24</v>
          </cell>
        </row>
        <row r="1499">
          <cell r="A1499" t="str">
            <v>L-288</v>
          </cell>
          <cell r="C1499">
            <v>400</v>
          </cell>
          <cell r="D1499">
            <v>20</v>
          </cell>
        </row>
        <row r="1500">
          <cell r="A1500" t="str">
            <v>L-29</v>
          </cell>
          <cell r="B1500" t="str">
            <v>BAZIC 12" X 16" Employees Only Sign</v>
          </cell>
          <cell r="C1500">
            <v>360</v>
          </cell>
          <cell r="D1500">
            <v>24</v>
          </cell>
        </row>
        <row r="1501">
          <cell r="A1501" t="str">
            <v>L-3</v>
          </cell>
          <cell r="B1501" t="str">
            <v>BAZIC 12" X 16" Garage Sale Sign</v>
          </cell>
          <cell r="C1501">
            <v>360</v>
          </cell>
          <cell r="D1501">
            <v>24</v>
          </cell>
        </row>
        <row r="1502">
          <cell r="A1502" t="str">
            <v>L-30</v>
          </cell>
          <cell r="B1502" t="str">
            <v>BAZIC 12" X 16" No Soliciting Sign</v>
          </cell>
          <cell r="C1502">
            <v>360</v>
          </cell>
          <cell r="D1502">
            <v>24</v>
          </cell>
        </row>
        <row r="1503">
          <cell r="A1503" t="str">
            <v>L-31</v>
          </cell>
          <cell r="B1503" t="str">
            <v>BAZIC 12" X 16" Se Vende Sign</v>
          </cell>
          <cell r="C1503">
            <v>360</v>
          </cell>
          <cell r="D1503">
            <v>24</v>
          </cell>
        </row>
        <row r="1504">
          <cell r="A1504" t="str">
            <v>L-4</v>
          </cell>
          <cell r="B1504" t="str">
            <v>BAZIC 12" X 16" For Rent Sign</v>
          </cell>
          <cell r="C1504">
            <v>360</v>
          </cell>
          <cell r="D1504">
            <v>24</v>
          </cell>
        </row>
        <row r="1505">
          <cell r="A1505" t="str">
            <v>L-42</v>
          </cell>
          <cell r="B1505" t="str">
            <v>BAZIC 12" X 16" Tow Away Sign</v>
          </cell>
          <cell r="C1505">
            <v>360</v>
          </cell>
          <cell r="D1505">
            <v>24</v>
          </cell>
        </row>
        <row r="1506">
          <cell r="A1506" t="str">
            <v>L-46</v>
          </cell>
          <cell r="B1506" t="str">
            <v>BAZIC 12" X 16" Se Renta Sign</v>
          </cell>
          <cell r="C1506">
            <v>360</v>
          </cell>
          <cell r="D1506">
            <v>24</v>
          </cell>
        </row>
        <row r="1507">
          <cell r="A1507" t="str">
            <v>L-5</v>
          </cell>
          <cell r="B1507" t="str">
            <v>BAZIC 12" X 16" Apartment For Rent Sign</v>
          </cell>
          <cell r="C1507">
            <v>360</v>
          </cell>
          <cell r="D1507">
            <v>24</v>
          </cell>
        </row>
        <row r="1508">
          <cell r="A1508" t="str">
            <v>L-50</v>
          </cell>
          <cell r="B1508" t="str">
            <v>BAZIC 12" X 16" Abierto Sign w/ Cerrado Sign on Back</v>
          </cell>
          <cell r="C1508">
            <v>360</v>
          </cell>
          <cell r="D1508">
            <v>24</v>
          </cell>
        </row>
        <row r="1509">
          <cell r="A1509" t="str">
            <v>L-52</v>
          </cell>
          <cell r="B1509" t="str">
            <v>BAZIC 12" X 16"  No Exchange No Refunds Sign</v>
          </cell>
          <cell r="C1509">
            <v>360</v>
          </cell>
          <cell r="D1509">
            <v>24</v>
          </cell>
        </row>
        <row r="1510">
          <cell r="A1510" t="str">
            <v>L-53</v>
          </cell>
          <cell r="B1510" t="str">
            <v>BAZIC 12" X 16" No Intercambios No Se Devuelve El Dinero Sign</v>
          </cell>
          <cell r="C1510">
            <v>360</v>
          </cell>
          <cell r="D1510">
            <v>24</v>
          </cell>
        </row>
        <row r="1511">
          <cell r="A1511" t="str">
            <v>L-55</v>
          </cell>
          <cell r="B1511" t="str">
            <v>BAZIC 12" X 16" Security Notice Sign</v>
          </cell>
          <cell r="C1511">
            <v>360</v>
          </cell>
          <cell r="D1511">
            <v>24</v>
          </cell>
        </row>
        <row r="1512">
          <cell r="A1512" t="str">
            <v>L-9</v>
          </cell>
          <cell r="B1512" t="str">
            <v>BAZIC 12" X 16" For Lease Sign</v>
          </cell>
          <cell r="C1512">
            <v>360</v>
          </cell>
          <cell r="D1512">
            <v>24</v>
          </cell>
        </row>
        <row r="1513">
          <cell r="A1513" t="str">
            <v>LA2020A</v>
          </cell>
          <cell r="B1513" t="str">
            <v>OFFER ITEM #38602</v>
          </cell>
          <cell r="C1513">
            <v>192</v>
          </cell>
          <cell r="D1513">
            <v>48</v>
          </cell>
        </row>
        <row r="1514">
          <cell r="A1514" t="str">
            <v>LA2020C</v>
          </cell>
          <cell r="B1514" t="str">
            <v>OFFER ITEM #38602</v>
          </cell>
          <cell r="C1514">
            <v>96</v>
          </cell>
          <cell r="D1514">
            <v>48</v>
          </cell>
        </row>
        <row r="1515">
          <cell r="A1515" t="str">
            <v>LA2020H</v>
          </cell>
          <cell r="B1515" t="str">
            <v>OFFER ITEM #38611</v>
          </cell>
          <cell r="C1515">
            <v>24</v>
          </cell>
        </row>
        <row r="1516">
          <cell r="A1516" t="str">
            <v>LCB-5201-B</v>
          </cell>
          <cell r="B1516" t="str">
            <v>LECHUANG KN95 Respirator Mask (10/Pack)</v>
          </cell>
          <cell r="C1516">
            <v>180</v>
          </cell>
        </row>
        <row r="1517">
          <cell r="A1517" t="str">
            <v>LCMP-5204</v>
          </cell>
          <cell r="B1517" t="str">
            <v>LECHUANG 3-PLY Protective Disposable Face Mask (50/Pack) - Black</v>
          </cell>
          <cell r="C1517">
            <v>60</v>
          </cell>
        </row>
        <row r="1518">
          <cell r="A1518" t="str">
            <v>LCP-5201</v>
          </cell>
          <cell r="C1518">
            <v>200</v>
          </cell>
          <cell r="D1518">
            <v>5</v>
          </cell>
        </row>
        <row r="1519">
          <cell r="A1519" t="str">
            <v>LM05</v>
          </cell>
          <cell r="C1519">
            <v>200</v>
          </cell>
          <cell r="D1519">
            <v>20</v>
          </cell>
        </row>
        <row r="1520">
          <cell r="A1520" t="str">
            <v>MM-7100</v>
          </cell>
          <cell r="C1520">
            <v>40</v>
          </cell>
        </row>
        <row r="1521">
          <cell r="A1521" t="str">
            <v>MM-7200</v>
          </cell>
          <cell r="C1521">
            <v>40</v>
          </cell>
        </row>
        <row r="1522">
          <cell r="A1522" t="str">
            <v>MM-7310</v>
          </cell>
          <cell r="B1522" t="str">
            <v>OBBOMED KN95 Protective Mask (10/Pack) - White</v>
          </cell>
          <cell r="C1522">
            <v>60</v>
          </cell>
        </row>
        <row r="1523">
          <cell r="A1523" t="str">
            <v>MP-2201-GN</v>
          </cell>
          <cell r="B1523" t="str">
            <v>Boise FIREWORX 8.5" X 11" Popper-Mint Green Colored Paper (10 Reams/Case)</v>
          </cell>
          <cell r="C1523">
            <v>10</v>
          </cell>
        </row>
        <row r="1524">
          <cell r="A1524" t="str">
            <v>MP-2201-GS</v>
          </cell>
          <cell r="B1524" t="str">
            <v>Boise FIREWORX 8.5" X 11" Garden Springs Green Colored Paper (10 Reams/Case)</v>
          </cell>
          <cell r="C1524">
            <v>10</v>
          </cell>
        </row>
        <row r="1525">
          <cell r="A1525" t="str">
            <v>MP-2201-PKN</v>
          </cell>
          <cell r="B1525" t="str">
            <v>Boise FIREWORX 8.5" X 11" Pumpkin Glow Colored Paper (10 Reams/Case)</v>
          </cell>
          <cell r="C1525">
            <v>10</v>
          </cell>
        </row>
        <row r="1526">
          <cell r="A1526" t="str">
            <v>MP9011</v>
          </cell>
          <cell r="B1526" t="str">
            <v>TYPE ITEM #6705</v>
          </cell>
          <cell r="C1526">
            <v>500</v>
          </cell>
          <cell r="D1526">
            <v>10</v>
          </cell>
        </row>
        <row r="1527">
          <cell r="A1527" t="str">
            <v>MSK099</v>
          </cell>
          <cell r="B1527" t="str">
            <v>OFFER ITEM #146019</v>
          </cell>
          <cell r="C1527">
            <v>60</v>
          </cell>
        </row>
        <row r="1528">
          <cell r="A1528" t="str">
            <v>MSKS-01</v>
          </cell>
          <cell r="C1528">
            <v>450</v>
          </cell>
          <cell r="D1528">
            <v>30</v>
          </cell>
        </row>
        <row r="1529">
          <cell r="A1529" t="str">
            <v>MSKS-02</v>
          </cell>
          <cell r="C1529">
            <v>450</v>
          </cell>
          <cell r="D1529">
            <v>30</v>
          </cell>
        </row>
        <row r="1530">
          <cell r="A1530" t="str">
            <v>MSKS-03</v>
          </cell>
          <cell r="C1530">
            <v>450</v>
          </cell>
          <cell r="D1530">
            <v>30</v>
          </cell>
        </row>
        <row r="1531">
          <cell r="A1531" t="str">
            <v>MSKS-05</v>
          </cell>
          <cell r="C1531">
            <v>450</v>
          </cell>
          <cell r="D1531">
            <v>30</v>
          </cell>
        </row>
        <row r="1532">
          <cell r="A1532" t="str">
            <v>MSKS-08</v>
          </cell>
          <cell r="C1532">
            <v>450</v>
          </cell>
          <cell r="D1532">
            <v>30</v>
          </cell>
        </row>
        <row r="1533">
          <cell r="A1533" t="str">
            <v>MSKS-09</v>
          </cell>
          <cell r="C1533">
            <v>450</v>
          </cell>
          <cell r="D1533">
            <v>30</v>
          </cell>
        </row>
        <row r="1534">
          <cell r="A1534" t="str">
            <v>MSKS-10</v>
          </cell>
          <cell r="C1534">
            <v>450</v>
          </cell>
          <cell r="D1534">
            <v>30</v>
          </cell>
        </row>
        <row r="1535">
          <cell r="A1535" t="str">
            <v>MSKS-11</v>
          </cell>
          <cell r="C1535">
            <v>450</v>
          </cell>
          <cell r="D1535">
            <v>30</v>
          </cell>
        </row>
        <row r="1536">
          <cell r="A1536" t="str">
            <v>MSKS-13</v>
          </cell>
          <cell r="C1536">
            <v>450</v>
          </cell>
          <cell r="D1536">
            <v>30</v>
          </cell>
        </row>
        <row r="1537">
          <cell r="A1537" t="str">
            <v>MSKS-14</v>
          </cell>
          <cell r="C1537">
            <v>450</v>
          </cell>
          <cell r="D1537">
            <v>30</v>
          </cell>
        </row>
        <row r="1538">
          <cell r="A1538" t="str">
            <v>MSKS-16</v>
          </cell>
          <cell r="C1538">
            <v>450</v>
          </cell>
          <cell r="D1538">
            <v>30</v>
          </cell>
        </row>
        <row r="1539">
          <cell r="A1539" t="str">
            <v>MSKS-17</v>
          </cell>
          <cell r="C1539">
            <v>450</v>
          </cell>
          <cell r="D1539">
            <v>30</v>
          </cell>
        </row>
        <row r="1540">
          <cell r="A1540" t="str">
            <v>MSKS-18</v>
          </cell>
          <cell r="C1540">
            <v>450</v>
          </cell>
          <cell r="D1540">
            <v>30</v>
          </cell>
        </row>
        <row r="1541">
          <cell r="A1541" t="str">
            <v>MSKS-19</v>
          </cell>
          <cell r="C1541">
            <v>450</v>
          </cell>
          <cell r="D1541">
            <v>30</v>
          </cell>
        </row>
        <row r="1542">
          <cell r="A1542" t="str">
            <v>MSKS-23</v>
          </cell>
          <cell r="C1542">
            <v>450</v>
          </cell>
          <cell r="D1542">
            <v>30</v>
          </cell>
        </row>
        <row r="1543">
          <cell r="A1543" t="str">
            <v>MSKS-24</v>
          </cell>
          <cell r="C1543">
            <v>450</v>
          </cell>
          <cell r="D1543">
            <v>30</v>
          </cell>
        </row>
        <row r="1544">
          <cell r="A1544" t="str">
            <v>MSKS-25</v>
          </cell>
          <cell r="C1544">
            <v>450</v>
          </cell>
          <cell r="D1544">
            <v>30</v>
          </cell>
        </row>
        <row r="1545">
          <cell r="A1545" t="str">
            <v>MSKS-26</v>
          </cell>
          <cell r="C1545">
            <v>450</v>
          </cell>
          <cell r="D1545">
            <v>30</v>
          </cell>
        </row>
        <row r="1546">
          <cell r="A1546" t="str">
            <v>MSKS-30</v>
          </cell>
          <cell r="C1546">
            <v>450</v>
          </cell>
          <cell r="D1546">
            <v>30</v>
          </cell>
        </row>
        <row r="1547">
          <cell r="A1547" t="str">
            <v>MSKS-32</v>
          </cell>
          <cell r="C1547">
            <v>450</v>
          </cell>
          <cell r="D1547">
            <v>30</v>
          </cell>
        </row>
        <row r="1548">
          <cell r="A1548" t="str">
            <v>MSKS-33</v>
          </cell>
          <cell r="C1548">
            <v>450</v>
          </cell>
          <cell r="D1548">
            <v>30</v>
          </cell>
        </row>
        <row r="1549">
          <cell r="A1549" t="str">
            <v>NR14</v>
          </cell>
          <cell r="B1549" t="str">
            <v>OFFER ITEM #38611</v>
          </cell>
          <cell r="C1549">
            <v>12</v>
          </cell>
        </row>
        <row r="1550">
          <cell r="A1550" t="str">
            <v>PHS0018011</v>
          </cell>
          <cell r="C1550">
            <v>24</v>
          </cell>
        </row>
        <row r="1551">
          <cell r="A1551" t="str">
            <v>PHS001G031</v>
          </cell>
          <cell r="B1551" t="str">
            <v>Advanced 70% Alcohol Hand Sanitizer 1 GALLON (3785 mL)</v>
          </cell>
          <cell r="C1551">
            <v>4</v>
          </cell>
        </row>
        <row r="1552">
          <cell r="A1552" t="str">
            <v>PMP</v>
          </cell>
          <cell r="B1552" t="str">
            <v>Gallon Pumps</v>
          </cell>
          <cell r="C1552">
            <v>1</v>
          </cell>
        </row>
        <row r="1553">
          <cell r="A1553" t="str">
            <v>RF004-BLU</v>
          </cell>
          <cell r="C1553">
            <v>200</v>
          </cell>
          <cell r="D1553">
            <v>10</v>
          </cell>
        </row>
        <row r="1554">
          <cell r="A1554" t="str">
            <v>RHHS100CP</v>
          </cell>
          <cell r="C1554">
            <v>100</v>
          </cell>
          <cell r="D1554">
            <v>25</v>
          </cell>
        </row>
        <row r="1555">
          <cell r="A1555" t="str">
            <v>RK128OZG</v>
          </cell>
          <cell r="B1555" t="str">
            <v>TYPE ITEM #PHS001G031</v>
          </cell>
          <cell r="C1555">
            <v>4</v>
          </cell>
        </row>
        <row r="1556">
          <cell r="A1556" t="str">
            <v>S-1</v>
          </cell>
          <cell r="B1556" t="str">
            <v>BAZIC 9" X 12" For Sale Sign</v>
          </cell>
          <cell r="C1556">
            <v>480</v>
          </cell>
          <cell r="D1556">
            <v>24</v>
          </cell>
        </row>
        <row r="1557">
          <cell r="A1557" t="str">
            <v>S-10</v>
          </cell>
          <cell r="B1557" t="str">
            <v>BAZIC 9" X 12" Beware of Dog Sign</v>
          </cell>
          <cell r="C1557">
            <v>480</v>
          </cell>
          <cell r="D1557">
            <v>24</v>
          </cell>
        </row>
        <row r="1558">
          <cell r="A1558" t="str">
            <v>S-11</v>
          </cell>
          <cell r="B1558" t="str">
            <v>BAZIC 9" X 12" Never Mind The Dog Beware of Owner Sign</v>
          </cell>
          <cell r="C1558">
            <v>480</v>
          </cell>
          <cell r="D1558">
            <v>24</v>
          </cell>
        </row>
        <row r="1559">
          <cell r="A1559" t="str">
            <v>S-12</v>
          </cell>
          <cell r="B1559" t="str">
            <v>BAZIC 9" X 12" Keep Out Sign</v>
          </cell>
          <cell r="C1559">
            <v>480</v>
          </cell>
          <cell r="D1559">
            <v>24</v>
          </cell>
        </row>
        <row r="1560">
          <cell r="A1560" t="str">
            <v>S-13</v>
          </cell>
          <cell r="B1560" t="str">
            <v>BAZIC 9" X 12" No Trespassing Sign</v>
          </cell>
          <cell r="C1560">
            <v>480</v>
          </cell>
          <cell r="D1560">
            <v>24</v>
          </cell>
        </row>
        <row r="1561">
          <cell r="A1561" t="str">
            <v>S-14</v>
          </cell>
          <cell r="B1561" t="str">
            <v>BAZIC 9" X 12" No Parking Sign</v>
          </cell>
          <cell r="C1561">
            <v>480</v>
          </cell>
          <cell r="D1561">
            <v>24</v>
          </cell>
        </row>
        <row r="1562">
          <cell r="A1562" t="str">
            <v>S-15</v>
          </cell>
          <cell r="B1562" t="str">
            <v>BAZIC 9" X 12" No Smoking Sign</v>
          </cell>
          <cell r="C1562">
            <v>480</v>
          </cell>
          <cell r="D1562">
            <v>24</v>
          </cell>
        </row>
        <row r="1563">
          <cell r="A1563" t="str">
            <v>S-16</v>
          </cell>
          <cell r="B1563" t="str">
            <v>BAZIC 9" X 12" Yard Sale Sign</v>
          </cell>
          <cell r="C1563">
            <v>480</v>
          </cell>
          <cell r="D1563">
            <v>24</v>
          </cell>
        </row>
        <row r="1564">
          <cell r="A1564" t="str">
            <v>S-17</v>
          </cell>
          <cell r="B1564" t="str">
            <v>BAZIC 9" X 12" Exit Sign</v>
          </cell>
          <cell r="C1564">
            <v>480</v>
          </cell>
          <cell r="D1564">
            <v>24</v>
          </cell>
        </row>
        <row r="1565">
          <cell r="A1565" t="str">
            <v>S-19</v>
          </cell>
          <cell r="B1565" t="str">
            <v>BAZIC 9" X 12" Private Property No Trespassing Sign</v>
          </cell>
          <cell r="C1565">
            <v>480</v>
          </cell>
          <cell r="D1565">
            <v>24</v>
          </cell>
        </row>
        <row r="1566">
          <cell r="A1566" t="str">
            <v>S-2</v>
          </cell>
          <cell r="B1566" t="str">
            <v>BAZIC 9" X 12" For Sale Sign (2-Line)</v>
          </cell>
          <cell r="C1566">
            <v>480</v>
          </cell>
          <cell r="D1566">
            <v>24</v>
          </cell>
        </row>
        <row r="1567">
          <cell r="A1567" t="str">
            <v>S-20</v>
          </cell>
          <cell r="B1567" t="str">
            <v>BAZIC 9" X 12" Help Wanted Sign</v>
          </cell>
          <cell r="C1567">
            <v>480</v>
          </cell>
          <cell r="D1567">
            <v>24</v>
          </cell>
        </row>
        <row r="1568">
          <cell r="A1568" t="str">
            <v>S-23</v>
          </cell>
          <cell r="B1568" t="str">
            <v>BAZIC 9" X 12" Business Hours Sign</v>
          </cell>
          <cell r="C1568">
            <v>480</v>
          </cell>
          <cell r="D1568">
            <v>24</v>
          </cell>
        </row>
        <row r="1569">
          <cell r="A1569" t="str">
            <v>S-24</v>
          </cell>
          <cell r="B1569" t="str">
            <v>BAZIC 9" X 12" Open Sign w/ Closed Sign on Back</v>
          </cell>
          <cell r="C1569">
            <v>480</v>
          </cell>
          <cell r="D1569">
            <v>24</v>
          </cell>
        </row>
        <row r="1570">
          <cell r="A1570" t="str">
            <v>S-28</v>
          </cell>
          <cell r="B1570" t="str">
            <v>BAZIC 9" X 12" Emergency Exit Sign</v>
          </cell>
          <cell r="C1570">
            <v>480</v>
          </cell>
          <cell r="D1570">
            <v>24</v>
          </cell>
        </row>
        <row r="1571">
          <cell r="A1571" t="str">
            <v>S-29</v>
          </cell>
          <cell r="B1571" t="str">
            <v>BAZIC 9" X 12" Employees Only Sign</v>
          </cell>
          <cell r="C1571">
            <v>480</v>
          </cell>
          <cell r="D1571">
            <v>24</v>
          </cell>
        </row>
        <row r="1572">
          <cell r="A1572" t="str">
            <v>S-3</v>
          </cell>
          <cell r="B1572" t="str">
            <v>BAZIC 9" X 12" Garage Sale Sign</v>
          </cell>
          <cell r="C1572">
            <v>480</v>
          </cell>
          <cell r="D1572">
            <v>24</v>
          </cell>
        </row>
        <row r="1573">
          <cell r="A1573" t="str">
            <v>S-30</v>
          </cell>
          <cell r="B1573" t="str">
            <v>BAZIC 9" X 12" No Soliciting Sign</v>
          </cell>
          <cell r="C1573">
            <v>480</v>
          </cell>
          <cell r="D1573">
            <v>24</v>
          </cell>
        </row>
        <row r="1574">
          <cell r="A1574" t="str">
            <v>S-31</v>
          </cell>
          <cell r="B1574" t="str">
            <v>BAZIC 9" X 12" Se Vende Sign</v>
          </cell>
          <cell r="C1574">
            <v>480</v>
          </cell>
          <cell r="D1574">
            <v>24</v>
          </cell>
        </row>
        <row r="1575">
          <cell r="A1575" t="str">
            <v>S-32</v>
          </cell>
          <cell r="B1575" t="str">
            <v>BAZIC 9" X 12" No Fumar Sign</v>
          </cell>
          <cell r="C1575">
            <v>480</v>
          </cell>
          <cell r="D1575">
            <v>24</v>
          </cell>
        </row>
        <row r="1576">
          <cell r="A1576" t="str">
            <v>S-4</v>
          </cell>
          <cell r="B1576" t="str">
            <v>BAZIC 9" X 12" For Rent Sign</v>
          </cell>
          <cell r="C1576">
            <v>480</v>
          </cell>
          <cell r="D1576">
            <v>24</v>
          </cell>
        </row>
        <row r="1577">
          <cell r="A1577" t="str">
            <v>S-42</v>
          </cell>
          <cell r="B1577" t="str">
            <v>BAZIC 9" X 12" Tow Away Sign</v>
          </cell>
          <cell r="C1577">
            <v>480</v>
          </cell>
          <cell r="D1577">
            <v>24</v>
          </cell>
        </row>
        <row r="1578">
          <cell r="A1578" t="str">
            <v>S-45</v>
          </cell>
          <cell r="B1578" t="str">
            <v>BAZIC 9" X 12" We Reserve The Right To Refuse Service To Anyone Sign</v>
          </cell>
          <cell r="C1578">
            <v>480</v>
          </cell>
          <cell r="D1578">
            <v>24</v>
          </cell>
        </row>
        <row r="1579">
          <cell r="A1579" t="str">
            <v>S-46</v>
          </cell>
          <cell r="B1579" t="str">
            <v>BAZIC 9" X 12" Se Renta Sign</v>
          </cell>
          <cell r="C1579">
            <v>480</v>
          </cell>
          <cell r="D1579">
            <v>24</v>
          </cell>
        </row>
        <row r="1580">
          <cell r="A1580" t="str">
            <v>S-5</v>
          </cell>
          <cell r="B1580" t="str">
            <v>BAZIC 9" X 12" Apartment For Rent Sign</v>
          </cell>
          <cell r="C1580">
            <v>480</v>
          </cell>
          <cell r="D1580">
            <v>24</v>
          </cell>
        </row>
        <row r="1581">
          <cell r="A1581" t="str">
            <v>S-50</v>
          </cell>
          <cell r="B1581" t="str">
            <v>BAZIC 9" X 12" Abierto Sign w/ Cerrado Sign on Back</v>
          </cell>
          <cell r="C1581">
            <v>480</v>
          </cell>
          <cell r="D1581">
            <v>24</v>
          </cell>
        </row>
        <row r="1582">
          <cell r="A1582" t="str">
            <v>S-52</v>
          </cell>
          <cell r="B1582" t="str">
            <v>BAZIC 9" X 12" No Exchange No Refunds Sign</v>
          </cell>
          <cell r="C1582">
            <v>480</v>
          </cell>
          <cell r="D1582">
            <v>24</v>
          </cell>
        </row>
        <row r="1583">
          <cell r="A1583" t="str">
            <v>S-53</v>
          </cell>
          <cell r="B1583" t="str">
            <v>BAZIC 9" X 12" No Intercambios No Se Devuelve El Dinero Sign</v>
          </cell>
          <cell r="C1583">
            <v>480</v>
          </cell>
          <cell r="D1583">
            <v>24</v>
          </cell>
        </row>
        <row r="1584">
          <cell r="A1584" t="str">
            <v>S-55</v>
          </cell>
          <cell r="B1584" t="str">
            <v>BAZIC 9" x 12" Security Notice Sign</v>
          </cell>
          <cell r="C1584">
            <v>480</v>
          </cell>
          <cell r="D1584">
            <v>24</v>
          </cell>
        </row>
        <row r="1585">
          <cell r="A1585" t="str">
            <v>S-9</v>
          </cell>
          <cell r="B1585" t="str">
            <v>BAZIC 9" X 12" For Lease Sign</v>
          </cell>
          <cell r="C1585">
            <v>480</v>
          </cell>
          <cell r="D1585">
            <v>24</v>
          </cell>
        </row>
        <row r="1586">
          <cell r="A1586" t="str">
            <v>SG051</v>
          </cell>
          <cell r="B1586" t="str">
            <v>Protective Goggles</v>
          </cell>
          <cell r="C1586">
            <v>200</v>
          </cell>
          <cell r="D1586">
            <v>5</v>
          </cell>
        </row>
        <row r="1587">
          <cell r="A1587" t="str">
            <v>SG055W</v>
          </cell>
          <cell r="B1587" t="str">
            <v>Adjustable Protective Face Shield w/ 4 Shields</v>
          </cell>
          <cell r="C1587">
            <v>80</v>
          </cell>
          <cell r="D1587">
            <v>5</v>
          </cell>
        </row>
        <row r="1588">
          <cell r="A1588" t="str">
            <v>SG069</v>
          </cell>
          <cell r="B1588" t="str">
            <v>Protective Eye Shield Glasses</v>
          </cell>
          <cell r="C1588">
            <v>300</v>
          </cell>
          <cell r="D1588">
            <v>12</v>
          </cell>
        </row>
        <row r="1589">
          <cell r="A1589" t="str">
            <v>SG070</v>
          </cell>
          <cell r="B1589" t="str">
            <v>Kid's Protective Eye Shield Glasses</v>
          </cell>
          <cell r="C1589">
            <v>300</v>
          </cell>
          <cell r="D1589">
            <v>12</v>
          </cell>
        </row>
        <row r="1590">
          <cell r="A1590" t="str">
            <v>T-100</v>
          </cell>
          <cell r="C1590">
            <v>24</v>
          </cell>
        </row>
        <row r="1591">
          <cell r="A1591" t="str">
            <v>T640761</v>
          </cell>
          <cell r="C1591">
            <v>360</v>
          </cell>
          <cell r="D1591">
            <v>36</v>
          </cell>
        </row>
        <row r="1592">
          <cell r="A1592" t="str">
            <v>T640762</v>
          </cell>
          <cell r="C1592">
            <v>360</v>
          </cell>
          <cell r="D1592">
            <v>36</v>
          </cell>
        </row>
        <row r="1593">
          <cell r="A1593" t="str">
            <v>T640763</v>
          </cell>
          <cell r="C1593">
            <v>360</v>
          </cell>
          <cell r="D1593">
            <v>36</v>
          </cell>
        </row>
        <row r="1594">
          <cell r="A1594" t="str">
            <v>T640764</v>
          </cell>
          <cell r="C1594">
            <v>360</v>
          </cell>
          <cell r="D1594">
            <v>36</v>
          </cell>
        </row>
        <row r="1595">
          <cell r="A1595" t="str">
            <v>T640765</v>
          </cell>
          <cell r="C1595">
            <v>360</v>
          </cell>
          <cell r="D1595">
            <v>36</v>
          </cell>
        </row>
        <row r="1596">
          <cell r="A1596" t="str">
            <v>T640766</v>
          </cell>
          <cell r="C1596">
            <v>360</v>
          </cell>
          <cell r="D1596">
            <v>36</v>
          </cell>
        </row>
        <row r="1597">
          <cell r="A1597" t="str">
            <v>T640767</v>
          </cell>
          <cell r="C1597">
            <v>240</v>
          </cell>
          <cell r="D1597">
            <v>24</v>
          </cell>
        </row>
        <row r="1598">
          <cell r="A1598" t="str">
            <v>T640768</v>
          </cell>
          <cell r="C1598">
            <v>240</v>
          </cell>
          <cell r="D1598">
            <v>24</v>
          </cell>
        </row>
        <row r="1599">
          <cell r="A1599" t="str">
            <v>T640769</v>
          </cell>
          <cell r="C1599">
            <v>240</v>
          </cell>
          <cell r="D1599">
            <v>24</v>
          </cell>
        </row>
        <row r="1600">
          <cell r="A1600" t="str">
            <v>TC3P10</v>
          </cell>
          <cell r="C1600">
            <v>1</v>
          </cell>
        </row>
        <row r="1601">
          <cell r="A1601" t="str">
            <v>TC3P50</v>
          </cell>
          <cell r="C1601">
            <v>1</v>
          </cell>
        </row>
        <row r="1602">
          <cell r="A1602" t="str">
            <v>532-EA+533-EA+534-EA+535-EA</v>
          </cell>
          <cell r="C1602">
            <v>72</v>
          </cell>
          <cell r="D1602">
            <v>24</v>
          </cell>
        </row>
        <row r="1603">
          <cell r="A1603">
            <v>31741</v>
          </cell>
          <cell r="C1603">
            <v>48</v>
          </cell>
        </row>
        <row r="1604">
          <cell r="A1604">
            <v>34280</v>
          </cell>
          <cell r="C1604">
            <v>24</v>
          </cell>
        </row>
        <row r="1605">
          <cell r="A1605">
            <v>72749</v>
          </cell>
          <cell r="C1605">
            <v>48</v>
          </cell>
        </row>
        <row r="1606">
          <cell r="A1606">
            <v>2155</v>
          </cell>
          <cell r="C1606">
            <v>50</v>
          </cell>
        </row>
        <row r="1607">
          <cell r="A1607">
            <v>60756</v>
          </cell>
          <cell r="C1607">
            <v>36</v>
          </cell>
        </row>
        <row r="1608">
          <cell r="A1608">
            <v>641</v>
          </cell>
          <cell r="C1608">
            <v>24</v>
          </cell>
        </row>
        <row r="1609">
          <cell r="A1609">
            <v>2347</v>
          </cell>
          <cell r="C1609">
            <v>144</v>
          </cell>
          <cell r="D1609">
            <v>12</v>
          </cell>
        </row>
        <row r="1610">
          <cell r="A1610">
            <v>2348</v>
          </cell>
          <cell r="C1610">
            <v>48</v>
          </cell>
          <cell r="D1610">
            <v>12</v>
          </cell>
        </row>
        <row r="1611">
          <cell r="A1611">
            <v>49923</v>
          </cell>
          <cell r="C1611">
            <v>36</v>
          </cell>
        </row>
        <row r="1612">
          <cell r="A1612">
            <v>2520</v>
          </cell>
          <cell r="C1612">
            <v>72</v>
          </cell>
          <cell r="D1612">
            <v>24</v>
          </cell>
        </row>
        <row r="1613">
          <cell r="A1613">
            <v>80169</v>
          </cell>
          <cell r="C1613">
            <v>48</v>
          </cell>
        </row>
        <row r="1614">
          <cell r="A1614">
            <v>45090</v>
          </cell>
          <cell r="C1614">
            <v>36</v>
          </cell>
        </row>
      </sheetData>
      <sheetData sheetId="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ItemReport_10001042616_2025-02-"/>
      <sheetName val="Sheet1"/>
      <sheetName val="Sheet2"/>
      <sheetName val="ItemReport_10001042616_2024-08-"/>
    </sheetNames>
    <sheetDataSet>
      <sheetData sheetId="0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1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1" displayName="Table1" ref="A1:S997" headerRowCount="1" totalsRowCount="1" headerRowDxfId="355" dataDxfId="353" totalsRowDxfId="351" headerRowBorderDxfId="354" tableBorderDxfId="352" totalsRowBorderDxfId="350">
  <autoFilter ref="A1:Q822"/>
  <sortState ref="A2:Q105">
    <sortCondition ref="I1:I105"/>
  </sortState>
  <tableColumns count="17">
    <tableColumn id="1" name="SKU" dataDxfId="349" totalsRowDxfId="348"/>
    <tableColumn id="6" name="ASIN" dataDxfId="347" totalsRowDxfId="346"/>
    <tableColumn id="3" name="FNSKU" dataDxfId="345" totalsRowDxfId="344"/>
    <tableColumn id="15" name="Item #" dataDxfId="343" totalsRowDxfId="342">
      <calculatedColumnFormula>VLOOKUP(Table1[[#This Row],[SKU]],Data1!A:B,2,0)</calculatedColumnFormula>
    </tableColumn>
    <tableColumn id="19" name="Total EA (Transfer to WH06)" totalsRowFunction="custom" dataDxfId="341" totalsRowDxfId="340">
      <calculatedColumnFormula>Table1[[#This Row],[UoM]]*Table1[[#This Row],[Recommended Replenishment Qty]]</calculatedColumnFormula>
      <totalsRowFormula>SUM(Table1[Total EA (Transfer to WH06)])</totalsRowFormula>
    </tableColumn>
    <tableColumn id="14" name="Sellable Unit/Set/box to ship" totalsRowFunction="custom" dataDxfId="339" totalsRowDxfId="338">
      <calculatedColumnFormula>Table1[[#This Row],[Total EA (Transfer to WH06)]]/Table1[[#This Row],[UoM]]</calculatedColumnFormula>
      <totalsRowFormula>SUM(Table1[Sellable Unit/Set/box to ship])</totalsRowFormula>
    </tableColumn>
    <tableColumn id="7" name="Box to pull" totalsRowFunction="custom" dataDxfId="337" totalsRowDxfId="336">
      <calculatedColumnFormula>Table1[[#This Row],[Total EA (Transfer to WH06)]]/Table1[[#This Row],[BOX]]</calculatedColumnFormula>
      <totalsRowFormula>SUM(Table1[Box to pull])</totalsRowFormula>
    </tableColumn>
    <tableColumn id="8" name="Case to pull" totalsRowFunction="custom" dataDxfId="335" totalsRowDxfId="334">
      <calculatedColumnFormula>Table1[[#This Row],[Total EA (Transfer to WH06)]]/Table1[[#This Row],[CASE]]</calculatedColumnFormula>
      <totalsRowFormula>SUM(Table1[Case to pull])</totalsRowFormula>
    </tableColumn>
    <tableColumn id="10" name="Sets per Box/Case" dataDxfId="333" totalsRowDxfId="332">
      <calculatedColumnFormula>Table1[[#This Row],[Sellable Unit/Set/box to ship]]/Table1[[#This Row],[Case to pull]]</calculatedColumnFormula>
    </tableColumn>
    <tableColumn id="11" name="Label" dataDxfId="331" totalsRowDxfId="330">
      <calculatedColumnFormula>IF(ISNUMBER(SEARCH("FNSKU",K2)),"Labeling","")</calculatedColumnFormula>
    </tableColumn>
    <tableColumn id="9" name="Packing Instructions" dataDxfId="329" totalsRowDxfId="328">
      <calculatedColumnFormula>VLOOKUP(Table1[[#This Row],[SKU]],Instruction!A:F,6,0)</calculatedColumnFormula>
    </tableColumn>
    <tableColumn id="13" name="Supplies" dataDxfId="327" totalsRowDxfId="326">
      <calculatedColumnFormula>VLOOKUP(Table1[[#This Row],[ASIN]],'[1]2024'!$A:$AB,28,0)</calculatedColumnFormula>
    </tableColumn>
    <tableColumn id="4" name="UoM" dataDxfId="325" totalsRowDxfId="324">
      <calculatedColumnFormula>VLOOKUP(Table1[[#This Row],[SKU]],Data1!A:C,3,0)</calculatedColumnFormula>
    </tableColumn>
    <tableColumn id="12" name="BOX" dataDxfId="323" totalsRowDxfId="322">
      <calculatedColumnFormula array="1">IFERROR(INDEX(Data2!$D:$D,MATCH(TEXT(D2,"0"),TEXT(Data2!$A:$A,"0"),0)),"")</calculatedColumnFormula>
    </tableColumn>
    <tableColumn id="16" name="CASE" dataDxfId="321" totalsRowDxfId="320">
      <calculatedColumnFormula array="1">IFERROR(INDEX(Data2!$C:$C,MATCH(TEXT(D2,"0"),TEXT(Data2!$A:$A,"0"),0)),"")</calculatedColumnFormula>
    </tableColumn>
    <tableColumn id="2" name="Recommended Replenishment Qty" dataDxfId="319" totalsRowDxfId="318">
      <calculatedColumnFormula>VLOOKUP(Table1[[#This Row],[Item '#]],[2]Sheet1!$B:$D,3,0)</calculatedColumnFormula>
    </tableColumn>
    <tableColumn id="5" name="Current WH Inventory" dataDxfId="317" totalsRowDxfId="316">
      <calculatedColumnFormula>VLOOKUP(Table1[[#This Row],[Item '#]],[2]Sheet1!$B:$D,3,0)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2:D101" headerRowCount="1" totalsRowShown="0">
  <autoFilter ref="B2:D101"/>
  <sortState ref="B3:D73">
    <sortCondition ref="C2:C101"/>
  </sortState>
  <tableColumns count="3">
    <tableColumn id="1" name="Item#"/>
    <tableColumn id="2" name="BOX"/>
    <tableColumn id="3" name="CAS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P19" headerRowCount="1" totalsRowShown="0" dataDxfId="315">
  <autoFilter ref="A1:P19"/>
  <tableColumns count="16">
    <tableColumn id="1" name="SKU" dataDxfId="314"/>
    <tableColumn id="2" name="ASIN" dataDxfId="313"/>
    <tableColumn id="3" name="FNSKU" dataDxfId="312"/>
    <tableColumn id="4" name="Item" dataDxfId="311">
      <calculatedColumnFormula>VLOOKUP(A2,Data1!A:B,2,0)</calculatedColumnFormula>
    </tableColumn>
    <tableColumn id="5" name="Total EA (Transfer to WH06)" dataDxfId="310">
      <calculatedColumnFormula>L2*O2</calculatedColumnFormula>
    </tableColumn>
    <tableColumn id="6" name="Sellable Unit/Set/box to ship" dataDxfId="309">
      <calculatedColumnFormula>O2</calculatedColumnFormula>
    </tableColumn>
    <tableColumn id="7" name="Box 1 units" dataDxfId="308"/>
    <tableColumn id="8" name="Box 2 units" dataDxfId="307"/>
    <tableColumn id="9" name="Label" dataDxfId="306"/>
    <tableColumn id="10" name="Packing Instructions">
      <calculatedColumnFormula>VLOOKUP(A2,Instruction!A:F,7,0)</calculatedColumnFormula>
    </tableColumn>
    <tableColumn id="11" name="Supplies"/>
    <tableColumn id="12" name="UoM" dataDxfId="305">
      <calculatedColumnFormula>VLOOKUP(A2,Data1!A:C,3,0)</calculatedColumnFormula>
    </tableColumn>
    <tableColumn id="13" name="--" dataDxfId="304"/>
    <tableColumn id="14" name="--2" dataDxfId="303"/>
    <tableColumn id="15" name="Recommended Replenishment Qty" dataDxfId="302"/>
    <tableColumn id="16" name="Current WH Inventory" dataDxfId="301">
      <calculatedColumnFormula>VLOOKUP(D2,[3]Sheet1!$B:$D,3,0)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33" displayName="Table33" ref="B1:J5" headerRowCount="1" totalsRowShown="0" headerRowDxfId="300" dataDxfId="298" headerRowBorderDxfId="299" tableBorderDxfId="297" totalsRowBorderDxfId="296">
  <autoFilter ref="B1:J5"/>
  <tableColumns count="9">
    <tableColumn id="1" name="SKU" dataDxfId="295"/>
    <tableColumn id="2" name="Sellable Set to ship" dataDxfId="294"/>
    <tableColumn id="3" name="Item#" dataDxfId="293"/>
    <tableColumn id="4" name="Total EA (Transfer to WH07)" dataDxfId="292">
      <calculatedColumnFormula>$C$2</calculatedColumnFormula>
    </tableColumn>
    <tableColumn id="5" name="Box" dataDxfId="291"/>
    <tableColumn id="6" name=" Case" dataDxfId="290"/>
    <tableColumn id="7" name="Box Uom" dataDxfId="289">
      <calculatedColumnFormula>VLOOKUP(D2,[4]Data2!A:D,4,0)</calculatedColumnFormula>
    </tableColumn>
    <tableColumn id="8" name="Case Uom" dataDxfId="288">
      <calculatedColumnFormula>VLOOKUP(D2,[4]Data2!A:D,3,0)</calculatedColumnFormula>
    </tableColumn>
    <tableColumn id="9" name="Inventory" dataDxfId="287">
      <calculatedColumnFormula>VLOOKUP(Table33[[#This Row],[Item'#]],[2]Sheet1!$B:$D,3,0)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Table415" displayName="Table415" ref="B7:J10" headerRowCount="1" totalsRowShown="0" headerRowDxfId="286" dataDxfId="284" headerRowBorderDxfId="285" tableBorderDxfId="283" totalsRowBorderDxfId="282">
  <autoFilter ref="B7:J10"/>
  <tableColumns count="9">
    <tableColumn id="1" name="SKU" dataDxfId="281"/>
    <tableColumn id="2" name="Sellable Set to ship" dataDxfId="280"/>
    <tableColumn id="3" name="Item#" dataDxfId="279"/>
    <tableColumn id="4" name="Total EA (Transfer to WH07)" dataDxfId="278">
      <calculatedColumnFormula>$C$8</calculatedColumnFormula>
    </tableColumn>
    <tableColumn id="5" name="Box" dataDxfId="277"/>
    <tableColumn id="6" name=" Case" dataDxfId="276"/>
    <tableColumn id="7" name="Box Uom" dataDxfId="275">
      <calculatedColumnFormula>VLOOKUP(D8,[4]Data2!A:D,4,0)</calculatedColumnFormula>
    </tableColumn>
    <tableColumn id="8" name="Case Uom" dataDxfId="274">
      <calculatedColumnFormula>VLOOKUP(D8,[4]Data2!A:D,3,0)</calculatedColumnFormula>
    </tableColumn>
    <tableColumn id="9" name="Inventory" dataDxfId="273">
      <calculatedColumnFormula>VLOOKUP(Table415[[#This Row],[Item'#]],[2]Sheet1!$B:$D,3,0)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6" name="Table516" displayName="Table516" ref="B12:J14" headerRowCount="1" totalsRowShown="0" headerRowDxfId="272" dataDxfId="270" headerRowBorderDxfId="271" tableBorderDxfId="269" totalsRowBorderDxfId="268">
  <autoFilter ref="B12:J14"/>
  <tableColumns count="9">
    <tableColumn id="1" name="SKU" dataDxfId="267"/>
    <tableColumn id="2" name="Sellable Set to ship" dataDxfId="266"/>
    <tableColumn id="3" name="Item#" dataDxfId="265"/>
    <tableColumn id="4" name="Total EA (Transfer to WH07)" dataDxfId="264"/>
    <tableColumn id="5" name="Box" dataDxfId="263"/>
    <tableColumn id="6" name=" Case" dataDxfId="262"/>
    <tableColumn id="7" name="Box Uom" dataDxfId="261">
      <calculatedColumnFormula>VLOOKUP(D13,[4]Data2!A:D,4,0)</calculatedColumnFormula>
    </tableColumn>
    <tableColumn id="8" name="Case Uom" dataDxfId="260">
      <calculatedColumnFormula>VLOOKUP(D13,[4]Data2!A:D,3,0)</calculatedColumnFormula>
    </tableColumn>
    <tableColumn id="9" name="Inventory" dataDxfId="259">
      <calculatedColumnFormula>VLOOKUP(Table516[[#This Row],[Item'#]],[2]Sheet1!$B:$D,3,0)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7" name="Table617" displayName="Table617" ref="B25:J28" headerRowCount="1" totalsRowShown="0" headerRowDxfId="258" dataDxfId="256" headerRowBorderDxfId="257" tableBorderDxfId="255" totalsRowBorderDxfId="254">
  <autoFilter ref="B25:J28"/>
  <tableColumns count="9">
    <tableColumn id="1" name="SKU" dataDxfId="253"/>
    <tableColumn id="2" name="Sellable Set to ship" dataDxfId="252"/>
    <tableColumn id="3" name="Item#" dataDxfId="251"/>
    <tableColumn id="4" name="Total EA (Transfer to WH07)" dataDxfId="250"/>
    <tableColumn id="5" name="Box" dataDxfId="249"/>
    <tableColumn id="6" name=" Case" dataDxfId="248"/>
    <tableColumn id="7" name="Box Uom" dataDxfId="247">
      <calculatedColumnFormula>VLOOKUP(D26,[4]Data2!A:D,4,0)</calculatedColumnFormula>
    </tableColumn>
    <tableColumn id="8" name="Case Uom" dataDxfId="246">
      <calculatedColumnFormula>VLOOKUP(D26,[4]Data2!A:D,3,0)</calculatedColumnFormula>
    </tableColumn>
    <tableColumn id="9" name="Inventory" dataDxfId="245">
      <calculatedColumnFormula>VLOOKUP(Table617[[#This Row],[Item'#]],[2]Sheet1!$B:$D,3,0)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8" name="Table718" displayName="Table718" ref="B40:J42" headerRowCount="1" totalsRowShown="0" headerRowDxfId="244" dataDxfId="242" headerRowBorderDxfId="243" tableBorderDxfId="241" totalsRowBorderDxfId="240">
  <autoFilter ref="B40:J42"/>
  <tableColumns count="9">
    <tableColumn id="1" name="SKU" dataDxfId="239"/>
    <tableColumn id="2" name="Sellable Set to ship" dataDxfId="238"/>
    <tableColumn id="3" name="Item#" dataDxfId="237"/>
    <tableColumn id="4" name="Total EA (Transfer to WH07)" dataDxfId="236">
      <calculatedColumnFormula>$C$41</calculatedColumnFormula>
    </tableColumn>
    <tableColumn id="5" name="Box" dataDxfId="235"/>
    <tableColumn id="6" name=" Case" dataDxfId="234"/>
    <tableColumn id="7" name="Box Uom" dataDxfId="233">
      <calculatedColumnFormula>VLOOKUP(D41,[4]Data2!A:D,4,0)</calculatedColumnFormula>
    </tableColumn>
    <tableColumn id="8" name="Case Uom" dataDxfId="232">
      <calculatedColumnFormula>VLOOKUP(D41,[4]Data2!A:D,3,0)</calculatedColumnFormula>
    </tableColumn>
    <tableColumn id="9" name="Inventory" dataDxfId="231">
      <calculatedColumnFormula>VLOOKUP(Table718[[#This Row],[Item'#]],[2]Sheet1!$B:$D,3,0)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id="9" name="Table819" displayName="Table819" ref="B64:J66" headerRowCount="1" totalsRowShown="0" headerRowDxfId="230" dataDxfId="229">
  <autoFilter ref="B64:J66"/>
  <tableColumns count="9">
    <tableColumn id="1" name="SKU" dataDxfId="228"/>
    <tableColumn id="2" name="Sellable Set to ship" dataDxfId="227"/>
    <tableColumn id="3" name="Item#" dataDxfId="226"/>
    <tableColumn id="4" name="Total EA (Transfer to WH07)" dataDxfId="225"/>
    <tableColumn id="5" name="Box" dataDxfId="224"/>
    <tableColumn id="6" name=" Case" dataDxfId="223"/>
    <tableColumn id="7" name="Box Uom" dataDxfId="222">
      <calculatedColumnFormula>VLOOKUP(D65,[4]Data2!A:D,4,0)</calculatedColumnFormula>
    </tableColumn>
    <tableColumn id="8" name="Case Uom" dataDxfId="221">
      <calculatedColumnFormula>VLOOKUP(D65,[4]Data2!A:D,3,0)</calculatedColumnFormula>
    </tableColumn>
    <tableColumn id="9" name="Inventory" dataDxfId="220">
      <calculatedColumnFormula>VLOOKUP(Table819[[#This Row],[Item'#]],[2]Sheet1!$B:$D,3,0)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10" name="Table920" displayName="Table920" ref="B59:J62" headerRowCount="1" totalsRowShown="0" headerRowDxfId="219" dataDxfId="218">
  <autoFilter ref="B59:J62"/>
  <tableColumns count="9">
    <tableColumn id="1" name="SKU" dataDxfId="217"/>
    <tableColumn id="2" name="Sellable Set to ship" dataDxfId="216"/>
    <tableColumn id="3" name="Item#" dataDxfId="215"/>
    <tableColumn id="4" name="Total EA (Transfer to WH07)" dataDxfId="214"/>
    <tableColumn id="5" name="Box" dataDxfId="213"/>
    <tableColumn id="6" name=" Case" dataDxfId="212"/>
    <tableColumn id="7" name="Box Uom" dataDxfId="211">
      <calculatedColumnFormula>VLOOKUP(D60,[4]Data2!A:D,4,0)</calculatedColumnFormula>
    </tableColumn>
    <tableColumn id="8" name="Case Uom" dataDxfId="210">
      <calculatedColumnFormula>VLOOKUP(D60,[4]Data2!A:D,3,0)</calculatedColumnFormula>
    </tableColumn>
    <tableColumn id="9" name="Inventory" dataDxfId="209">
      <calculatedColumnFormula>VLOOKUP(Table920[[#This Row],[Item'#]],[2]Sheet1!$B:$D,3,0)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id="11" name="Table1021" displayName="Table1021" ref="B55:J57" headerRowCount="1" totalsRowShown="0" headerRowDxfId="208" dataDxfId="206" headerRowBorderDxfId="207" tableBorderDxfId="205" totalsRowBorderDxfId="204">
  <autoFilter ref="B55:J57"/>
  <tableColumns count="9">
    <tableColumn id="1" name="SKU" dataDxfId="203"/>
    <tableColumn id="2" name="Sellable Set to ship" dataDxfId="202"/>
    <tableColumn id="3" name="Item#" dataDxfId="201"/>
    <tableColumn id="4" name="Total EA (Transfer to WH07)" dataDxfId="200"/>
    <tableColumn id="5" name="Box" dataDxfId="199"/>
    <tableColumn id="6" name=" Case" dataDxfId="198"/>
    <tableColumn id="7" name="Box Uom" dataDxfId="197">
      <calculatedColumnFormula>VLOOKUP(D56,[4]Data2!A:D,4,0)</calculatedColumnFormula>
    </tableColumn>
    <tableColumn id="8" name="Case Uom" dataDxfId="196">
      <calculatedColumnFormula>VLOOKUP(D56,[4]Data2!A:D,3,0)</calculatedColumnFormula>
    </tableColumn>
    <tableColumn id="9" name="Inventory" dataDxfId="195">
      <calculatedColumnFormula>VLOOKUP(Table1021[[#This Row],[Item'#]],[2]Sheet1!$B:$D,3,0)</calculatedColumnFormula>
    </tableColumn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id="12" name="Table1122" displayName="Table1122" ref="B49:J53" headerRowCount="1" totalsRowShown="0" headerRowDxfId="194" dataDxfId="192" headerRowBorderDxfId="193" tableBorderDxfId="191" totalsRowBorderDxfId="190">
  <autoFilter ref="B49:J53"/>
  <tableColumns count="9">
    <tableColumn id="1" name="SKU" dataDxfId="189"/>
    <tableColumn id="2" name="Sellable Set to ship" dataDxfId="188"/>
    <tableColumn id="3" name="Item#" dataDxfId="187"/>
    <tableColumn id="4" name="Total EA (Transfer to WH07)" dataDxfId="186"/>
    <tableColumn id="5" name="Box" dataDxfId="185"/>
    <tableColumn id="6" name=" Case" dataDxfId="184"/>
    <tableColumn id="7" name="Box Uom" dataDxfId="183">
      <calculatedColumnFormula>VLOOKUP(D50,[4]Data2!A:D,4,0)</calculatedColumnFormula>
    </tableColumn>
    <tableColumn id="8" name="Case Uom" dataDxfId="182">
      <calculatedColumnFormula>VLOOKUP(D50,[4]Data2!A:D,3,0)</calculatedColumnFormula>
    </tableColumn>
    <tableColumn id="9" name="Inventory" dataDxfId="181">
      <calculatedColumnFormula>VLOOKUP(Table1122[[#This Row],[Item'#]],[2]Sheet1!$B:$D,3,0)</calculatedColumnFormula>
    </tableColumn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id="13" name="Table1223" displayName="Table1223" ref="B44:J47" headerRowCount="1" totalsRowShown="0" headerRowDxfId="180" dataDxfId="178" headerRowBorderDxfId="179" tableBorderDxfId="177" totalsRowBorderDxfId="176">
  <autoFilter ref="B44:J47"/>
  <tableColumns count="9">
    <tableColumn id="1" name="SKU" dataDxfId="175"/>
    <tableColumn id="2" name="Sellable Set to ship" dataDxfId="174"/>
    <tableColumn id="3" name="Item#" dataDxfId="173"/>
    <tableColumn id="4" name="Total EA (Transfer to WH07)" dataDxfId="172"/>
    <tableColumn id="5" name="Box" dataDxfId="171"/>
    <tableColumn id="6" name=" Case" dataDxfId="170"/>
    <tableColumn id="7" name="Box Uom" dataDxfId="169">
      <calculatedColumnFormula>VLOOKUP(D45,[4]Data2!A:D,4,0)</calculatedColumnFormula>
    </tableColumn>
    <tableColumn id="8" name="Case Uom" dataDxfId="168">
      <calculatedColumnFormula>VLOOKUP(D45,[4]Data2!A:D,3,0)</calculatedColumnFormula>
    </tableColumn>
    <tableColumn id="9" name="Inventory" dataDxfId="167">
      <calculatedColumnFormula>VLOOKUP(Table1223[[#This Row],[Item'#]],[2]Sheet1!$B:$D,3,0)</calculatedColumnFormula>
    </tableColumn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81424" displayName="Table81424" ref="B68:J70" headerRowCount="1" totalsRowShown="0" headerRowDxfId="166" dataDxfId="165">
  <autoFilter ref="B68:J70"/>
  <tableColumns count="9">
    <tableColumn id="1" name="SKU" dataDxfId="164"/>
    <tableColumn id="2" name="Sellable Set to ship" dataDxfId="163"/>
    <tableColumn id="3" name="Item#" dataDxfId="162"/>
    <tableColumn id="4" name="Total EA (Transfer to WH07)" dataDxfId="161"/>
    <tableColumn id="5" name="Box" dataDxfId="160"/>
    <tableColumn id="6" name=" Case" dataDxfId="159"/>
    <tableColumn id="7" name="Box Uom" dataDxfId="158">
      <calculatedColumnFormula>VLOOKUP(D69,[4]Data2!A:D,4,0)</calculatedColumnFormula>
    </tableColumn>
    <tableColumn id="8" name="Case Uom" dataDxfId="157">
      <calculatedColumnFormula>VLOOKUP(D69,[4]Data2!A:D,3,0)</calculatedColumnFormula>
    </tableColumn>
    <tableColumn id="9" name="Inventory" dataDxfId="156">
      <calculatedColumnFormula>VLOOKUP(Table81424[[#This Row],[Item'#]],[2]Sheet1!$B:$D,3,0)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id="15" name="Table814244" displayName="Table814244" ref="B72:J75" headerRowCount="1" totalsRowShown="0" headerRowDxfId="155" dataDxfId="154">
  <autoFilter ref="B72:J75"/>
  <tableColumns count="9">
    <tableColumn id="1" name="SKU" dataDxfId="153"/>
    <tableColumn id="2" name="Sellable Set to ship" dataDxfId="152"/>
    <tableColumn id="3" name="Item#" dataDxfId="151"/>
    <tableColumn id="4" name="Total EA (Transfer to WH07)" dataDxfId="150"/>
    <tableColumn id="5" name="Box" dataDxfId="149"/>
    <tableColumn id="6" name=" Case" dataDxfId="148"/>
    <tableColumn id="7" name="Box Uom" dataDxfId="147">
      <calculatedColumnFormula>VLOOKUP(D73,[4]Data2!A:D,4,0)</calculatedColumnFormula>
    </tableColumn>
    <tableColumn id="8" name="Case Uom" dataDxfId="146">
      <calculatedColumnFormula>VLOOKUP(D73,[4]Data2!A:D,3,0)</calculatedColumnFormula>
    </tableColumn>
    <tableColumn id="9" name="Inventory" dataDxfId="145">
      <calculatedColumnFormula>VLOOKUP(Table814244[[#This Row],[Item'#]],[2]Sheet1!$B:$D,3,0)</calculatedColumnFormula>
    </tableColumn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id="16" name="Table5165" displayName="Table5165" ref="B21:J23" headerRowCount="1" totalsRowShown="0" headerRowDxfId="144" dataDxfId="142" headerRowBorderDxfId="143" tableBorderDxfId="141" totalsRowBorderDxfId="140">
  <autoFilter ref="B21:J23"/>
  <tableColumns count="9">
    <tableColumn id="1" name="SKU" dataDxfId="139"/>
    <tableColumn id="2" name="Sellable Set to ship" dataDxfId="138"/>
    <tableColumn id="3" name="Item#" dataDxfId="137"/>
    <tableColumn id="4" name="Total EA (Transfer to WH07)" dataDxfId="136"/>
    <tableColumn id="5" name="Box" dataDxfId="135"/>
    <tableColumn id="6" name=" Case" dataDxfId="134"/>
    <tableColumn id="7" name="Box Uom" dataDxfId="133">
      <calculatedColumnFormula>VLOOKUP(D22,[4]Data2!A:D,4,0)</calculatedColumnFormula>
    </tableColumn>
    <tableColumn id="8" name="Case Uom" dataDxfId="132">
      <calculatedColumnFormula>VLOOKUP(D22,[4]Data2!A:D,3,0)</calculatedColumnFormula>
    </tableColumn>
    <tableColumn id="9" name="Inventory" dataDxfId="131">
      <calculatedColumnFormula>VLOOKUP(Table5165[[#This Row],[Item'#]],[2]Sheet1!$B:$D,3,0)</calculatedColumnFormula>
    </tableColumn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id="17" name="Table6176" displayName="Table6176" ref="B30:J34" headerRowCount="1" totalsRowShown="0" headerRowDxfId="130" dataDxfId="128" headerRowBorderDxfId="129" tableBorderDxfId="127" totalsRowBorderDxfId="126">
  <autoFilter ref="B30:J34"/>
  <tableColumns count="9">
    <tableColumn id="1" name="SKU" dataDxfId="125"/>
    <tableColumn id="2" name="Sellable Set to ship" dataDxfId="124"/>
    <tableColumn id="3" name="Item#" dataDxfId="123"/>
    <tableColumn id="4" name="Total EA (Transfer to WH07)" dataDxfId="122"/>
    <tableColumn id="5" name="Box" dataDxfId="121"/>
    <tableColumn id="6" name=" Case" dataDxfId="120"/>
    <tableColumn id="7" name="Box Uom" dataDxfId="119">
      <calculatedColumnFormula>VLOOKUP(D31,[4]Data2!A:D,4,0)</calculatedColumnFormula>
    </tableColumn>
    <tableColumn id="8" name="Case Uom" dataDxfId="118">
      <calculatedColumnFormula>VLOOKUP(D31,[4]Data2!A:D,3,0)</calculatedColumnFormula>
    </tableColumn>
    <tableColumn id="9" name="Inventory" dataDxfId="117">
      <calculatedColumnFormula>VLOOKUP(Table6176[[#This Row],[Item'#]],[2]Sheet1!$B:$D,3,0)</calculatedColumnFormula>
    </tableColumn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id="18" name="Table61767" displayName="Table61767" ref="B36:J38" headerRowCount="1" totalsRowShown="0" headerRowDxfId="116" dataDxfId="114" headerRowBorderDxfId="115" tableBorderDxfId="113" totalsRowBorderDxfId="112">
  <autoFilter ref="B36:J38"/>
  <tableColumns count="9">
    <tableColumn id="1" name="SKU" dataDxfId="111"/>
    <tableColumn id="2" name="Sellable Set to ship" dataDxfId="110"/>
    <tableColumn id="3" name="Item#" dataDxfId="109"/>
    <tableColumn id="4" name="Total EA (Transfer to WH07)" dataDxfId="108"/>
    <tableColumn id="5" name="Box" dataDxfId="107"/>
    <tableColumn id="6" name=" Case" dataDxfId="106"/>
    <tableColumn id="7" name="Box Uom" dataDxfId="105">
      <calculatedColumnFormula>VLOOKUP(D37,[4]Data2!A:D,4,0)</calculatedColumnFormula>
    </tableColumn>
    <tableColumn id="8" name="Case Uom" dataDxfId="104">
      <calculatedColumnFormula>VLOOKUP(D37,[4]Data2!A:D,3,0)</calculatedColumnFormula>
    </tableColumn>
    <tableColumn id="9" name="Inventory" dataDxfId="103">
      <calculatedColumnFormula>VLOOKUP(Table61767[[#This Row],[Item'#]],[2]Sheet1!$B:$D,3,0)</calculatedColumnFormula>
    </tableColumn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id="19" name="Table4159" displayName="Table4159" ref="B16:J19" headerRowCount="1" totalsRowShown="0" headerRowDxfId="102" dataDxfId="100" headerRowBorderDxfId="101" tableBorderDxfId="99" totalsRowBorderDxfId="98">
  <autoFilter ref="B16:J19"/>
  <tableColumns count="9">
    <tableColumn id="1" name="SKU" dataDxfId="97"/>
    <tableColumn id="2" name="Sellable Set to ship" dataDxfId="96"/>
    <tableColumn id="3" name="Item#" dataDxfId="95"/>
    <tableColumn id="4" name="Total EA (Transfer to WH07)" dataDxfId="94">
      <calculatedColumnFormula>$C$8</calculatedColumnFormula>
    </tableColumn>
    <tableColumn id="5" name="Box" dataDxfId="93"/>
    <tableColumn id="6" name=" Case" dataDxfId="92"/>
    <tableColumn id="7" name="Box Uom" dataDxfId="91">
      <calculatedColumnFormula>VLOOKUP(D17,[4]Data2!A:D,4,0)</calculatedColumnFormula>
    </tableColumn>
    <tableColumn id="8" name="Case Uom" dataDxfId="90">
      <calculatedColumnFormula>VLOOKUP(D17,[4]Data2!A:D,3,0)</calculatedColumnFormula>
    </tableColumn>
    <tableColumn id="9" name="Inventory" dataDxfId="89">
      <calculatedColumnFormula>VLOOKUP(Table4159[[#This Row],[Item'#]],[2]Sheet1!$B:$D,3,0)</calculatedColumnFormula>
    </tableColumn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id="20" name="Table3312" displayName="Table3312" ref="B77:J79" headerRowCount="1" totalsRowShown="0" headerRowDxfId="88" dataDxfId="86" headerRowBorderDxfId="87" tableBorderDxfId="85" totalsRowBorderDxfId="84">
  <autoFilter ref="B77:J79"/>
  <tableColumns count="9">
    <tableColumn id="1" name="SKU" dataDxfId="83"/>
    <tableColumn id="2" name="Sellable Set to ship" dataDxfId="82"/>
    <tableColumn id="3" name="Item#" dataDxfId="81"/>
    <tableColumn id="4" name="Total EA (Transfer to WH07)" dataDxfId="80">
      <calculatedColumnFormula>$C$2</calculatedColumnFormula>
    </tableColumn>
    <tableColumn id="5" name="Box" dataDxfId="79"/>
    <tableColumn id="6" name=" Case" dataDxfId="78"/>
    <tableColumn id="7" name="Box Uom" dataDxfId="77">
      <calculatedColumnFormula>VLOOKUP(D78,[4]Data2!A:D,4,0)</calculatedColumnFormula>
    </tableColumn>
    <tableColumn id="8" name="Case Uom" dataDxfId="76">
      <calculatedColumnFormula>VLOOKUP(D78,[4]Data2!A:D,3,0)</calculatedColumnFormula>
    </tableColumn>
    <tableColumn id="9" name="Inventory" dataDxfId="75">
      <calculatedColumnFormula>VLOOKUP(Table3312[[#This Row],[Item'#]],[2]Sheet1!$B:$D,3,0)</calculatedColumnFormula>
    </tableColumn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id="21" name="Table13" displayName="Table13" ref="A1:R141" headerRowCount="1" totalsRowCount="1" headerRowDxfId="74" dataDxfId="72" totalsRowDxfId="70" headerRowBorderDxfId="73" tableBorderDxfId="71" totalsRowBorderDxfId="69">
  <autoFilter ref="A1:R140"/>
  <sortState ref="A2:R106">
    <sortCondition sortBy="cellColor" ref="A1:A106" dxfId="68"/>
  </sortState>
  <tableColumns count="18">
    <tableColumn id="1" name="SKU" dataDxfId="67" totalsRowDxfId="66"/>
    <tableColumn id="6" name="ASIN" dataDxfId="65" totalsRowDxfId="64"/>
    <tableColumn id="3" name="FNSKU" dataDxfId="63" totalsRowDxfId="62"/>
    <tableColumn id="15" name="Item #" dataDxfId="61" totalsRowDxfId="60">
      <calculatedColumnFormula>VLOOKUP(Table13[[#This Row],[SKU]],Data1!A:B,2,0)</calculatedColumnFormula>
    </tableColumn>
    <tableColumn id="19" name="Total EA (Transfer to WH06)" totalsRowFunction="custom" dataDxfId="59" totalsRowDxfId="58">
      <calculatedColumnFormula>Table13[[#This Row],[UoM]]*Table13[[#This Row],[Recommended Replenishment Qty]]</calculatedColumnFormula>
      <totalsRowFormula>SUM(Table13[Total EA (Transfer to WH06)])</totalsRowFormula>
    </tableColumn>
    <tableColumn id="14" name="Sellable Unit/Set/box to ship" totalsRowFunction="custom" dataDxfId="57" totalsRowDxfId="56">
      <calculatedColumnFormula>Table13[[#This Row],[Total EA (Transfer to WH06)]]/Table13[[#This Row],[UoM]]</calculatedColumnFormula>
      <totalsRowFormula>SUM(Table13[Sellable Unit/Set/box to ship])</totalsRowFormula>
    </tableColumn>
    <tableColumn id="7" name="Box to pull" totalsRowFunction="custom" dataDxfId="55" totalsRowDxfId="54">
      <calculatedColumnFormula>Table13[[#This Row],[Total EA (Transfer to WH06)]]/Table13[[#This Row],[BOX]]</calculatedColumnFormula>
      <totalsRowFormula>SUM(Table13[Box to pull])</totalsRowFormula>
    </tableColumn>
    <tableColumn id="8" name="Case to pull" totalsRowFunction="custom" dataDxfId="53" totalsRowDxfId="52">
      <calculatedColumnFormula>Table13[[#This Row],[Total EA (Transfer to WH06)]]/Table13[[#This Row],[CASE]]</calculatedColumnFormula>
      <totalsRowFormula>SUM(Table13[Case to pull])</totalsRowFormula>
    </tableColumn>
    <tableColumn id="10" name="Sets per Box/Case" dataDxfId="51" totalsRowDxfId="50">
      <calculatedColumnFormula>Table13[[#This Row],[Sellable Unit/Set/box to ship]]/Table13[[#This Row],[Case to pull]]</calculatedColumnFormula>
    </tableColumn>
    <tableColumn id="11" name="Label" dataDxfId="49" totalsRowDxfId="48">
      <calculatedColumnFormula>IF(ISNUMBER(SEARCH("FNSKU",K2)),"Labeling","")</calculatedColumnFormula>
    </tableColumn>
    <tableColumn id="9" name="Packing Instructions" dataDxfId="47" totalsRowDxfId="46">
      <calculatedColumnFormula>VLOOKUP(Table13[[#This Row],[SKU]],Instruction!A:F,6,0)</calculatedColumnFormula>
    </tableColumn>
    <tableColumn id="17" name="AWD Special" dataDxfId="45" totalsRowDxfId="44">
      <calculatedColumnFormula>VLOOKUP(Table13[[#This Row],[SKU]],Instruction!A:G,7,0)</calculatedColumnFormula>
    </tableColumn>
    <tableColumn id="13" name="Supplies" dataDxfId="43" totalsRowDxfId="42">
      <calculatedColumnFormula>VLOOKUP(Table13[[#This Row],[ASIN]],'[1]2024'!$A:$AB,28,0)</calculatedColumnFormula>
    </tableColumn>
    <tableColumn id="4" name="UoM" dataDxfId="41" totalsRowDxfId="40">
      <calculatedColumnFormula>VLOOKUP(Table13[[#This Row],[SKU]],Data1!A:C,3,0)</calculatedColumnFormula>
    </tableColumn>
    <tableColumn id="12" name="BOX" dataDxfId="39" totalsRowDxfId="38">
      <calculatedColumnFormula>VLOOKUP(Table13[[#This Row],[Item '#]],Data2!A:D,4,0)</calculatedColumnFormula>
    </tableColumn>
    <tableColumn id="16" name="CASE" dataDxfId="37" totalsRowDxfId="36">
      <calculatedColumnFormula>VLOOKUP(Table13[[#This Row],[Item '#]],Data2!A:D,3,0)</calculatedColumnFormula>
    </tableColumn>
    <tableColumn id="2" name="Recommended Replenishment Qty" totalsRowFunction="custom" dataDxfId="35" totalsRowDxfId="34">
      <totalsRowFormula>SUM(Table13[Recommended Replenishment Qty])</totalsRowFormula>
    </tableColumn>
    <tableColumn id="5" name="Current WH Inventory" dataDxfId="33" totalsRowDxfId="32">
      <calculatedColumnFormula>VLOOKUP(Table13[[#This Row],[Item '#]],[2]Sheet1!$B:$D,3,0)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Relationship Type="http://schemas.openxmlformats.org/officeDocument/2006/relationships/table" Target="/xl/tables/table12.xml" Id="rId9" /><Relationship Type="http://schemas.openxmlformats.org/officeDocument/2006/relationships/table" Target="/xl/tables/table13.xml" Id="rId10" /><Relationship Type="http://schemas.openxmlformats.org/officeDocument/2006/relationships/table" Target="/xl/tables/table14.xml" Id="rId11" /><Relationship Type="http://schemas.openxmlformats.org/officeDocument/2006/relationships/table" Target="/xl/tables/table15.xml" Id="rId12" /><Relationship Type="http://schemas.openxmlformats.org/officeDocument/2006/relationships/table" Target="/xl/tables/table16.xml" Id="rId13" /><Relationship Type="http://schemas.openxmlformats.org/officeDocument/2006/relationships/table" Target="/xl/tables/table17.xml" Id="rId14" /><Relationship Type="http://schemas.openxmlformats.org/officeDocument/2006/relationships/table" Target="/xl/tables/table18.xml" Id="rId15" /><Relationship Type="http://schemas.openxmlformats.org/officeDocument/2006/relationships/table" Target="/xl/tables/table19.xml" Id="rId16" /><Relationship Type="http://schemas.openxmlformats.org/officeDocument/2006/relationships/table" Target="/xl/tables/table20.xml" Id="rId17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7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2" sqref="N2"/>
    </sheetView>
  </sheetViews>
  <sheetFormatPr baseColWidth="8" defaultRowHeight="15"/>
  <cols>
    <col width="17" customWidth="1" min="1" max="1"/>
    <col width="15.28515625" customWidth="1" min="2" max="3"/>
    <col width="10.28515625" customWidth="1" min="4" max="4"/>
    <col width="13.28515625" customWidth="1" min="5" max="5"/>
    <col width="11.5703125" customWidth="1" min="6" max="6"/>
    <col width="11.7109375" customWidth="1" min="7" max="7"/>
    <col width="12.28515625" customWidth="1" min="8" max="10"/>
    <col width="85.140625" customWidth="1" min="11" max="11"/>
    <col width="18.7109375" customWidth="1" style="8" min="12" max="12"/>
    <col width="8.5703125" customWidth="1" style="10" min="13" max="13"/>
    <col width="10.140625" customWidth="1" style="10" min="14" max="14"/>
    <col width="9.85546875" customWidth="1" min="15" max="15"/>
    <col width="14" customWidth="1" min="16" max="16"/>
    <col width="10.7109375" customWidth="1" min="17" max="17"/>
    <col width="19" customWidth="1" min="18" max="19"/>
    <col width="14" customWidth="1" min="20" max="20"/>
  </cols>
  <sheetData>
    <row r="1" ht="44.25" customHeight="1">
      <c r="A1" s="47" t="inlineStr">
        <is>
          <t>SKU</t>
        </is>
      </c>
      <c r="B1" s="47" t="inlineStr">
        <is>
          <t>ASIN</t>
        </is>
      </c>
      <c r="C1" s="47" t="inlineStr">
        <is>
          <t>FNSKU</t>
        </is>
      </c>
      <c r="D1" s="47" t="inlineStr">
        <is>
          <t>Item #</t>
        </is>
      </c>
      <c r="E1" s="13" t="inlineStr">
        <is>
          <t>Total EA (Transfer to WH06)</t>
        </is>
      </c>
      <c r="F1" s="13" t="inlineStr">
        <is>
          <t>Sellable Unit/Set/box to ship</t>
        </is>
      </c>
      <c r="G1" s="13" t="inlineStr">
        <is>
          <t>Box to pull</t>
        </is>
      </c>
      <c r="H1" s="13" t="inlineStr">
        <is>
          <t>Case to pull</t>
        </is>
      </c>
      <c r="I1" s="33" t="inlineStr">
        <is>
          <t>Sets per Box/Case</t>
        </is>
      </c>
      <c r="J1" s="12" t="inlineStr">
        <is>
          <t>Label</t>
        </is>
      </c>
      <c r="K1" s="12" t="inlineStr">
        <is>
          <t>Packing Instructions</t>
        </is>
      </c>
      <c r="L1" s="13" t="inlineStr">
        <is>
          <t>Supplies</t>
        </is>
      </c>
      <c r="M1" s="14" t="inlineStr">
        <is>
          <t>UoM</t>
        </is>
      </c>
      <c r="N1" s="15" t="inlineStr">
        <is>
          <t>BOX</t>
        </is>
      </c>
      <c r="O1" s="15" t="inlineStr">
        <is>
          <t>CASE</t>
        </is>
      </c>
      <c r="P1" s="16" t="inlineStr">
        <is>
          <t>Recommended Replenishment Qty</t>
        </is>
      </c>
      <c r="Q1" s="93" t="inlineStr">
        <is>
          <t>Actual Qty Replenished</t>
        </is>
      </c>
      <c r="R1" s="94" t="inlineStr">
        <is>
          <t>Current WH Inventory</t>
        </is>
      </c>
      <c r="S1" s="94" t="inlineStr">
        <is>
          <t>Pack Unit</t>
        </is>
      </c>
    </row>
    <row r="2" ht="45" customHeight="1">
      <c r="A2" s="95" t="inlineStr">
        <is>
          <t>8006-CASE</t>
        </is>
      </c>
      <c r="B2" s="96" t="inlineStr">
        <is>
          <t>B0BG14KCKZ</t>
        </is>
      </c>
      <c r="C2" s="96" t="inlineStr">
        <is>
          <t>X003XE2C7F</t>
        </is>
      </c>
      <c r="D2" s="97">
        <f>IFERROR(VLOOKUP(A2,Data1!A:B,2,0),"")</f>
        <v/>
      </c>
      <c r="E2" s="98">
        <f>M2*Q2</f>
        <v/>
      </c>
      <c r="F2" s="98">
        <f>I2*IF(S2="CASE",H2,G2)</f>
        <v/>
      </c>
      <c r="G2" s="97">
        <f>IF(S2="CASE","",IFERROR(ROUNDUP(E2/N2,0),""))</f>
        <v/>
      </c>
      <c r="H2" s="97">
        <f>IF(S2="BOX","",IFERROR(ROUNDUP(E2/O2,0),""))</f>
        <v/>
      </c>
      <c r="I2" s="98">
        <f>IF(S2="CASE",FLOOR(O2/M2,1),FLOOR(N2/M2,1))</f>
        <v/>
      </c>
      <c r="J2" s="99">
        <f>IF(ISNUMBER(SEARCH("FNSKU",C2)),"Labeling","")</f>
        <v/>
      </c>
      <c r="K2" s="100">
        <f>IFERROR(VLOOKUP(A2,Instruction!A:F,6,0),"")</f>
        <v/>
      </c>
      <c r="L2" s="100">
        <f>IFERROR(VLOOKUP(A2,Instruction!A:J,10,0),"No Supplies")</f>
        <v/>
      </c>
      <c r="M2" s="98">
        <f>IFERROR(VLOOKUP(A2,Data1!A:C,3,0),1)</f>
        <v/>
      </c>
      <c r="N2" s="97">
        <f>IFERROR(VLOOKUP(D2,Data2!$A:$D,4,0),"")</f>
        <v/>
      </c>
      <c r="O2" s="96">
        <f>IFERROR(VLOOKUP(D2,Data2!$A:$C,3,0),"")</f>
        <v/>
      </c>
      <c r="P2" s="97" t="n">
        <v>5235</v>
      </c>
      <c r="Q2" s="96" t="n">
        <v>5235</v>
      </c>
      <c r="R2" s="96" t="inlineStr"/>
      <c r="S2" s="96" t="inlineStr">
        <is>
          <t>CASE</t>
        </is>
      </c>
    </row>
    <row r="3" ht="45" customHeight="1">
      <c r="A3" s="101" t="inlineStr">
        <is>
          <t>2227-EACH-UPC</t>
        </is>
      </c>
      <c r="B3" s="102" t="inlineStr">
        <is>
          <t>B001BNW7QA</t>
        </is>
      </c>
      <c r="C3" s="102" t="inlineStr">
        <is>
          <t>B001BNW7QA</t>
        </is>
      </c>
      <c r="D3" s="103">
        <f>IFERROR(VLOOKUP(A3,Data1!A:B,2,0),"")</f>
        <v/>
      </c>
      <c r="E3" s="104">
        <f>M3*Q3</f>
        <v/>
      </c>
      <c r="F3" s="104">
        <f>I3*IF(S3="CASE",H3,G3)</f>
        <v/>
      </c>
      <c r="G3" s="103">
        <f>IF(S3="CASE","",IFERROR(ROUNDUP(E3/N3,0),""))</f>
        <v/>
      </c>
      <c r="H3" s="103">
        <f>IF(S3="BOX","",IFERROR(ROUNDUP(E3/O3,0),""))</f>
        <v/>
      </c>
      <c r="I3" s="105">
        <f>IF(S3="CASE",FLOOR(O3/M3,1),FLOOR(N3/M3,1))</f>
        <v/>
      </c>
      <c r="J3" s="106">
        <f>IF(ISNUMBER(SEARCH("FNSKU",C3)),"Labeling","")</f>
        <v/>
      </c>
      <c r="K3" s="107">
        <f>IFERROR(VLOOKUP(A3,Instruction!A:F,6,0),"")</f>
        <v/>
      </c>
      <c r="L3" s="107">
        <f>IFERROR(VLOOKUP(A3,Instruction!A:J,10,0),"No Supplies")</f>
        <v/>
      </c>
      <c r="M3" s="104">
        <f>IFERROR(VLOOKUP(A3,Data1!A:C,3,0),1)</f>
        <v/>
      </c>
      <c r="N3" s="103">
        <f>IFERROR(VLOOKUP(D3,Data2!$A:$D,4,0),"")</f>
        <v/>
      </c>
      <c r="O3" s="102">
        <f>IFERROR(VLOOKUP(D3,Data2!$A:$C,3,0),"")</f>
        <v/>
      </c>
      <c r="P3" s="103" t="n">
        <v>3058</v>
      </c>
      <c r="Q3" s="102" t="n">
        <v>3024</v>
      </c>
      <c r="R3" s="102" t="inlineStr"/>
      <c r="S3" s="102" t="inlineStr">
        <is>
          <t>CASE</t>
        </is>
      </c>
    </row>
    <row r="4" ht="45" customHeight="1">
      <c r="A4" s="95" t="inlineStr">
        <is>
          <t>2202-EACH</t>
        </is>
      </c>
      <c r="B4" s="96" t="inlineStr">
        <is>
          <t>B003BNZVI4</t>
        </is>
      </c>
      <c r="C4" s="96" t="inlineStr">
        <is>
          <t>B003BNZVI4</t>
        </is>
      </c>
      <c r="D4" s="97">
        <f>IFERROR(VLOOKUP(A4,Data1!A:B,2,0),"")</f>
        <v/>
      </c>
      <c r="E4" s="98">
        <f>M4*Q4</f>
        <v/>
      </c>
      <c r="F4" s="98">
        <f>I4*IF(S4="CASE",H4,G4)</f>
        <v/>
      </c>
      <c r="G4" s="97">
        <f>IF(S4="CASE","",IFERROR(ROUNDUP(E4/N4,0),""))</f>
        <v/>
      </c>
      <c r="H4" s="97">
        <f>IF(S4="BOX","",IFERROR(ROUNDUP(E4/O4,0),""))</f>
        <v/>
      </c>
      <c r="I4" s="98">
        <f>IF(S4="CASE",FLOOR(O4/M4,1),FLOOR(N4/M4,1))</f>
        <v/>
      </c>
      <c r="J4" s="99">
        <f>IF(ISNUMBER(SEARCH("FNSKU",C4)),"Labeling","")</f>
        <v/>
      </c>
      <c r="K4" s="100">
        <f>IFERROR(VLOOKUP(A4,Instruction!A:F,6,0),"")</f>
        <v/>
      </c>
      <c r="L4" s="100">
        <f>IFERROR(VLOOKUP(A4,Instruction!A:J,10,0),"No Supplies")</f>
        <v/>
      </c>
      <c r="M4" s="108">
        <f>IFERROR(VLOOKUP(A4,Data1!A:C,3,0),1)</f>
        <v/>
      </c>
      <c r="N4" s="97">
        <f>IFERROR(VLOOKUP(D4,Data2!$A:$D,4,0),"")</f>
        <v/>
      </c>
      <c r="O4" s="96">
        <f>IFERROR(VLOOKUP(D4,Data2!$A:$C,3,0),"")</f>
        <v/>
      </c>
      <c r="P4" s="97" t="n">
        <v>1594</v>
      </c>
      <c r="Q4" s="96" t="n">
        <v>1584</v>
      </c>
      <c r="R4" s="96" t="inlineStr"/>
      <c r="S4" s="96" t="inlineStr">
        <is>
          <t>CASE</t>
        </is>
      </c>
    </row>
    <row r="5" ht="45" customHeight="1">
      <c r="A5" s="109" t="inlineStr">
        <is>
          <t>808-EACH</t>
        </is>
      </c>
      <c r="B5" s="102" t="inlineStr">
        <is>
          <t>B09DP3TR4F</t>
        </is>
      </c>
      <c r="C5" s="102" t="inlineStr">
        <is>
          <t>B09DP3TR4F</t>
        </is>
      </c>
      <c r="D5" s="103">
        <f>IFERROR(VLOOKUP(A5,Data1!A:B,2,0),"")</f>
        <v/>
      </c>
      <c r="E5" s="105">
        <f>M5*Q5</f>
        <v/>
      </c>
      <c r="F5" s="105">
        <f>I5*IF(S5="CASE",H5,G5)</f>
        <v/>
      </c>
      <c r="G5" s="103">
        <f>IF(S5="CASE","",IFERROR(ROUNDUP(E5/N5,0),""))</f>
        <v/>
      </c>
      <c r="H5" s="103">
        <f>IF(S5="BOX","",IFERROR(ROUNDUP(E5/O5,0),""))</f>
        <v/>
      </c>
      <c r="I5" s="105">
        <f>IF(S5="CASE",FLOOR(O5/M5,1),FLOOR(N5/M5,1))</f>
        <v/>
      </c>
      <c r="J5" s="106">
        <f>IF(ISNUMBER(SEARCH("FNSKU",C5)),"Labeling","")</f>
        <v/>
      </c>
      <c r="K5" s="107">
        <f>IFERROR(VLOOKUP(A5,Instruction!A:F,6,0),"")</f>
        <v/>
      </c>
      <c r="L5" s="107">
        <f>IFERROR(VLOOKUP(A5,Instruction!A:J,10,0),"No Supplies")</f>
        <v/>
      </c>
      <c r="M5" s="105">
        <f>IFERROR(VLOOKUP(A5,Data1!A:C,3,0),1)</f>
        <v/>
      </c>
      <c r="N5" s="103">
        <f>IFERROR(VLOOKUP(D5,Data2!$A:$D,4,0),"")</f>
        <v/>
      </c>
      <c r="O5" s="102">
        <f>IFERROR(VLOOKUP(D5,Data2!$A:$C,3,0),"")</f>
        <v/>
      </c>
      <c r="P5" s="103" t="n">
        <v>1509</v>
      </c>
      <c r="Q5" s="102" t="n">
        <v>1440</v>
      </c>
      <c r="R5" s="102" t="inlineStr"/>
      <c r="S5" s="102" t="inlineStr">
        <is>
          <t>CASE</t>
        </is>
      </c>
    </row>
    <row r="6" ht="30" customHeight="1">
      <c r="A6" s="95" t="inlineStr">
        <is>
          <t>5043-EACH</t>
        </is>
      </c>
      <c r="B6" s="96" t="inlineStr">
        <is>
          <t>B00H9Z198Q</t>
        </is>
      </c>
      <c r="C6" s="96" t="inlineStr">
        <is>
          <t>B00H9Z198Q</t>
        </is>
      </c>
      <c r="D6" s="97">
        <f>IFERROR(VLOOKUP(A6,Data1!A:B,2,0),"")</f>
        <v/>
      </c>
      <c r="E6" s="98">
        <f>M6*Q6</f>
        <v/>
      </c>
      <c r="F6" s="98">
        <f>I6*IF(S6="CASE",H6,G6)</f>
        <v/>
      </c>
      <c r="G6" s="97">
        <f>IF(S6="CASE","",IFERROR(ROUNDUP(E6/N6,0),""))</f>
        <v/>
      </c>
      <c r="H6" s="97">
        <f>IF(S6="BOX","",IFERROR(ROUNDUP(E6/O6,0),""))</f>
        <v/>
      </c>
      <c r="I6" s="98">
        <f>IF(S6="CASE",FLOOR(O6/M6,1),FLOOR(N6/M6,1))</f>
        <v/>
      </c>
      <c r="J6" s="99">
        <f>IF(ISNUMBER(SEARCH("FNSKU",C6)),"Labeling","")</f>
        <v/>
      </c>
      <c r="K6" s="100">
        <f>IFERROR(VLOOKUP(A6,Instruction!A:F,6,0),"")</f>
        <v/>
      </c>
      <c r="L6" s="100">
        <f>IFERROR(VLOOKUP(A6,Instruction!A:J,10,0),"No Supplies")</f>
        <v/>
      </c>
      <c r="M6" s="98">
        <f>IFERROR(VLOOKUP(A6,Data1!A:C,3,0),1)</f>
        <v/>
      </c>
      <c r="N6" s="97">
        <f>IFERROR(VLOOKUP(D6,Data2!$A:$D,4,0),"")</f>
        <v/>
      </c>
      <c r="O6" s="96">
        <f>IFERROR(VLOOKUP(D6,Data2!$A:$C,3,0),"")</f>
        <v/>
      </c>
      <c r="P6" s="97" t="n">
        <v>1314</v>
      </c>
      <c r="Q6" s="96" t="n">
        <v>1296</v>
      </c>
      <c r="R6" s="96" t="inlineStr"/>
      <c r="S6" s="96" t="inlineStr">
        <is>
          <t>CASE</t>
        </is>
      </c>
    </row>
    <row r="7">
      <c r="A7" s="109" t="inlineStr">
        <is>
          <t>510-EACH-B</t>
        </is>
      </c>
      <c r="B7" s="102" t="inlineStr">
        <is>
          <t>B0018MN4RA</t>
        </is>
      </c>
      <c r="C7" s="102" t="inlineStr"/>
      <c r="D7" s="103">
        <f>IFERROR(VLOOKUP(A7,Data1!A:B,2,0),"")</f>
        <v/>
      </c>
      <c r="E7" s="105">
        <f>M7*Q7</f>
        <v/>
      </c>
      <c r="F7" s="105">
        <f>I7*IF(S7="CASE",H7,G7)</f>
        <v/>
      </c>
      <c r="G7" s="103">
        <f>IF(S7="CASE","",IFERROR(ROUNDUP(E7/N7,0),""))</f>
        <v/>
      </c>
      <c r="H7" s="103">
        <f>IF(S7="BOX","",IFERROR(ROUNDUP(E7/O7,0),""))</f>
        <v/>
      </c>
      <c r="I7" s="105">
        <f>IF(S7="CASE",FLOOR(O7/M7,1),FLOOR(N7/M7,1))</f>
        <v/>
      </c>
      <c r="J7" s="106">
        <f>IF(ISNUMBER(SEARCH("FNSKU",C7)),"Labeling","")</f>
        <v/>
      </c>
      <c r="K7" s="106">
        <f>IFERROR(VLOOKUP(A7,Instruction!A:F,6,0),"")</f>
        <v/>
      </c>
      <c r="L7" s="107">
        <f>IFERROR(VLOOKUP(A7,Instruction!A:J,10,0),"No Supplies")</f>
        <v/>
      </c>
      <c r="M7" s="105">
        <f>IFERROR(VLOOKUP(A7,Data1!A:C,3,0),1)</f>
        <v/>
      </c>
      <c r="N7" s="103">
        <f>IFERROR(VLOOKUP(D7,Data2!$A:$D,4,0),"")</f>
        <v/>
      </c>
      <c r="O7" s="102">
        <f>IFERROR(VLOOKUP(D7,Data2!$A:$C,3,0),"")</f>
        <v/>
      </c>
      <c r="P7" s="103" t="n">
        <v>1280</v>
      </c>
      <c r="Q7" s="102" t="n">
        <v>1300</v>
      </c>
      <c r="R7" s="102" t="inlineStr"/>
      <c r="S7" s="102" t="inlineStr">
        <is>
          <t>CASE</t>
        </is>
      </c>
    </row>
    <row r="8">
      <c r="A8" s="110" t="inlineStr">
        <is>
          <t>3107-EACH</t>
        </is>
      </c>
      <c r="B8" s="96" t="inlineStr">
        <is>
          <t>B07S4GZW7L</t>
        </is>
      </c>
      <c r="C8" s="96" t="inlineStr">
        <is>
          <t>X003BBR0T5</t>
        </is>
      </c>
      <c r="D8" s="97">
        <f>IFERROR(VLOOKUP(A8,Data1!A:B,2,0),"")</f>
        <v/>
      </c>
      <c r="E8" s="111">
        <f>M8*Q8</f>
        <v/>
      </c>
      <c r="F8" s="111">
        <f>I8*IF(S8="CASE",H8,G8)</f>
        <v/>
      </c>
      <c r="G8" s="97">
        <f>IF(S8="CASE","",IFERROR(ROUNDUP(E8/N8,0),""))</f>
        <v/>
      </c>
      <c r="H8" s="97">
        <f>IF(S8="BOX","",IFERROR(ROUNDUP(E8/O8,0),""))</f>
        <v/>
      </c>
      <c r="I8" s="98">
        <f>IF(S8="CASE",FLOOR(O8/M8,1),FLOOR(N8/M8,1))</f>
        <v/>
      </c>
      <c r="J8" s="99">
        <f>IF(ISNUMBER(SEARCH("FNSKU",C8)),"Labeling","")</f>
        <v/>
      </c>
      <c r="K8" s="99">
        <f>IFERROR(VLOOKUP(A8,Instruction!A:F,6,0),"")</f>
        <v/>
      </c>
      <c r="L8" s="100">
        <f>IFERROR(VLOOKUP(A8,Instruction!A:J,10,0),"No Supplies")</f>
        <v/>
      </c>
      <c r="M8" s="111">
        <f>IFERROR(VLOOKUP(A8,Data1!A:C,3,0),1)</f>
        <v/>
      </c>
      <c r="N8" s="97">
        <f>IFERROR(VLOOKUP(D8,Data2!$A:$D,4,0),"")</f>
        <v/>
      </c>
      <c r="O8" s="96">
        <f>IFERROR(VLOOKUP(D8,Data2!$A:$C,3,0),"")</f>
        <v/>
      </c>
      <c r="P8" s="97" t="n">
        <v>1277</v>
      </c>
      <c r="Q8" s="96" t="n">
        <v>1296</v>
      </c>
      <c r="R8" s="96" t="inlineStr"/>
      <c r="S8" s="96" t="inlineStr">
        <is>
          <t>CASE</t>
        </is>
      </c>
    </row>
    <row r="9">
      <c r="A9" s="112" t="inlineStr">
        <is>
          <t>3100-EACH</t>
        </is>
      </c>
      <c r="B9" s="102" t="inlineStr">
        <is>
          <t>B00ZPRYV0I</t>
        </is>
      </c>
      <c r="C9" s="102" t="inlineStr">
        <is>
          <t>B00ZPRYV0I</t>
        </is>
      </c>
      <c r="D9" s="103">
        <f>IFERROR(VLOOKUP(A9,Data1!A:B,2,0),"")</f>
        <v/>
      </c>
      <c r="E9" s="113">
        <f>M9*Q9</f>
        <v/>
      </c>
      <c r="F9" s="113">
        <f>I9*IF(S9="CASE",H9,G9)</f>
        <v/>
      </c>
      <c r="G9" s="103">
        <f>IF(S9="CASE","",IFERROR(ROUNDUP(E9/N9,0),""))</f>
        <v/>
      </c>
      <c r="H9" s="103">
        <f>IF(S9="BOX","",IFERROR(ROUNDUP(E9/O9,0),""))</f>
        <v/>
      </c>
      <c r="I9" s="105">
        <f>IF(S9="CASE",FLOOR(O9/M9,1),FLOOR(N9/M9,1))</f>
        <v/>
      </c>
      <c r="J9" s="106">
        <f>IF(ISNUMBER(SEARCH("FNSKU",C9)),"Labeling","")</f>
        <v/>
      </c>
      <c r="K9" s="106">
        <f>IFERROR(VLOOKUP(A9,Instruction!A:F,6,0),"")</f>
        <v/>
      </c>
      <c r="L9" s="107">
        <f>IFERROR(VLOOKUP(A9,Instruction!A:J,10,0),"No Supplies")</f>
        <v/>
      </c>
      <c r="M9" s="113">
        <f>IFERROR(VLOOKUP(A9,Data1!A:C,3,0),1)</f>
        <v/>
      </c>
      <c r="N9" s="103">
        <f>IFERROR(VLOOKUP(D9,Data2!$A:$D,4,0),"")</f>
        <v/>
      </c>
      <c r="O9" s="102">
        <f>IFERROR(VLOOKUP(D9,Data2!$A:$C,3,0),"")</f>
        <v/>
      </c>
      <c r="P9" s="103" t="n">
        <v>1245</v>
      </c>
      <c r="Q9" s="102" t="n">
        <v>1248</v>
      </c>
      <c r="R9" s="102" t="inlineStr"/>
      <c r="S9" s="102" t="inlineStr">
        <is>
          <t>CASE</t>
        </is>
      </c>
    </row>
    <row r="10">
      <c r="A10" s="110" t="inlineStr">
        <is>
          <t>5053-SET2</t>
        </is>
      </c>
      <c r="B10" s="96" t="inlineStr">
        <is>
          <t>B07S64FRBG</t>
        </is>
      </c>
      <c r="C10" s="96" t="inlineStr">
        <is>
          <t>X003AUSTNN</t>
        </is>
      </c>
      <c r="D10" s="97">
        <f>IFERROR(VLOOKUP(A10,Data1!A:B,2,0),"")</f>
        <v/>
      </c>
      <c r="E10" s="111">
        <f>M10*Q10</f>
        <v/>
      </c>
      <c r="F10" s="111">
        <f>I10*IF(S10="CASE",H10,G10)</f>
        <v/>
      </c>
      <c r="G10" s="97">
        <f>IF(S10="CASE","",IFERROR(ROUNDUP(E10/N10,0),""))</f>
        <v/>
      </c>
      <c r="H10" s="97">
        <f>IF(S10="BOX","",IFERROR(ROUNDUP(E10/O10,0),""))</f>
        <v/>
      </c>
      <c r="I10" s="98">
        <f>IF(S10="CASE",FLOOR(O10/M10,1),FLOOR(N10/M10,1))</f>
        <v/>
      </c>
      <c r="J10" s="99">
        <f>IF(ISNUMBER(SEARCH("FNSKU",C10)),"Labeling","")</f>
        <v/>
      </c>
      <c r="K10" s="99">
        <f>IFERROR(VLOOKUP(A10,Instruction!A:F,6,0),"")</f>
        <v/>
      </c>
      <c r="L10" s="100">
        <f>IFERROR(VLOOKUP(A10,Instruction!A:J,10,0),"No Supplies")</f>
        <v/>
      </c>
      <c r="M10" s="111">
        <f>IFERROR(VLOOKUP(A10,Data1!A:C,3,0),1)</f>
        <v/>
      </c>
      <c r="N10" s="97">
        <f>IFERROR(VLOOKUP(D10,Data2!$A:$D,4,0),"")</f>
        <v/>
      </c>
      <c r="O10" s="96">
        <f>IFERROR(VLOOKUP(D10,Data2!$A:$C,3,0),"")</f>
        <v/>
      </c>
      <c r="P10" s="97" t="n">
        <v>1175</v>
      </c>
      <c r="Q10" s="96" t="n">
        <v>1176</v>
      </c>
      <c r="R10" s="96" t="inlineStr"/>
      <c r="S10" s="96" t="inlineStr">
        <is>
          <t>CASE</t>
        </is>
      </c>
    </row>
    <row r="11">
      <c r="A11" s="101" t="inlineStr">
        <is>
          <t>8005-CASE-B</t>
        </is>
      </c>
      <c r="B11" s="102" t="inlineStr">
        <is>
          <t>B0BB8R9HGQ</t>
        </is>
      </c>
      <c r="C11" s="102" t="inlineStr">
        <is>
          <t>B0BB8R9HGQ</t>
        </is>
      </c>
      <c r="D11" s="103">
        <f>IFERROR(VLOOKUP(A11,Data1!A:B,2,0),"")</f>
        <v/>
      </c>
      <c r="E11" s="104">
        <f>M11*Q11</f>
        <v/>
      </c>
      <c r="F11" s="104">
        <f>I11*IF(S11="CASE",H11,G11)</f>
        <v/>
      </c>
      <c r="G11" s="103">
        <f>IF(S11="CASE","",IFERROR(ROUNDUP(E11/N11,0),""))</f>
        <v/>
      </c>
      <c r="H11" s="103">
        <f>IF(S11="BOX","",IFERROR(ROUNDUP(E11/O11,0),""))</f>
        <v/>
      </c>
      <c r="I11" s="105">
        <f>IF(S11="CASE",FLOOR(O11/M11,1),FLOOR(N11/M11,1))</f>
        <v/>
      </c>
      <c r="J11" s="106">
        <f>IF(ISNUMBER(SEARCH("FNSKU",C11)),"Labeling","")</f>
        <v/>
      </c>
      <c r="K11" s="106">
        <f>IFERROR(VLOOKUP(A11,Instruction!A:F,6,0),"")</f>
        <v/>
      </c>
      <c r="L11" s="107">
        <f>IFERROR(VLOOKUP(A11,Instruction!A:J,10,0),"No Supplies")</f>
        <v/>
      </c>
      <c r="M11" s="104">
        <f>IFERROR(VLOOKUP(A11,Data1!A:C,3,0),1)</f>
        <v/>
      </c>
      <c r="N11" s="103">
        <f>IFERROR(VLOOKUP(D11,Data2!$A:$D,4,0),"")</f>
        <v/>
      </c>
      <c r="O11" s="102">
        <f>IFERROR(VLOOKUP(D11,Data2!$A:$C,3,0),"")</f>
        <v/>
      </c>
      <c r="P11" s="103" t="n">
        <v>1087</v>
      </c>
      <c r="Q11" s="102" t="n">
        <v>1085</v>
      </c>
      <c r="R11" s="102" t="inlineStr"/>
      <c r="S11" s="102" t="inlineStr">
        <is>
          <t>CASE</t>
        </is>
      </c>
    </row>
    <row r="12">
      <c r="A12" s="114" t="inlineStr">
        <is>
          <t>2306-EACH-1</t>
        </is>
      </c>
      <c r="B12" s="96" t="inlineStr">
        <is>
          <t>B008ZHNN68</t>
        </is>
      </c>
      <c r="C12" s="96" t="inlineStr">
        <is>
          <t>B008ZHNN68</t>
        </is>
      </c>
      <c r="D12" s="97">
        <f>IFERROR(VLOOKUP(A12,Data1!A:B,2,0),"")</f>
        <v/>
      </c>
      <c r="E12" s="115">
        <f>M12*Q12</f>
        <v/>
      </c>
      <c r="F12" s="115">
        <f>I12*IF(S12="CASE",H12,G12)</f>
        <v/>
      </c>
      <c r="G12" s="97">
        <f>IF(S12="CASE","",IFERROR(ROUNDUP(E12/N12,0),""))</f>
        <v/>
      </c>
      <c r="H12" s="97">
        <f>IF(S12="BOX","",IFERROR(ROUNDUP(E12/O12,0),""))</f>
        <v/>
      </c>
      <c r="I12" s="98">
        <f>IF(S12="CASE",FLOOR(O12/M12,1),FLOOR(N12/M12,1))</f>
        <v/>
      </c>
      <c r="J12" s="99">
        <f>IF(ISNUMBER(SEARCH("FNSKU",C12)),"Labeling","")</f>
        <v/>
      </c>
      <c r="K12" s="99">
        <f>IFERROR(VLOOKUP(A12,Instruction!A:F,6,0),"")</f>
        <v/>
      </c>
      <c r="L12" s="100">
        <f>IFERROR(VLOOKUP(A12,Instruction!A:J,10,0),"No Supplies")</f>
        <v/>
      </c>
      <c r="M12" s="115">
        <f>IFERROR(VLOOKUP(A12,Data1!A:C,3,0),1)</f>
        <v/>
      </c>
      <c r="N12" s="97">
        <f>IFERROR(VLOOKUP(D12,Data2!$A:$D,4,0),"")</f>
        <v/>
      </c>
      <c r="O12" s="96">
        <f>IFERROR(VLOOKUP(D12,Data2!$A:$C,3,0),"")</f>
        <v/>
      </c>
      <c r="P12" s="97" t="n">
        <v>1087</v>
      </c>
      <c r="Q12" s="96" t="n">
        <v>1152</v>
      </c>
      <c r="R12" s="96" t="inlineStr"/>
      <c r="S12" s="96" t="inlineStr">
        <is>
          <t>CASE</t>
        </is>
      </c>
    </row>
    <row r="13">
      <c r="A13" s="109" t="inlineStr">
        <is>
          <t>4106-EACH</t>
        </is>
      </c>
      <c r="B13" s="102" t="inlineStr">
        <is>
          <t>B07Q5VPWCP</t>
        </is>
      </c>
      <c r="C13" s="102" t="inlineStr">
        <is>
          <t>X003SC97LL</t>
        </is>
      </c>
      <c r="D13" s="103">
        <f>IFERROR(VLOOKUP(A13,Data1!A:B,2,0),"")</f>
        <v/>
      </c>
      <c r="E13" s="105">
        <f>M13*Q13</f>
        <v/>
      </c>
      <c r="F13" s="105">
        <f>I13*IF(S13="CASE",H13,G13)</f>
        <v/>
      </c>
      <c r="G13" s="103">
        <f>IF(S13="CASE","",IFERROR(ROUNDUP(E13/N13,0),""))</f>
        <v/>
      </c>
      <c r="H13" s="103">
        <f>IF(S13="BOX","",IFERROR(ROUNDUP(E13/O13,0),""))</f>
        <v/>
      </c>
      <c r="I13" s="105">
        <f>IF(S13="CASE",FLOOR(O13/M13,1),FLOOR(N13/M13,1))</f>
        <v/>
      </c>
      <c r="J13" s="106">
        <f>IF(ISNUMBER(SEARCH("FNSKU",C13)),"Labeling","")</f>
        <v/>
      </c>
      <c r="K13" s="106">
        <f>IFERROR(VLOOKUP(A13,Instruction!A:F,6,0),"")</f>
        <v/>
      </c>
      <c r="L13" s="107">
        <f>IFERROR(VLOOKUP(A13,Instruction!A:J,10,0),"No Supplies")</f>
        <v/>
      </c>
      <c r="M13" s="105">
        <f>IFERROR(VLOOKUP(A13,Data1!A:C,3,0),1)</f>
        <v/>
      </c>
      <c r="N13" s="103">
        <f>IFERROR(VLOOKUP(D13,Data2!$A:$D,4,0),"")</f>
        <v/>
      </c>
      <c r="O13" s="102">
        <f>IFERROR(VLOOKUP(D13,Data2!$A:$C,3,0),"")</f>
        <v/>
      </c>
      <c r="P13" s="103" t="n">
        <v>1068</v>
      </c>
      <c r="Q13" s="102" t="n">
        <v>1068</v>
      </c>
      <c r="R13" s="102" t="inlineStr"/>
      <c r="S13" s="102" t="inlineStr">
        <is>
          <t>CASE</t>
        </is>
      </c>
    </row>
    <row r="14">
      <c r="A14" s="110" t="inlineStr">
        <is>
          <t>582-SET6</t>
        </is>
      </c>
      <c r="B14" s="96" t="inlineStr">
        <is>
          <t>B07S964BMT</t>
        </is>
      </c>
      <c r="C14" s="96" t="inlineStr">
        <is>
          <t>X003SC1YG7</t>
        </is>
      </c>
      <c r="D14" s="97">
        <f>IFERROR(VLOOKUP(A14,Data1!A:B,2,0),"")</f>
        <v/>
      </c>
      <c r="E14" s="111">
        <f>M14*Q14</f>
        <v/>
      </c>
      <c r="F14" s="111">
        <f>I14*IF(S14="CASE",H14,G14)</f>
        <v/>
      </c>
      <c r="G14" s="97">
        <f>IF(S14="CASE","",IFERROR(ROUNDUP(E14/N14,0),""))</f>
        <v/>
      </c>
      <c r="H14" s="97">
        <f>IF(S14="BOX","",IFERROR(ROUNDUP(E14/O14,0),""))</f>
        <v/>
      </c>
      <c r="I14" s="98">
        <f>IF(S14="CASE",FLOOR(O14/M14,1),FLOOR(N14/M14,1))</f>
        <v/>
      </c>
      <c r="J14" s="99">
        <f>IF(ISNUMBER(SEARCH("FNSKU",C14)),"Labeling","")</f>
        <v/>
      </c>
      <c r="K14" s="99">
        <f>IFERROR(VLOOKUP(A14,Instruction!A:F,6,0),"")</f>
        <v/>
      </c>
      <c r="L14" s="100">
        <f>IFERROR(VLOOKUP(A14,Instruction!A:J,10,0),"No Supplies")</f>
        <v/>
      </c>
      <c r="M14" s="111">
        <f>IFERROR(VLOOKUP(A14,Data1!A:C,3,0),1)</f>
        <v/>
      </c>
      <c r="N14" s="97">
        <f>IFERROR(VLOOKUP(D14,Data2!$A:$D,4,0),"")</f>
        <v/>
      </c>
      <c r="O14" s="96">
        <f>IFERROR(VLOOKUP(D14,Data2!$A:$C,3,0),"")</f>
        <v/>
      </c>
      <c r="P14" s="97" t="n">
        <v>1047</v>
      </c>
      <c r="Q14" s="96" t="n">
        <v>1048</v>
      </c>
      <c r="R14" s="96" t="inlineStr"/>
      <c r="S14" s="96" t="inlineStr">
        <is>
          <t>CASE</t>
        </is>
      </c>
    </row>
    <row r="15">
      <c r="A15" s="112" t="inlineStr">
        <is>
          <t>336-EACH</t>
        </is>
      </c>
      <c r="B15" s="102" t="inlineStr">
        <is>
          <t>B003BMX65A</t>
        </is>
      </c>
      <c r="C15" s="102" t="inlineStr">
        <is>
          <t>X003TIPAXN</t>
        </is>
      </c>
      <c r="D15" s="103">
        <f>IFERROR(VLOOKUP(A15,Data1!A:B,2,0),"")</f>
        <v/>
      </c>
      <c r="E15" s="113">
        <f>M15*Q15</f>
        <v/>
      </c>
      <c r="F15" s="113">
        <f>I15*IF(S15="CASE",H15,G15)</f>
        <v/>
      </c>
      <c r="G15" s="103">
        <f>IF(S15="CASE","",IFERROR(ROUNDUP(E15/N15,0),""))</f>
        <v/>
      </c>
      <c r="H15" s="103">
        <f>IF(S15="BOX","",IFERROR(ROUNDUP(E15/O15,0),""))</f>
        <v/>
      </c>
      <c r="I15" s="105">
        <f>IF(S15="CASE",FLOOR(O15/M15,1),FLOOR(N15/M15,1))</f>
        <v/>
      </c>
      <c r="J15" s="106">
        <f>IF(ISNUMBER(SEARCH("FNSKU",C15)),"Labeling","")</f>
        <v/>
      </c>
      <c r="K15" s="106">
        <f>IFERROR(VLOOKUP(A15,Instruction!A:F,6,0),"")</f>
        <v/>
      </c>
      <c r="L15" s="107">
        <f>IFERROR(VLOOKUP(A15,Instruction!A:J,10,0),"No Supplies")</f>
        <v/>
      </c>
      <c r="M15" s="113">
        <f>IFERROR(VLOOKUP(A15,Data1!A:C,3,0),1)</f>
        <v/>
      </c>
      <c r="N15" s="103">
        <f>IFERROR(VLOOKUP(D15,Data2!$A:$D,4,0),"")</f>
        <v/>
      </c>
      <c r="O15" s="102">
        <f>IFERROR(VLOOKUP(D15,Data2!$A:$C,3,0),"")</f>
        <v/>
      </c>
      <c r="P15" s="103" t="n">
        <v>1000</v>
      </c>
      <c r="Q15" s="102" t="n">
        <v>1008</v>
      </c>
      <c r="R15" s="102" t="inlineStr"/>
      <c r="S15" s="102" t="inlineStr">
        <is>
          <t>CASE</t>
        </is>
      </c>
    </row>
    <row r="16">
      <c r="A16" s="114" t="inlineStr">
        <is>
          <t>4146-EACH</t>
        </is>
      </c>
      <c r="B16" s="96" t="inlineStr">
        <is>
          <t>B07Q97RZJC</t>
        </is>
      </c>
      <c r="C16" s="96" t="inlineStr">
        <is>
          <t>X003L8UNND</t>
        </is>
      </c>
      <c r="D16" s="97">
        <f>IFERROR(VLOOKUP(A16,Data1!A:B,2,0),"")</f>
        <v/>
      </c>
      <c r="E16" s="115">
        <f>M16*Q16</f>
        <v/>
      </c>
      <c r="F16" s="115">
        <f>I16*IF(S16="CASE",H16,G16)</f>
        <v/>
      </c>
      <c r="G16" s="97">
        <f>IF(S16="CASE","",IFERROR(ROUNDUP(E16/N16,0),""))</f>
        <v/>
      </c>
      <c r="H16" s="97">
        <f>IF(S16="BOX","",IFERROR(ROUNDUP(E16/O16,0),""))</f>
        <v/>
      </c>
      <c r="I16" s="98">
        <f>IF(S16="CASE",FLOOR(O16/M16,1),FLOOR(N16/M16,1))</f>
        <v/>
      </c>
      <c r="J16" s="99">
        <f>IF(ISNUMBER(SEARCH("FNSKU",C16)),"Labeling","")</f>
        <v/>
      </c>
      <c r="K16" s="99">
        <f>IFERROR(VLOOKUP(A16,Instruction!A:F,6,0),"")</f>
        <v/>
      </c>
      <c r="L16" s="100">
        <f>IFERROR(VLOOKUP(A16,Instruction!A:J,10,0),"No Supplies")</f>
        <v/>
      </c>
      <c r="M16" s="115">
        <f>IFERROR(VLOOKUP(A16,Data1!A:C,3,0),1)</f>
        <v/>
      </c>
      <c r="N16" s="97">
        <f>IFERROR(VLOOKUP(D16,Data2!$A:$D,4,0),"")</f>
        <v/>
      </c>
      <c r="O16" s="96">
        <f>IFERROR(VLOOKUP(D16,Data2!$A:$C,3,0),"")</f>
        <v/>
      </c>
      <c r="P16" s="97" t="n">
        <v>983</v>
      </c>
      <c r="Q16" s="96" t="n">
        <v>984</v>
      </c>
      <c r="R16" s="96" t="inlineStr"/>
      <c r="S16" s="96" t="inlineStr">
        <is>
          <t>CASE</t>
        </is>
      </c>
    </row>
    <row r="17">
      <c r="A17" s="101" t="inlineStr">
        <is>
          <t>5045-EACH</t>
        </is>
      </c>
      <c r="B17" s="102" t="inlineStr">
        <is>
          <t>B07S94M6P6</t>
        </is>
      </c>
      <c r="C17" s="102" t="inlineStr">
        <is>
          <t>X003DE6G1X</t>
        </is>
      </c>
      <c r="D17" s="103">
        <f>IFERROR(VLOOKUP(A17,Data1!A:B,2,0),"")</f>
        <v/>
      </c>
      <c r="E17" s="104">
        <f>M17*Q17</f>
        <v/>
      </c>
      <c r="F17" s="104">
        <f>I17*IF(S17="CASE",H17,G17)</f>
        <v/>
      </c>
      <c r="G17" s="103">
        <f>IF(S17="CASE","",IFERROR(ROUNDUP(E17/N17,0),""))</f>
        <v/>
      </c>
      <c r="H17" s="103">
        <f>IF(S17="BOX","",IFERROR(ROUNDUP(E17/O17,0),""))</f>
        <v/>
      </c>
      <c r="I17" s="105">
        <f>IF(S17="CASE",FLOOR(O17/M17,1),FLOOR(N17/M17,1))</f>
        <v/>
      </c>
      <c r="J17" s="106">
        <f>IF(ISNUMBER(SEARCH("FNSKU",C17)),"Labeling","")</f>
        <v/>
      </c>
      <c r="K17" s="106">
        <f>IFERROR(VLOOKUP(A17,Instruction!A:F,6,0),"")</f>
        <v/>
      </c>
      <c r="L17" s="107">
        <f>IFERROR(VLOOKUP(A17,Instruction!A:J,10,0),"No Supplies")</f>
        <v/>
      </c>
      <c r="M17" s="104">
        <f>IFERROR(VLOOKUP(A17,Data1!A:C,3,0),1)</f>
        <v/>
      </c>
      <c r="N17" s="103">
        <f>IFERROR(VLOOKUP(D17,Data2!$A:$D,4,0),"")</f>
        <v/>
      </c>
      <c r="O17" s="102">
        <f>IFERROR(VLOOKUP(D17,Data2!$A:$C,3,0),"")</f>
        <v/>
      </c>
      <c r="P17" s="103" t="n">
        <v>957</v>
      </c>
      <c r="Q17" s="102" t="n">
        <v>960</v>
      </c>
      <c r="R17" s="102" t="inlineStr"/>
      <c r="S17" s="102" t="inlineStr">
        <is>
          <t>CASE</t>
        </is>
      </c>
    </row>
    <row r="18">
      <c r="A18" s="110" t="inlineStr">
        <is>
          <t>4107-EACH</t>
        </is>
      </c>
      <c r="B18" s="96" t="inlineStr">
        <is>
          <t>B07Q84RJLP</t>
        </is>
      </c>
      <c r="C18" s="96" t="inlineStr">
        <is>
          <t>X003L8W44J</t>
        </is>
      </c>
      <c r="D18" s="97">
        <f>IFERROR(VLOOKUP(A18,Data1!A:B,2,0),"")</f>
        <v/>
      </c>
      <c r="E18" s="111">
        <f>M18*Q18</f>
        <v/>
      </c>
      <c r="F18" s="111">
        <f>I18*IF(S18="CASE",H18,G18)</f>
        <v/>
      </c>
      <c r="G18" s="97">
        <f>IF(S18="CASE","",IFERROR(ROUNDUP(E18/N18,0),""))</f>
        <v/>
      </c>
      <c r="H18" s="97">
        <f>IF(S18="BOX","",IFERROR(ROUNDUP(E18/O18,0),""))</f>
        <v/>
      </c>
      <c r="I18" s="98">
        <f>IF(S18="CASE",FLOOR(O18/M18,1),FLOOR(N18/M18,1))</f>
        <v/>
      </c>
      <c r="J18" s="99">
        <f>IF(ISNUMBER(SEARCH("FNSKU",C18)),"Labeling","")</f>
        <v/>
      </c>
      <c r="K18" s="99">
        <f>IFERROR(VLOOKUP(A18,Instruction!A:F,6,0),"")</f>
        <v/>
      </c>
      <c r="L18" s="100">
        <f>IFERROR(VLOOKUP(A18,Instruction!A:J,10,0),"No Supplies")</f>
        <v/>
      </c>
      <c r="M18" s="111">
        <f>IFERROR(VLOOKUP(A18,Data1!A:C,3,0),1)</f>
        <v/>
      </c>
      <c r="N18" s="97">
        <f>IFERROR(VLOOKUP(D18,Data2!$A:$D,4,0),"")</f>
        <v/>
      </c>
      <c r="O18" s="96">
        <f>IFERROR(VLOOKUP(D18,Data2!$A:$C,3,0),"")</f>
        <v/>
      </c>
      <c r="P18" s="97" t="n">
        <v>857</v>
      </c>
      <c r="Q18" s="96" t="n">
        <v>852</v>
      </c>
      <c r="R18" s="96" t="inlineStr"/>
      <c r="S18" s="96" t="inlineStr">
        <is>
          <t>CASE</t>
        </is>
      </c>
    </row>
    <row r="19">
      <c r="A19" s="109" t="inlineStr">
        <is>
          <t>2170-SET6</t>
        </is>
      </c>
      <c r="B19" s="102" t="inlineStr">
        <is>
          <t>B07S165T2T</t>
        </is>
      </c>
      <c r="C19" s="102" t="inlineStr">
        <is>
          <t>X003SBSK1F</t>
        </is>
      </c>
      <c r="D19" s="103">
        <f>IFERROR(VLOOKUP(A19,Data1!A:B,2,0),"")</f>
        <v/>
      </c>
      <c r="E19" s="105">
        <f>M19*Q19</f>
        <v/>
      </c>
      <c r="F19" s="105">
        <f>I19*IF(S19="CASE",H19,G19)</f>
        <v/>
      </c>
      <c r="G19" s="103">
        <f>IF(S19="CASE","",IFERROR(ROUNDUP(E19/N19,0),""))</f>
        <v/>
      </c>
      <c r="H19" s="103">
        <f>IF(S19="BOX","",IFERROR(ROUNDUP(E19/O19,0),""))</f>
        <v/>
      </c>
      <c r="I19" s="105">
        <f>IF(S19="CASE",FLOOR(O19/M19,1),FLOOR(N19/M19,1))</f>
        <v/>
      </c>
      <c r="J19" s="106">
        <f>IF(ISNUMBER(SEARCH("FNSKU",C19)),"Labeling","")</f>
        <v/>
      </c>
      <c r="K19" s="106">
        <f>IFERROR(VLOOKUP(A19,Instruction!A:F,6,0),"")</f>
        <v/>
      </c>
      <c r="L19" s="107">
        <f>IFERROR(VLOOKUP(A19,Instruction!A:J,10,0),"No Supplies")</f>
        <v/>
      </c>
      <c r="M19" s="105">
        <f>IFERROR(VLOOKUP(A19,Data1!A:C,3,0),1)</f>
        <v/>
      </c>
      <c r="N19" s="103">
        <f>IFERROR(VLOOKUP(D19,Data2!$A:$D,4,0),"")</f>
        <v/>
      </c>
      <c r="O19" s="102">
        <f>IFERROR(VLOOKUP(D19,Data2!$A:$C,3,0),"")</f>
        <v/>
      </c>
      <c r="P19" s="103" t="n">
        <v>812</v>
      </c>
      <c r="Q19" s="102" t="n">
        <v>816</v>
      </c>
      <c r="R19" s="102" t="inlineStr"/>
      <c r="S19" s="102" t="inlineStr">
        <is>
          <t>CASE</t>
        </is>
      </c>
    </row>
    <row r="20">
      <c r="A20" s="95" t="inlineStr">
        <is>
          <t>4398-EACH</t>
        </is>
      </c>
      <c r="B20" s="96" t="inlineStr">
        <is>
          <t>B07SFKBQ7F</t>
        </is>
      </c>
      <c r="C20" s="96" t="inlineStr">
        <is>
          <t>X003GYE2EX</t>
        </is>
      </c>
      <c r="D20" s="97">
        <f>IFERROR(VLOOKUP(A20,Data1!A:B,2,0),"")</f>
        <v/>
      </c>
      <c r="E20" s="98">
        <f>M20*Q20</f>
        <v/>
      </c>
      <c r="F20" s="98">
        <f>I20*IF(S20="CASE",H20,G20)</f>
        <v/>
      </c>
      <c r="G20" s="97">
        <f>IF(S20="CASE","",IFERROR(ROUNDUP(E20/N20,0),""))</f>
        <v/>
      </c>
      <c r="H20" s="97">
        <f>IF(S20="BOX","",IFERROR(ROUNDUP(E20/O20,0),""))</f>
        <v/>
      </c>
      <c r="I20" s="98">
        <f>IF(S20="CASE",FLOOR(O20/M20,1),FLOOR(N20/M20,1))</f>
        <v/>
      </c>
      <c r="J20" s="99">
        <f>IF(ISNUMBER(SEARCH("FNSKU",C20)),"Labeling","")</f>
        <v/>
      </c>
      <c r="K20" s="99">
        <f>IFERROR(VLOOKUP(A20,Instruction!A:F,6,0),"")</f>
        <v/>
      </c>
      <c r="L20" s="100">
        <f>IFERROR(VLOOKUP(A20,Instruction!A:J,10,0),"No Supplies")</f>
        <v/>
      </c>
      <c r="M20" s="98">
        <f>IFERROR(VLOOKUP(A20,Data1!A:C,3,0),1)</f>
        <v/>
      </c>
      <c r="N20" s="97">
        <f>IFERROR(VLOOKUP(D20,Data2!$A:$D,4,0),"")</f>
        <v/>
      </c>
      <c r="O20" s="96">
        <f>IFERROR(VLOOKUP(D20,Data2!$A:$C,3,0),"")</f>
        <v/>
      </c>
      <c r="P20" s="97" t="n">
        <v>742</v>
      </c>
      <c r="Q20" s="96" t="n">
        <v>720</v>
      </c>
      <c r="R20" s="96" t="inlineStr"/>
      <c r="S20" s="96" t="inlineStr">
        <is>
          <t>CASE</t>
        </is>
      </c>
    </row>
    <row r="21">
      <c r="A21" s="112" t="inlineStr">
        <is>
          <t>5190-PACK2</t>
        </is>
      </c>
      <c r="B21" s="102" t="inlineStr">
        <is>
          <t>B0BCL7XWNT</t>
        </is>
      </c>
      <c r="C21" s="102" t="inlineStr">
        <is>
          <t>X003SFUYF1</t>
        </is>
      </c>
      <c r="D21" s="103">
        <f>IFERROR(VLOOKUP(A21,Data1!A:B,2,0),"")</f>
        <v/>
      </c>
      <c r="E21" s="113">
        <f>M21*Q21</f>
        <v/>
      </c>
      <c r="F21" s="113">
        <f>I21*IF(S21="CASE",H21,G21)</f>
        <v/>
      </c>
      <c r="G21" s="103">
        <f>IF(S21="CASE","",IFERROR(ROUNDUP(E21/N21,0),""))</f>
        <v/>
      </c>
      <c r="H21" s="103">
        <f>IF(S21="BOX","",IFERROR(ROUNDUP(E21/O21,0),""))</f>
        <v/>
      </c>
      <c r="I21" s="105">
        <f>IF(S21="CASE",FLOOR(O21/M21,1),FLOOR(N21/M21,1))</f>
        <v/>
      </c>
      <c r="J21" s="106">
        <f>IF(ISNUMBER(SEARCH("FNSKU",C21)),"Labeling","")</f>
        <v/>
      </c>
      <c r="K21" s="106">
        <f>IFERROR(VLOOKUP(A21,Instruction!A:F,6,0),"")</f>
        <v/>
      </c>
      <c r="L21" s="107">
        <f>IFERROR(VLOOKUP(A21,Instruction!A:J,10,0),"No Supplies")</f>
        <v/>
      </c>
      <c r="M21" s="113">
        <f>IFERROR(VLOOKUP(A21,Data1!A:C,3,0),1)</f>
        <v/>
      </c>
      <c r="N21" s="103">
        <f>IFERROR(VLOOKUP(D21,Data2!$A:$D,4,0),"")</f>
        <v/>
      </c>
      <c r="O21" s="102">
        <f>IFERROR(VLOOKUP(D21,Data2!$A:$C,3,0),"")</f>
        <v/>
      </c>
      <c r="P21" s="103" t="n">
        <v>704</v>
      </c>
      <c r="Q21" s="102" t="n">
        <v>720</v>
      </c>
      <c r="R21" s="102" t="inlineStr"/>
      <c r="S21" s="102" t="inlineStr">
        <is>
          <t>CASE</t>
        </is>
      </c>
    </row>
    <row r="22">
      <c r="A22" s="110" t="inlineStr">
        <is>
          <t>2901-EACH</t>
        </is>
      </c>
      <c r="B22" s="96" t="inlineStr">
        <is>
          <t>B076F13SG5</t>
        </is>
      </c>
      <c r="C22" s="96" t="inlineStr">
        <is>
          <t>B076F13SG5</t>
        </is>
      </c>
      <c r="D22" s="97">
        <f>IFERROR(VLOOKUP(A22,Data1!A:B,2,0),"")</f>
        <v/>
      </c>
      <c r="E22" s="111">
        <f>M22*Q22</f>
        <v/>
      </c>
      <c r="F22" s="111">
        <f>I22*IF(S22="CASE",H22,G22)</f>
        <v/>
      </c>
      <c r="G22" s="97">
        <f>IF(S22="CASE","",IFERROR(ROUNDUP(E22/N22,0),""))</f>
        <v/>
      </c>
      <c r="H22" s="97">
        <f>IF(S22="BOX","",IFERROR(ROUNDUP(E22/O22,0),""))</f>
        <v/>
      </c>
      <c r="I22" s="98">
        <f>IF(S22="CASE",FLOOR(O22/M22,1),FLOOR(N22/M22,1))</f>
        <v/>
      </c>
      <c r="J22" s="99">
        <f>IF(ISNUMBER(SEARCH("FNSKU",C22)),"Labeling","")</f>
        <v/>
      </c>
      <c r="K22" s="99">
        <f>IFERROR(VLOOKUP(A22,Instruction!A:F,6,0),"")</f>
        <v/>
      </c>
      <c r="L22" s="100">
        <f>IFERROR(VLOOKUP(A22,Instruction!A:J,10,0),"No Supplies")</f>
        <v/>
      </c>
      <c r="M22" s="111">
        <f>IFERROR(VLOOKUP(A22,Data1!A:C,3,0),1)</f>
        <v/>
      </c>
      <c r="N22" s="97">
        <f>IFERROR(VLOOKUP(D22,Data2!$A:$D,4,0),"")</f>
        <v/>
      </c>
      <c r="O22" s="96">
        <f>IFERROR(VLOOKUP(D22,Data2!$A:$C,3,0),"")</f>
        <v/>
      </c>
      <c r="P22" s="97" t="n">
        <v>664</v>
      </c>
      <c r="Q22" s="96" t="n">
        <v>672</v>
      </c>
      <c r="R22" s="96" t="inlineStr"/>
      <c r="S22" s="96" t="inlineStr">
        <is>
          <t>CASE</t>
        </is>
      </c>
    </row>
    <row r="23">
      <c r="A23" s="116" t="inlineStr">
        <is>
          <t>6120-EACH</t>
        </is>
      </c>
      <c r="B23" s="102" t="inlineStr">
        <is>
          <t>B09DJVP3DS</t>
        </is>
      </c>
      <c r="C23" s="102" t="inlineStr">
        <is>
          <t>B09DJVP3DS</t>
        </is>
      </c>
      <c r="D23" s="103">
        <f>IFERROR(VLOOKUP(A23,Data1!A:B,2,0),"")</f>
        <v/>
      </c>
      <c r="E23" s="117">
        <f>M23*Q23</f>
        <v/>
      </c>
      <c r="F23" s="117">
        <f>I23*IF(S23="CASE",H23,G23)</f>
        <v/>
      </c>
      <c r="G23" s="103">
        <f>IF(S23="CASE","",IFERROR(ROUNDUP(E23/N23,0),""))</f>
        <v/>
      </c>
      <c r="H23" s="103">
        <f>IF(S23="BOX","",IFERROR(ROUNDUP(E23/O23,0),""))</f>
        <v/>
      </c>
      <c r="I23" s="117">
        <f>IF(S23="CASE",FLOOR(O23/M23,1),FLOOR(N23/M23,1))</f>
        <v/>
      </c>
      <c r="J23" s="106">
        <f>IF(ISNUMBER(SEARCH("FNSKU",C23)),"Labeling","")</f>
        <v/>
      </c>
      <c r="K23" s="106">
        <f>IFERROR(VLOOKUP(A23,Instruction!A:F,6,0),"")</f>
        <v/>
      </c>
      <c r="L23" s="107">
        <f>IFERROR(VLOOKUP(A23,Instruction!A:J,10,0),"No Supplies")</f>
        <v/>
      </c>
      <c r="M23" s="117">
        <f>IFERROR(VLOOKUP(A23,Data1!A:C,3,0),1)</f>
        <v/>
      </c>
      <c r="N23" s="103">
        <f>IFERROR(VLOOKUP(D23,Data2!$A:$D,4,0),"")</f>
        <v/>
      </c>
      <c r="O23" s="102">
        <f>IFERROR(VLOOKUP(D23,Data2!$A:$C,3,0),"")</f>
        <v/>
      </c>
      <c r="P23" s="103" t="n">
        <v>643</v>
      </c>
      <c r="Q23" s="102" t="n">
        <v>648</v>
      </c>
      <c r="R23" s="102" t="inlineStr"/>
      <c r="S23" s="102" t="inlineStr">
        <is>
          <t>CASE</t>
        </is>
      </c>
    </row>
    <row r="24">
      <c r="A24" s="95" t="inlineStr">
        <is>
          <t>2206-EACH</t>
        </is>
      </c>
      <c r="B24" s="96" t="inlineStr">
        <is>
          <t>B07RPR34BJ</t>
        </is>
      </c>
      <c r="C24" s="96" t="inlineStr">
        <is>
          <t>X002GAOOB9</t>
        </is>
      </c>
      <c r="D24" s="97">
        <f>IFERROR(VLOOKUP(A24,Data1!A:B,2,0),"")</f>
        <v/>
      </c>
      <c r="E24" s="98">
        <f>M24*Q24</f>
        <v/>
      </c>
      <c r="F24" s="98">
        <f>I24*IF(S24="CASE",H24,G24)</f>
        <v/>
      </c>
      <c r="G24" s="97">
        <f>IF(S24="CASE","",IFERROR(ROUNDUP(E24/N24,0),""))</f>
        <v/>
      </c>
      <c r="H24" s="97">
        <f>IF(S24="BOX","",IFERROR(ROUNDUP(E24/O24,0),""))</f>
        <v/>
      </c>
      <c r="I24" s="98">
        <f>IF(S24="CASE",FLOOR(O24/M24,1),FLOOR(N24/M24,1))</f>
        <v/>
      </c>
      <c r="J24" s="99">
        <f>IF(ISNUMBER(SEARCH("FNSKU",C24)),"Labeling","")</f>
        <v/>
      </c>
      <c r="K24" s="99">
        <f>IFERROR(VLOOKUP(A24,Instruction!A:F,6,0),"")</f>
        <v/>
      </c>
      <c r="L24" s="100">
        <f>IFERROR(VLOOKUP(A24,Instruction!A:J,10,0),"No Supplies")</f>
        <v/>
      </c>
      <c r="M24" s="98">
        <f>IFERROR(VLOOKUP(A24,Data1!A:C,3,0),1)</f>
        <v/>
      </c>
      <c r="N24" s="97">
        <f>IFERROR(VLOOKUP(D24,Data2!$A:$D,4,0),"")</f>
        <v/>
      </c>
      <c r="O24" s="96">
        <f>IFERROR(VLOOKUP(D24,Data2!$A:$C,3,0),"")</f>
        <v/>
      </c>
      <c r="P24" s="97" t="n">
        <v>634</v>
      </c>
      <c r="Q24" s="96" t="n">
        <v>576</v>
      </c>
      <c r="R24" s="96" t="inlineStr"/>
      <c r="S24" s="96" t="inlineStr">
        <is>
          <t>CASE</t>
        </is>
      </c>
    </row>
    <row r="25">
      <c r="A25" s="101" t="inlineStr">
        <is>
          <t>2300-EACH</t>
        </is>
      </c>
      <c r="B25" s="102" t="inlineStr">
        <is>
          <t>B07QXVJFTP</t>
        </is>
      </c>
      <c r="C25" s="102" t="inlineStr">
        <is>
          <t>X0044R3N1J</t>
        </is>
      </c>
      <c r="D25" s="103">
        <f>IFERROR(VLOOKUP(A25,Data1!A:B,2,0),"")</f>
        <v/>
      </c>
      <c r="E25" s="104">
        <f>M25*Q25</f>
        <v/>
      </c>
      <c r="F25" s="104">
        <f>I25*IF(S25="CASE",H25,G25)</f>
        <v/>
      </c>
      <c r="G25" s="103">
        <f>IF(S25="CASE","",IFERROR(ROUNDUP(E25/N25,0),""))</f>
        <v/>
      </c>
      <c r="H25" s="103">
        <f>IF(S25="BOX","",IFERROR(ROUNDUP(E25/O25,0),""))</f>
        <v/>
      </c>
      <c r="I25" s="105">
        <f>IF(S25="CASE",FLOOR(O25/M25,1),FLOOR(N25/M25,1))</f>
        <v/>
      </c>
      <c r="J25" s="106">
        <f>IF(ISNUMBER(SEARCH("FNSKU",C25)),"Labeling","")</f>
        <v/>
      </c>
      <c r="K25" s="106">
        <f>IFERROR(VLOOKUP(A25,Instruction!A:F,6,0),"")</f>
        <v/>
      </c>
      <c r="L25" s="107">
        <f>IFERROR(VLOOKUP(A25,Instruction!A:J,10,0),"No Supplies")</f>
        <v/>
      </c>
      <c r="M25" s="104">
        <f>IFERROR(VLOOKUP(A25,Data1!A:C,3,0),1)</f>
        <v/>
      </c>
      <c r="N25" s="103">
        <f>IFERROR(VLOOKUP(D25,Data2!$A:$D,4,0),"")</f>
        <v/>
      </c>
      <c r="O25" s="102">
        <f>IFERROR(VLOOKUP(D25,Data2!$A:$C,3,0),"")</f>
        <v/>
      </c>
      <c r="P25" s="103" t="n">
        <v>620</v>
      </c>
      <c r="Q25" s="102" t="n">
        <v>576</v>
      </c>
      <c r="R25" s="102" t="inlineStr"/>
      <c r="S25" s="102" t="inlineStr">
        <is>
          <t>CASE</t>
        </is>
      </c>
    </row>
    <row r="26">
      <c r="A26" s="110" t="inlineStr">
        <is>
          <t>3467-EACH-1</t>
        </is>
      </c>
      <c r="B26" s="96" t="inlineStr">
        <is>
          <t>B01HTYG3LE</t>
        </is>
      </c>
      <c r="C26" s="96" t="inlineStr">
        <is>
          <t>B01HTYG3LE</t>
        </is>
      </c>
      <c r="D26" s="97">
        <f>IFERROR(VLOOKUP(A26,Data1!A:B,2,0),"")</f>
        <v/>
      </c>
      <c r="E26" s="111">
        <f>M26*Q26</f>
        <v/>
      </c>
      <c r="F26" s="111">
        <f>I26*IF(S26="CASE",H26,G26)</f>
        <v/>
      </c>
      <c r="G26" s="97">
        <f>IF(S26="CASE","",IFERROR(ROUNDUP(E26/N26,0),""))</f>
        <v/>
      </c>
      <c r="H26" s="97">
        <f>IF(S26="BOX","",IFERROR(ROUNDUP(E26/O26,0),""))</f>
        <v/>
      </c>
      <c r="I26" s="98">
        <f>IF(S26="CASE",FLOOR(O26/M26,1),FLOOR(N26/M26,1))</f>
        <v/>
      </c>
      <c r="J26" s="99">
        <f>IF(ISNUMBER(SEARCH("FNSKU",C26)),"Labeling","")</f>
        <v/>
      </c>
      <c r="K26" s="99">
        <f>IFERROR(VLOOKUP(A26,Instruction!A:F,6,0),"")</f>
        <v/>
      </c>
      <c r="L26" s="100">
        <f>IFERROR(VLOOKUP(A26,Instruction!A:J,10,0),"No Supplies")</f>
        <v/>
      </c>
      <c r="M26" s="111">
        <f>IFERROR(VLOOKUP(A26,Data1!A:C,3,0),1)</f>
        <v/>
      </c>
      <c r="N26" s="97">
        <f>IFERROR(VLOOKUP(D26,Data2!$A:$D,4,0),"")</f>
        <v/>
      </c>
      <c r="O26" s="96">
        <f>IFERROR(VLOOKUP(D26,Data2!$A:$C,3,0),"")</f>
        <v/>
      </c>
      <c r="P26" s="97" t="n">
        <v>617</v>
      </c>
      <c r="Q26" s="96" t="n">
        <v>648</v>
      </c>
      <c r="R26" s="96" t="inlineStr"/>
      <c r="S26" s="96" t="inlineStr">
        <is>
          <t>CASE</t>
        </is>
      </c>
    </row>
    <row r="27">
      <c r="A27" s="112" t="inlineStr">
        <is>
          <t>17049-EACH</t>
        </is>
      </c>
      <c r="B27" s="102" t="inlineStr">
        <is>
          <t>B00FBOMTA4</t>
        </is>
      </c>
      <c r="C27" s="102" t="inlineStr">
        <is>
          <t>B00FBOMTA4</t>
        </is>
      </c>
      <c r="D27" s="103">
        <f>IFERROR(VLOOKUP(A27,Data1!A:B,2,0),"")</f>
        <v/>
      </c>
      <c r="E27" s="113">
        <f>M27*Q27</f>
        <v/>
      </c>
      <c r="F27" s="113">
        <f>I27*IF(S27="CASE",H27,G27)</f>
        <v/>
      </c>
      <c r="G27" s="103">
        <f>IF(S27="CASE","",IFERROR(ROUNDUP(E27/N27,0),""))</f>
        <v/>
      </c>
      <c r="H27" s="103">
        <f>IF(S27="BOX","",IFERROR(ROUNDUP(E27/O27,0),""))</f>
        <v/>
      </c>
      <c r="I27" s="105">
        <f>IF(S27="CASE",FLOOR(O27/M27,1),FLOOR(N27/M27,1))</f>
        <v/>
      </c>
      <c r="J27" s="106">
        <f>IF(ISNUMBER(SEARCH("FNSKU",C27)),"Labeling","")</f>
        <v/>
      </c>
      <c r="K27" s="106">
        <f>IFERROR(VLOOKUP(A27,Instruction!A:F,6,0),"")</f>
        <v/>
      </c>
      <c r="L27" s="107">
        <f>IFERROR(VLOOKUP(A27,Instruction!A:J,10,0),"No Supplies")</f>
        <v/>
      </c>
      <c r="M27" s="113">
        <f>IFERROR(VLOOKUP(A27,Data1!A:C,3,0),1)</f>
        <v/>
      </c>
      <c r="N27" s="103">
        <f>IFERROR(VLOOKUP(D27,Data2!$A:$D,4,0),"")</f>
        <v/>
      </c>
      <c r="O27" s="102">
        <f>IFERROR(VLOOKUP(D27,Data2!$A:$C,3,0),"")</f>
        <v/>
      </c>
      <c r="P27" s="103" t="n">
        <v>609</v>
      </c>
      <c r="Q27" s="102" t="n">
        <v>576</v>
      </c>
      <c r="R27" s="102" t="inlineStr"/>
      <c r="S27" s="102" t="inlineStr">
        <is>
          <t>CASE</t>
        </is>
      </c>
    </row>
    <row r="28">
      <c r="A28" s="114" t="inlineStr">
        <is>
          <t>3161-EACH</t>
        </is>
      </c>
      <c r="B28" s="96" t="inlineStr">
        <is>
          <t>B08FK78Z2B</t>
        </is>
      </c>
      <c r="C28" s="96" t="inlineStr">
        <is>
          <t>X003BXWZTX</t>
        </is>
      </c>
      <c r="D28" s="97">
        <f>IFERROR(VLOOKUP(A28,Data1!A:B,2,0),"")</f>
        <v/>
      </c>
      <c r="E28" s="115">
        <f>M28*Q28</f>
        <v/>
      </c>
      <c r="F28" s="115">
        <f>I28*IF(S28="CASE",H28,G28)</f>
        <v/>
      </c>
      <c r="G28" s="97">
        <f>IF(S28="CASE","",IFERROR(ROUNDUP(E28/N28,0),""))</f>
        <v/>
      </c>
      <c r="H28" s="97">
        <f>IF(S28="BOX","",IFERROR(ROUNDUP(E28/O28,0),""))</f>
        <v/>
      </c>
      <c r="I28" s="98">
        <f>IF(S28="CASE",FLOOR(O28/M28,1),FLOOR(N28/M28,1))</f>
        <v/>
      </c>
      <c r="J28" s="99">
        <f>IF(ISNUMBER(SEARCH("FNSKU",C28)),"Labeling","")</f>
        <v/>
      </c>
      <c r="K28" s="99">
        <f>IFERROR(VLOOKUP(A28,Instruction!A:F,6,0),"")</f>
        <v/>
      </c>
      <c r="L28" s="100">
        <f>IFERROR(VLOOKUP(A28,Instruction!A:J,10,0),"No Supplies")</f>
        <v/>
      </c>
      <c r="M28" s="115">
        <f>IFERROR(VLOOKUP(A28,Data1!A:C,3,0),1)</f>
        <v/>
      </c>
      <c r="N28" s="97">
        <f>IFERROR(VLOOKUP(D28,Data2!$A:$D,4,0),"")</f>
        <v/>
      </c>
      <c r="O28" s="96">
        <f>IFERROR(VLOOKUP(D28,Data2!$A:$C,3,0),"")</f>
        <v/>
      </c>
      <c r="P28" s="97" t="n">
        <v>599</v>
      </c>
      <c r="Q28" s="96" t="n">
        <v>600</v>
      </c>
      <c r="R28" s="96" t="inlineStr"/>
      <c r="S28" s="96" t="inlineStr">
        <is>
          <t>CASE</t>
        </is>
      </c>
    </row>
    <row r="29">
      <c r="A29" s="101" t="inlineStr">
        <is>
          <t>2320-EACH</t>
        </is>
      </c>
      <c r="B29" s="102" t="inlineStr">
        <is>
          <t>B075VWXGFL</t>
        </is>
      </c>
      <c r="C29" s="102" t="inlineStr">
        <is>
          <t>B075VWXGFL</t>
        </is>
      </c>
      <c r="D29" s="103">
        <f>IFERROR(VLOOKUP(A29,Data1!A:B,2,0),"")</f>
        <v/>
      </c>
      <c r="E29" s="104">
        <f>M29*Q29</f>
        <v/>
      </c>
      <c r="F29" s="104">
        <f>I29*IF(S29="CASE",H29,G29)</f>
        <v/>
      </c>
      <c r="G29" s="103">
        <f>IF(S29="CASE","",IFERROR(ROUNDUP(E29/N29,0),""))</f>
        <v/>
      </c>
      <c r="H29" s="103">
        <f>IF(S29="BOX","",IFERROR(ROUNDUP(E29/O29,0),""))</f>
        <v/>
      </c>
      <c r="I29" s="105">
        <f>IF(S29="CASE",FLOOR(O29/M29,1),FLOOR(N29/M29,1))</f>
        <v/>
      </c>
      <c r="J29" s="106">
        <f>IF(ISNUMBER(SEARCH("FNSKU",C29)),"Labeling","")</f>
        <v/>
      </c>
      <c r="K29" s="106">
        <f>IFERROR(VLOOKUP(A29,Instruction!A:F,6,0),"")</f>
        <v/>
      </c>
      <c r="L29" s="107">
        <f>IFERROR(VLOOKUP(A29,Instruction!A:J,10,0),"No Supplies")</f>
        <v/>
      </c>
      <c r="M29" s="104">
        <f>IFERROR(VLOOKUP(A29,Data1!A:C,3,0),1)</f>
        <v/>
      </c>
      <c r="N29" s="103">
        <f>IFERROR(VLOOKUP(D29,Data2!$A:$D,4,0),"")</f>
        <v/>
      </c>
      <c r="O29" s="102">
        <f>IFERROR(VLOOKUP(D29,Data2!$A:$C,3,0),"")</f>
        <v/>
      </c>
      <c r="P29" s="103" t="n">
        <v>571</v>
      </c>
      <c r="Q29" s="102" t="n">
        <v>576</v>
      </c>
      <c r="R29" s="102" t="inlineStr"/>
      <c r="S29" s="102" t="inlineStr">
        <is>
          <t>CASE</t>
        </is>
      </c>
    </row>
    <row r="30">
      <c r="A30" s="95" t="inlineStr">
        <is>
          <t>3190-EACH</t>
        </is>
      </c>
      <c r="B30" s="96" t="inlineStr">
        <is>
          <t>B07Q9PJ727</t>
        </is>
      </c>
      <c r="C30" s="96" t="inlineStr">
        <is>
          <t>X003SBSK1P</t>
        </is>
      </c>
      <c r="D30" s="97">
        <f>IFERROR(VLOOKUP(A30,Data1!A:B,2,0),"")</f>
        <v/>
      </c>
      <c r="E30" s="98">
        <f>M30*Q30</f>
        <v/>
      </c>
      <c r="F30" s="98">
        <f>I30*IF(S30="CASE",H30,G30)</f>
        <v/>
      </c>
      <c r="G30" s="97">
        <f>IF(S30="CASE","",IFERROR(ROUNDUP(E30/N30,0),""))</f>
        <v/>
      </c>
      <c r="H30" s="97">
        <f>IF(S30="BOX","",IFERROR(ROUNDUP(E30/O30,0),""))</f>
        <v/>
      </c>
      <c r="I30" s="98">
        <f>IF(S30="CASE",FLOOR(O30/M30,1),FLOOR(N30/M30,1))</f>
        <v/>
      </c>
      <c r="J30" s="99">
        <f>IF(ISNUMBER(SEARCH("FNSKU",C30)),"Labeling","")</f>
        <v/>
      </c>
      <c r="K30" s="99">
        <f>IFERROR(VLOOKUP(A30,Instruction!A:F,6,0),"")</f>
        <v/>
      </c>
      <c r="L30" s="100">
        <f>IFERROR(VLOOKUP(A30,Instruction!A:J,10,0),"No Supplies")</f>
        <v/>
      </c>
      <c r="M30" s="98">
        <f>IFERROR(VLOOKUP(A30,Data1!A:C,3,0),1)</f>
        <v/>
      </c>
      <c r="N30" s="97">
        <f>IFERROR(VLOOKUP(D30,Data2!$A:$D,4,0),"")</f>
        <v/>
      </c>
      <c r="O30" s="96">
        <f>IFERROR(VLOOKUP(D30,Data2!$A:$C,3,0),"")</f>
        <v/>
      </c>
      <c r="P30" s="97" t="n">
        <v>563</v>
      </c>
      <c r="Q30" s="96" t="n">
        <v>564</v>
      </c>
      <c r="R30" s="96" t="inlineStr"/>
      <c r="S30" s="96" t="inlineStr">
        <is>
          <t>CASE</t>
        </is>
      </c>
    </row>
    <row r="31">
      <c r="A31" s="109" t="inlineStr">
        <is>
          <t>2044-EACH</t>
        </is>
      </c>
      <c r="B31" s="102" t="inlineStr">
        <is>
          <t>B075VXY8MQ</t>
        </is>
      </c>
      <c r="C31" s="102" t="inlineStr">
        <is>
          <t>B075VXY8MQ</t>
        </is>
      </c>
      <c r="D31" s="103">
        <f>IFERROR(VLOOKUP(A31,Data1!A:B,2,0),"")</f>
        <v/>
      </c>
      <c r="E31" s="105">
        <f>M31*Q31</f>
        <v/>
      </c>
      <c r="F31" s="105">
        <f>I31*IF(S31="CASE",H31,G31)</f>
        <v/>
      </c>
      <c r="G31" s="103">
        <f>IF(S31="CASE","",IFERROR(ROUNDUP(E31/N31,0),""))</f>
        <v/>
      </c>
      <c r="H31" s="103">
        <f>IF(S31="BOX","",IFERROR(ROUNDUP(E31/O31,0),""))</f>
        <v/>
      </c>
      <c r="I31" s="105">
        <f>IF(S31="CASE",FLOOR(O31/M31,1),FLOOR(N31/M31,1))</f>
        <v/>
      </c>
      <c r="J31" s="106">
        <f>IF(ISNUMBER(SEARCH("FNSKU",C31)),"Labeling","")</f>
        <v/>
      </c>
      <c r="K31" s="106">
        <f>IFERROR(VLOOKUP(A31,Instruction!A:F,6,0),"")</f>
        <v/>
      </c>
      <c r="L31" s="107">
        <f>IFERROR(VLOOKUP(A31,Instruction!A:J,10,0),"No Supplies")</f>
        <v/>
      </c>
      <c r="M31" s="105">
        <f>IFERROR(VLOOKUP(A31,Data1!A:C,3,0),1)</f>
        <v/>
      </c>
      <c r="N31" s="103">
        <f>IFERROR(VLOOKUP(D31,Data2!$A:$D,4,0),"")</f>
        <v/>
      </c>
      <c r="O31" s="102">
        <f>IFERROR(VLOOKUP(D31,Data2!$A:$C,3,0),"")</f>
        <v/>
      </c>
      <c r="P31" s="103" t="n">
        <v>552</v>
      </c>
      <c r="Q31" s="102" t="n">
        <v>576</v>
      </c>
      <c r="R31" s="102" t="inlineStr"/>
      <c r="S31" s="102" t="inlineStr">
        <is>
          <t>CASE</t>
        </is>
      </c>
    </row>
    <row r="32">
      <c r="A32" s="110" t="inlineStr">
        <is>
          <t>581-SET6</t>
        </is>
      </c>
      <c r="B32" s="96" t="inlineStr">
        <is>
          <t>B07S97LHGW</t>
        </is>
      </c>
      <c r="C32" s="96" t="inlineStr">
        <is>
          <t>X003L8UNOH</t>
        </is>
      </c>
      <c r="D32" s="97">
        <f>IFERROR(VLOOKUP(A32,Data1!A:B,2,0),"")</f>
        <v/>
      </c>
      <c r="E32" s="111">
        <f>M32*Q32</f>
        <v/>
      </c>
      <c r="F32" s="111">
        <f>I32*IF(S32="CASE",H32,G32)</f>
        <v/>
      </c>
      <c r="G32" s="97">
        <f>IF(S32="CASE","",IFERROR(ROUNDUP(E32/N32,0),""))</f>
        <v/>
      </c>
      <c r="H32" s="97">
        <f>IF(S32="BOX","",IFERROR(ROUNDUP(E32/O32,0),""))</f>
        <v/>
      </c>
      <c r="I32" s="98">
        <f>IF(S32="CASE",FLOOR(O32/M32,1),FLOOR(N32/M32,1))</f>
        <v/>
      </c>
      <c r="J32" s="99">
        <f>IF(ISNUMBER(SEARCH("FNSKU",C32)),"Labeling","")</f>
        <v/>
      </c>
      <c r="K32" s="99">
        <f>IFERROR(VLOOKUP(A32,Instruction!A:F,6,0),"")</f>
        <v/>
      </c>
      <c r="L32" s="100">
        <f>IFERROR(VLOOKUP(A32,Instruction!A:J,10,0),"No Supplies")</f>
        <v/>
      </c>
      <c r="M32" s="111">
        <f>IFERROR(VLOOKUP(A32,Data1!A:C,3,0),1)</f>
        <v/>
      </c>
      <c r="N32" s="97">
        <f>IFERROR(VLOOKUP(D32,Data2!$A:$D,4,0),"")</f>
        <v/>
      </c>
      <c r="O32" s="96">
        <f>IFERROR(VLOOKUP(D32,Data2!$A:$C,3,0),"")</f>
        <v/>
      </c>
      <c r="P32" s="97" t="n">
        <v>515</v>
      </c>
      <c r="Q32" s="96" t="n">
        <v>516</v>
      </c>
      <c r="R32" s="96" t="inlineStr"/>
      <c r="S32" s="96" t="inlineStr">
        <is>
          <t>CASE</t>
        </is>
      </c>
    </row>
    <row r="33">
      <c r="A33" s="109" t="inlineStr">
        <is>
          <t>4102-EACH</t>
        </is>
      </c>
      <c r="B33" s="102" t="inlineStr">
        <is>
          <t>B07Q8WY4R5</t>
        </is>
      </c>
      <c r="C33" s="102" t="inlineStr">
        <is>
          <t>X003L8UNPL</t>
        </is>
      </c>
      <c r="D33" s="103">
        <f>IFERROR(VLOOKUP(A33,Data1!A:B,2,0),"")</f>
        <v/>
      </c>
      <c r="E33" s="105">
        <f>M33*Q33</f>
        <v/>
      </c>
      <c r="F33" s="105">
        <f>I33*IF(S33="CASE",H33,G33)</f>
        <v/>
      </c>
      <c r="G33" s="103">
        <f>IF(S33="CASE","",IFERROR(ROUNDUP(E33/N33,0),""))</f>
        <v/>
      </c>
      <c r="H33" s="103">
        <f>IF(S33="BOX","",IFERROR(ROUNDUP(E33/O33,0),""))</f>
        <v/>
      </c>
      <c r="I33" s="105">
        <f>IF(S33="CASE",FLOOR(O33/M33,1),FLOOR(N33/M33,1))</f>
        <v/>
      </c>
      <c r="J33" s="106">
        <f>IF(ISNUMBER(SEARCH("FNSKU",C33)),"Labeling","")</f>
        <v/>
      </c>
      <c r="K33" s="106">
        <f>IFERROR(VLOOKUP(A33,Instruction!A:F,6,0),"")</f>
        <v/>
      </c>
      <c r="L33" s="107">
        <f>IFERROR(VLOOKUP(A33,Instruction!A:J,10,0),"No Supplies")</f>
        <v/>
      </c>
      <c r="M33" s="105">
        <f>IFERROR(VLOOKUP(A33,Data1!A:C,3,0),1)</f>
        <v/>
      </c>
      <c r="N33" s="103">
        <f>IFERROR(VLOOKUP(D33,Data2!$A:$D,4,0),"")</f>
        <v/>
      </c>
      <c r="O33" s="102">
        <f>IFERROR(VLOOKUP(D33,Data2!$A:$C,3,0),"")</f>
        <v/>
      </c>
      <c r="P33" s="103" t="n">
        <v>495</v>
      </c>
      <c r="Q33" s="102" t="n">
        <v>492</v>
      </c>
      <c r="R33" s="102" t="inlineStr"/>
      <c r="S33" s="102" t="inlineStr">
        <is>
          <t>CASE</t>
        </is>
      </c>
    </row>
    <row r="34">
      <c r="A34" s="110" t="inlineStr">
        <is>
          <t>5190-EACH</t>
        </is>
      </c>
      <c r="B34" s="96" t="inlineStr">
        <is>
          <t>B0BCMBR7L9</t>
        </is>
      </c>
      <c r="C34" s="96" t="inlineStr">
        <is>
          <t>B0BCMBR7L9</t>
        </is>
      </c>
      <c r="D34" s="97">
        <f>IFERROR(VLOOKUP(A34,Data1!A:B,2,0),"")</f>
        <v/>
      </c>
      <c r="E34" s="111">
        <f>M34*Q34</f>
        <v/>
      </c>
      <c r="F34" s="111">
        <f>I34*IF(S34="CASE",H34,G34)</f>
        <v/>
      </c>
      <c r="G34" s="97">
        <f>IF(S34="CASE","",IFERROR(ROUNDUP(E34/N34,0),""))</f>
        <v/>
      </c>
      <c r="H34" s="97">
        <f>IF(S34="BOX","",IFERROR(ROUNDUP(E34/O34,0),""))</f>
        <v/>
      </c>
      <c r="I34" s="98">
        <f>IF(S34="CASE",FLOOR(O34/M34,1),FLOOR(N34/M34,1))</f>
        <v/>
      </c>
      <c r="J34" s="99">
        <f>IF(ISNUMBER(SEARCH("FNSKU",C34)),"Labeling","")</f>
        <v/>
      </c>
      <c r="K34" s="99">
        <f>IFERROR(VLOOKUP(A34,Instruction!A:F,6,0),"")</f>
        <v/>
      </c>
      <c r="L34" s="100">
        <f>IFERROR(VLOOKUP(A34,Instruction!A:J,10,0),"No Supplies")</f>
        <v/>
      </c>
      <c r="M34" s="111">
        <f>IFERROR(VLOOKUP(A34,Data1!A:C,3,0),1)</f>
        <v/>
      </c>
      <c r="N34" s="97">
        <f>IFERROR(VLOOKUP(D34,Data2!$A:$D,4,0),"")</f>
        <v/>
      </c>
      <c r="O34" s="96">
        <f>IFERROR(VLOOKUP(D34,Data2!$A:$C,3,0),"")</f>
        <v/>
      </c>
      <c r="P34" s="97" t="n">
        <v>492</v>
      </c>
      <c r="Q34" s="96" t="n">
        <v>432</v>
      </c>
      <c r="R34" s="96" t="inlineStr"/>
      <c r="S34" s="96" t="inlineStr">
        <is>
          <t>CASE</t>
        </is>
      </c>
    </row>
    <row r="35">
      <c r="A35" s="109" t="inlineStr">
        <is>
          <t>5191-EACH</t>
        </is>
      </c>
      <c r="B35" s="102" t="inlineStr">
        <is>
          <t>B0BCL6MSMS</t>
        </is>
      </c>
      <c r="C35" s="102" t="inlineStr">
        <is>
          <t>B0BCL6MSMS</t>
        </is>
      </c>
      <c r="D35" s="103">
        <f>IFERROR(VLOOKUP(A35,Data1!A:B,2,0),"")</f>
        <v/>
      </c>
      <c r="E35" s="105">
        <f>M35*Q35</f>
        <v/>
      </c>
      <c r="F35" s="105">
        <f>I35*IF(S35="CASE",H35,G35)</f>
        <v/>
      </c>
      <c r="G35" s="103">
        <f>IF(S35="CASE","",IFERROR(ROUNDUP(E35/N35,0),""))</f>
        <v/>
      </c>
      <c r="H35" s="103">
        <f>IF(S35="BOX","",IFERROR(ROUNDUP(E35/O35,0),""))</f>
        <v/>
      </c>
      <c r="I35" s="105">
        <f>IF(S35="CASE",FLOOR(O35/M35,1),FLOOR(N35/M35,1))</f>
        <v/>
      </c>
      <c r="J35" s="106">
        <f>IF(ISNUMBER(SEARCH("FNSKU",C35)),"Labeling","")</f>
        <v/>
      </c>
      <c r="K35" s="106">
        <f>IFERROR(VLOOKUP(A35,Instruction!A:F,6,0),"")</f>
        <v/>
      </c>
      <c r="L35" s="107">
        <f>IFERROR(VLOOKUP(A35,Instruction!A:J,10,0),"No Supplies")</f>
        <v/>
      </c>
      <c r="M35" s="105">
        <f>IFERROR(VLOOKUP(A35,Data1!A:C,3,0),1)</f>
        <v/>
      </c>
      <c r="N35" s="103">
        <f>IFERROR(VLOOKUP(D35,Data2!$A:$D,4,0),"")</f>
        <v/>
      </c>
      <c r="O35" s="102">
        <f>IFERROR(VLOOKUP(D35,Data2!$A:$C,3,0),"")</f>
        <v/>
      </c>
      <c r="P35" s="103" t="n">
        <v>486</v>
      </c>
      <c r="Q35" s="102" t="n">
        <v>492</v>
      </c>
      <c r="R35" s="102" t="inlineStr"/>
      <c r="S35" s="102" t="inlineStr">
        <is>
          <t>CASE</t>
        </is>
      </c>
    </row>
    <row r="36">
      <c r="A36" s="95" t="inlineStr">
        <is>
          <t>3167-SET4</t>
        </is>
      </c>
      <c r="B36" s="96" t="inlineStr">
        <is>
          <t>B08LP2FGJM</t>
        </is>
      </c>
      <c r="C36" s="96" t="inlineStr">
        <is>
          <t>X003BVZHKJ</t>
        </is>
      </c>
      <c r="D36" s="97">
        <f>IFERROR(VLOOKUP(A36,Data1!A:B,2,0),"")</f>
        <v/>
      </c>
      <c r="E36" s="98">
        <f>M36*Q36</f>
        <v/>
      </c>
      <c r="F36" s="98">
        <f>I36*IF(S36="CASE",H36,G36)</f>
        <v/>
      </c>
      <c r="G36" s="97">
        <f>IF(S36="CASE","",IFERROR(ROUNDUP(E36/N36,0),""))</f>
        <v/>
      </c>
      <c r="H36" s="97">
        <f>IF(S36="BOX","",IFERROR(ROUNDUP(E36/O36,0),""))</f>
        <v/>
      </c>
      <c r="I36" s="98">
        <f>IF(S36="CASE",FLOOR(O36/M36,1),FLOOR(N36/M36,1))</f>
        <v/>
      </c>
      <c r="J36" s="99">
        <f>IF(ISNUMBER(SEARCH("FNSKU",C36)),"Labeling","")</f>
        <v/>
      </c>
      <c r="K36" s="99">
        <f>IFERROR(VLOOKUP(A36,Instruction!A:F,6,0),"")</f>
        <v/>
      </c>
      <c r="L36" s="100">
        <f>IFERROR(VLOOKUP(A36,Instruction!A:J,10,0),"No Supplies")</f>
        <v/>
      </c>
      <c r="M36" s="98">
        <f>IFERROR(VLOOKUP(A36,Data1!A:C,3,0),1)</f>
        <v/>
      </c>
      <c r="N36" s="97">
        <f>IFERROR(VLOOKUP(D36,Data2!$A:$D,4,0),"")</f>
        <v/>
      </c>
      <c r="O36" s="96">
        <f>IFERROR(VLOOKUP(D36,Data2!$A:$C,3,0),"")</f>
        <v/>
      </c>
      <c r="P36" s="97" t="n">
        <v>483</v>
      </c>
      <c r="Q36" s="96" t="n">
        <v>486</v>
      </c>
      <c r="R36" s="96" t="inlineStr"/>
      <c r="S36" s="96" t="inlineStr">
        <is>
          <t>CASE</t>
        </is>
      </c>
    </row>
    <row r="37">
      <c r="A37" s="112" t="inlineStr">
        <is>
          <t>4127-EACH</t>
        </is>
      </c>
      <c r="B37" s="102" t="inlineStr">
        <is>
          <t>B07Q8XTMXF</t>
        </is>
      </c>
      <c r="C37" s="102" t="inlineStr">
        <is>
          <t>X003SC97MF</t>
        </is>
      </c>
      <c r="D37" s="103">
        <f>IFERROR(VLOOKUP(A37,Data1!A:B,2,0),"")</f>
        <v/>
      </c>
      <c r="E37" s="113">
        <f>M37*Q37</f>
        <v/>
      </c>
      <c r="F37" s="113">
        <f>I37*IF(S37="CASE",H37,G37)</f>
        <v/>
      </c>
      <c r="G37" s="103">
        <f>IF(S37="CASE","",IFERROR(ROUNDUP(E37/N37,0),""))</f>
        <v/>
      </c>
      <c r="H37" s="103">
        <f>IF(S37="BOX","",IFERROR(ROUNDUP(E37/O37,0),""))</f>
        <v/>
      </c>
      <c r="I37" s="105">
        <f>IF(S37="CASE",FLOOR(O37/M37,1),FLOOR(N37/M37,1))</f>
        <v/>
      </c>
      <c r="J37" s="106">
        <f>IF(ISNUMBER(SEARCH("FNSKU",C37)),"Labeling","")</f>
        <v/>
      </c>
      <c r="K37" s="106">
        <f>IFERROR(VLOOKUP(A37,Instruction!A:F,6,0),"")</f>
        <v/>
      </c>
      <c r="L37" s="107">
        <f>IFERROR(VLOOKUP(A37,Instruction!A:J,10,0),"No Supplies")</f>
        <v/>
      </c>
      <c r="M37" s="113">
        <f>IFERROR(VLOOKUP(A37,Data1!A:C,3,0),1)</f>
        <v/>
      </c>
      <c r="N37" s="103">
        <f>IFERROR(VLOOKUP(D37,Data2!$A:$D,4,0),"")</f>
        <v/>
      </c>
      <c r="O37" s="102">
        <f>IFERROR(VLOOKUP(D37,Data2!$A:$C,3,0),"")</f>
        <v/>
      </c>
      <c r="P37" s="103" t="n">
        <v>471</v>
      </c>
      <c r="Q37" s="102" t="n">
        <v>468</v>
      </c>
      <c r="R37" s="102" t="inlineStr"/>
      <c r="S37" s="102" t="inlineStr">
        <is>
          <t>CASE</t>
        </is>
      </c>
    </row>
    <row r="38">
      <c r="A38" s="114" t="inlineStr">
        <is>
          <t>851-EACH</t>
        </is>
      </c>
      <c r="B38" s="96" t="inlineStr">
        <is>
          <t>B093CPW1HK</t>
        </is>
      </c>
      <c r="C38" s="96" t="inlineStr">
        <is>
          <t>B093CPW1HK</t>
        </is>
      </c>
      <c r="D38" s="97">
        <f>IFERROR(VLOOKUP(A38,Data1!A:B,2,0),"")</f>
        <v/>
      </c>
      <c r="E38" s="115">
        <f>M38*Q38</f>
        <v/>
      </c>
      <c r="F38" s="115">
        <f>I38*IF(S38="CASE",H38,G38)</f>
        <v/>
      </c>
      <c r="G38" s="97">
        <f>IF(S38="CASE","",IFERROR(ROUNDUP(E38/N38,0),""))</f>
        <v/>
      </c>
      <c r="H38" s="97">
        <f>IF(S38="BOX","",IFERROR(ROUNDUP(E38/O38,0),""))</f>
        <v/>
      </c>
      <c r="I38" s="98">
        <f>IF(S38="CASE",FLOOR(O38/M38,1),FLOOR(N38/M38,1))</f>
        <v/>
      </c>
      <c r="J38" s="99">
        <f>IF(ISNUMBER(SEARCH("FNSKU",C38)),"Labeling","")</f>
        <v/>
      </c>
      <c r="K38" s="99">
        <f>IFERROR(VLOOKUP(A38,Instruction!A:F,6,0),"")</f>
        <v/>
      </c>
      <c r="L38" s="100">
        <f>IFERROR(VLOOKUP(A38,Instruction!A:J,10,0),"No Supplies")</f>
        <v/>
      </c>
      <c r="M38" s="115">
        <f>IFERROR(VLOOKUP(A38,Data1!A:C,3,0),1)</f>
        <v/>
      </c>
      <c r="N38" s="97">
        <f>IFERROR(VLOOKUP(D38,Data2!$A:$D,4,0),"")</f>
        <v/>
      </c>
      <c r="O38" s="96">
        <f>IFERROR(VLOOKUP(D38,Data2!$A:$C,3,0),"")</f>
        <v/>
      </c>
      <c r="P38" s="97" t="n">
        <v>466</v>
      </c>
      <c r="Q38" s="96" t="n">
        <v>468</v>
      </c>
      <c r="R38" s="96" t="inlineStr"/>
      <c r="S38" s="96" t="inlineStr">
        <is>
          <t>CASE</t>
        </is>
      </c>
    </row>
    <row r="39">
      <c r="A39" s="109" t="inlineStr">
        <is>
          <t>1502-EACH</t>
        </is>
      </c>
      <c r="B39" s="102" t="inlineStr">
        <is>
          <t>B002WFI620</t>
        </is>
      </c>
      <c r="C39" s="102" t="inlineStr">
        <is>
          <t>B002WFI620</t>
        </is>
      </c>
      <c r="D39" s="103">
        <f>IFERROR(VLOOKUP(A39,Data1!A:B,2,0),"")</f>
        <v/>
      </c>
      <c r="E39" s="105">
        <f>M39*Q39</f>
        <v/>
      </c>
      <c r="F39" s="105">
        <f>I39*IF(S39="CASE",H39,G39)</f>
        <v/>
      </c>
      <c r="G39" s="103">
        <f>IF(S39="CASE","",IFERROR(ROUNDUP(E39/N39,0),""))</f>
        <v/>
      </c>
      <c r="H39" s="103">
        <f>IF(S39="BOX","",IFERROR(ROUNDUP(E39/O39,0),""))</f>
        <v/>
      </c>
      <c r="I39" s="105">
        <f>IF(S39="CASE",FLOOR(O39/M39,1),FLOOR(N39/M39,1))</f>
        <v/>
      </c>
      <c r="J39" s="106">
        <f>IF(ISNUMBER(SEARCH("FNSKU",C39)),"Labeling","")</f>
        <v/>
      </c>
      <c r="K39" s="106">
        <f>IFERROR(VLOOKUP(A39,Instruction!A:F,6,0),"")</f>
        <v/>
      </c>
      <c r="L39" s="107">
        <f>IFERROR(VLOOKUP(A39,Instruction!A:J,10,0),"No Supplies")</f>
        <v/>
      </c>
      <c r="M39" s="105">
        <f>IFERROR(VLOOKUP(A39,Data1!A:C,3,0),1)</f>
        <v/>
      </c>
      <c r="N39" s="103">
        <f>IFERROR(VLOOKUP(D39,Data2!$A:$D,4,0),"")</f>
        <v/>
      </c>
      <c r="O39" s="102">
        <f>IFERROR(VLOOKUP(D39,Data2!$A:$C,3,0),"")</f>
        <v/>
      </c>
      <c r="P39" s="103" t="n">
        <v>452</v>
      </c>
      <c r="Q39" s="102" t="n">
        <v>432</v>
      </c>
      <c r="R39" s="102" t="inlineStr"/>
      <c r="S39" s="102" t="inlineStr">
        <is>
          <t>CASE</t>
        </is>
      </c>
    </row>
    <row r="40">
      <c r="A40" s="114" t="inlineStr">
        <is>
          <t>508-EACH</t>
        </is>
      </c>
      <c r="B40" s="96" t="inlineStr">
        <is>
          <t>B001E75OY0</t>
        </is>
      </c>
      <c r="C40" s="96" t="inlineStr">
        <is>
          <t>B001E75OY0</t>
        </is>
      </c>
      <c r="D40" s="97">
        <f>IFERROR(VLOOKUP(A40,Data1!A:B,2,0),"")</f>
        <v/>
      </c>
      <c r="E40" s="115">
        <f>M40*Q40</f>
        <v/>
      </c>
      <c r="F40" s="115">
        <f>I40*IF(S40="CASE",H40,G40)</f>
        <v/>
      </c>
      <c r="G40" s="97">
        <f>IF(S40="CASE","",IFERROR(ROUNDUP(E40/N40,0),""))</f>
        <v/>
      </c>
      <c r="H40" s="97">
        <f>IF(S40="BOX","",IFERROR(ROUNDUP(E40/O40,0),""))</f>
        <v/>
      </c>
      <c r="I40" s="98">
        <f>IF(S40="CASE",FLOOR(O40/M40,1),FLOOR(N40/M40,1))</f>
        <v/>
      </c>
      <c r="J40" s="99">
        <f>IF(ISNUMBER(SEARCH("FNSKU",C40)),"Labeling","")</f>
        <v/>
      </c>
      <c r="K40" s="99">
        <f>IFERROR(VLOOKUP(A40,Instruction!A:F,6,0),"")</f>
        <v/>
      </c>
      <c r="L40" s="100">
        <f>IFERROR(VLOOKUP(A40,Instruction!A:J,10,0),"No Supplies")</f>
        <v/>
      </c>
      <c r="M40" s="115">
        <f>IFERROR(VLOOKUP(A40,Data1!A:C,3,0),1)</f>
        <v/>
      </c>
      <c r="N40" s="97">
        <f>IFERROR(VLOOKUP(D40,Data2!$A:$D,4,0),"")</f>
        <v/>
      </c>
      <c r="O40" s="96">
        <f>IFERROR(VLOOKUP(D40,Data2!$A:$C,3,0),"")</f>
        <v/>
      </c>
      <c r="P40" s="97" t="n">
        <v>443</v>
      </c>
      <c r="Q40" s="96" t="n">
        <v>432</v>
      </c>
      <c r="R40" s="96" t="inlineStr"/>
      <c r="S40" s="96" t="inlineStr">
        <is>
          <t>CASE</t>
        </is>
      </c>
    </row>
    <row r="41">
      <c r="A41" s="101" t="inlineStr">
        <is>
          <t>5074-EACH</t>
        </is>
      </c>
      <c r="B41" s="102" t="inlineStr">
        <is>
          <t>B00IIN3K5I</t>
        </is>
      </c>
      <c r="C41" s="102" t="inlineStr">
        <is>
          <t>B00IIN3K5I</t>
        </is>
      </c>
      <c r="D41" s="103">
        <f>IFERROR(VLOOKUP(A41,Data1!A:B,2,0),"")</f>
        <v/>
      </c>
      <c r="E41" s="104">
        <f>M41*Q41</f>
        <v/>
      </c>
      <c r="F41" s="104">
        <f>I41*IF(S41="CASE",H41,G41)</f>
        <v/>
      </c>
      <c r="G41" s="103">
        <f>IF(S41="CASE","",IFERROR(ROUNDUP(E41/N41,0),""))</f>
        <v/>
      </c>
      <c r="H41" s="103">
        <f>IF(S41="BOX","",IFERROR(ROUNDUP(E41/O41,0),""))</f>
        <v/>
      </c>
      <c r="I41" s="105">
        <f>IF(S41="CASE",FLOOR(O41/M41,1),FLOOR(N41/M41,1))</f>
        <v/>
      </c>
      <c r="J41" s="106">
        <f>IF(ISNUMBER(SEARCH("FNSKU",C41)),"Labeling","")</f>
        <v/>
      </c>
      <c r="K41" s="106">
        <f>IFERROR(VLOOKUP(A41,Instruction!A:F,6,0),"")</f>
        <v/>
      </c>
      <c r="L41" s="107">
        <f>IFERROR(VLOOKUP(A41,Instruction!A:J,10,0),"No Supplies")</f>
        <v/>
      </c>
      <c r="M41" s="104">
        <f>IFERROR(VLOOKUP(A41,Data1!A:C,3,0),1)</f>
        <v/>
      </c>
      <c r="N41" s="103">
        <f>IFERROR(VLOOKUP(D41,Data2!$A:$D,4,0),"")</f>
        <v/>
      </c>
      <c r="O41" s="102">
        <f>IFERROR(VLOOKUP(D41,Data2!$A:$C,3,0),"")</f>
        <v/>
      </c>
      <c r="P41" s="103" t="n">
        <v>425</v>
      </c>
      <c r="Q41" s="102" t="n">
        <v>432</v>
      </c>
      <c r="R41" s="102" t="inlineStr"/>
      <c r="S41" s="102" t="inlineStr">
        <is>
          <t>CASE</t>
        </is>
      </c>
    </row>
    <row r="42">
      <c r="A42" s="110" t="inlineStr">
        <is>
          <t>5476-SET6</t>
        </is>
      </c>
      <c r="B42" s="96" t="inlineStr">
        <is>
          <t>B0964KDHSP</t>
        </is>
      </c>
      <c r="C42" s="96" t="inlineStr">
        <is>
          <t>X003ENT3U9</t>
        </is>
      </c>
      <c r="D42" s="97">
        <f>IFERROR(VLOOKUP(A42,Data1!A:B,2,0),"")</f>
        <v/>
      </c>
      <c r="E42" s="111">
        <f>M42*Q42</f>
        <v/>
      </c>
      <c r="F42" s="111">
        <f>I42*IF(S42="CASE",H42,G42)</f>
        <v/>
      </c>
      <c r="G42" s="97">
        <f>IF(S42="CASE","",IFERROR(ROUNDUP(E42/N42,0),""))</f>
        <v/>
      </c>
      <c r="H42" s="97">
        <f>IF(S42="BOX","",IFERROR(ROUNDUP(E42/O42,0),""))</f>
        <v/>
      </c>
      <c r="I42" s="98">
        <f>IF(S42="CASE",FLOOR(O42/M42,1),FLOOR(N42/M42,1))</f>
        <v/>
      </c>
      <c r="J42" s="99">
        <f>IF(ISNUMBER(SEARCH("FNSKU",C42)),"Labeling","")</f>
        <v/>
      </c>
      <c r="K42" s="99">
        <f>IFERROR(VLOOKUP(A42,Instruction!A:F,6,0),"")</f>
        <v/>
      </c>
      <c r="L42" s="100">
        <f>IFERROR(VLOOKUP(A42,Instruction!A:J,10,0),"No Supplies")</f>
        <v/>
      </c>
      <c r="M42" s="111">
        <f>IFERROR(VLOOKUP(A42,Data1!A:C,3,0),1)</f>
        <v/>
      </c>
      <c r="N42" s="97">
        <f>IFERROR(VLOOKUP(D42,Data2!$A:$D,4,0),"")</f>
        <v/>
      </c>
      <c r="O42" s="96">
        <f>IFERROR(VLOOKUP(D42,Data2!$A:$C,3,0),"")</f>
        <v/>
      </c>
      <c r="P42" s="97" t="n">
        <v>407</v>
      </c>
      <c r="Q42" s="96" t="n">
        <v>408</v>
      </c>
      <c r="R42" s="96" t="inlineStr"/>
      <c r="S42" s="96" t="inlineStr">
        <is>
          <t>CASE</t>
        </is>
      </c>
    </row>
    <row r="43">
      <c r="A43" s="101" t="inlineStr">
        <is>
          <t>841-SET4</t>
        </is>
      </c>
      <c r="B43" s="102" t="inlineStr">
        <is>
          <t>B07RBC11NP</t>
        </is>
      </c>
      <c r="C43" s="102" t="inlineStr">
        <is>
          <t>X003SC38J3</t>
        </is>
      </c>
      <c r="D43" s="103">
        <f>IFERROR(VLOOKUP(A43,Data1!A:B,2,0),"")</f>
        <v/>
      </c>
      <c r="E43" s="104">
        <f>M43*Q43</f>
        <v/>
      </c>
      <c r="F43" s="104">
        <f>I43*IF(S43="CASE",H43,G43)</f>
        <v/>
      </c>
      <c r="G43" s="103">
        <f>IF(S43="CASE","",IFERROR(ROUNDUP(E43/N43,0),""))</f>
        <v/>
      </c>
      <c r="H43" s="103">
        <f>IF(S43="BOX","",IFERROR(ROUNDUP(E43/O43,0),""))</f>
        <v/>
      </c>
      <c r="I43" s="105">
        <f>IF(S43="CASE",FLOOR(O43/M43,1),FLOOR(N43/M43,1))</f>
        <v/>
      </c>
      <c r="J43" s="106">
        <f>IF(ISNUMBER(SEARCH("FNSKU",C43)),"Labeling","")</f>
        <v/>
      </c>
      <c r="K43" s="106">
        <f>IFERROR(VLOOKUP(A43,Instruction!A:F,6,0),"")</f>
        <v/>
      </c>
      <c r="L43" s="107">
        <f>IFERROR(VLOOKUP(A43,Instruction!A:J,10,0),"No Supplies")</f>
        <v/>
      </c>
      <c r="M43" s="104">
        <f>IFERROR(VLOOKUP(A43,Data1!A:C,3,0),1)</f>
        <v/>
      </c>
      <c r="N43" s="103">
        <f>IFERROR(VLOOKUP(D43,Data2!$A:$D,4,0),"")</f>
        <v/>
      </c>
      <c r="O43" s="102">
        <f>IFERROR(VLOOKUP(D43,Data2!$A:$C,3,0),"")</f>
        <v/>
      </c>
      <c r="P43" s="103" t="n">
        <v>397</v>
      </c>
      <c r="Q43" s="102" t="n">
        <v>396</v>
      </c>
      <c r="R43" s="102" t="inlineStr"/>
      <c r="S43" s="102" t="inlineStr">
        <is>
          <t>CASE</t>
        </is>
      </c>
    </row>
    <row r="44">
      <c r="A44" s="114" t="inlineStr">
        <is>
          <t>3130-SET6</t>
        </is>
      </c>
      <c r="B44" s="96" t="inlineStr">
        <is>
          <t>B07QC4LBSK</t>
        </is>
      </c>
      <c r="C44" s="96" t="inlineStr">
        <is>
          <t>X003L8Z45Z</t>
        </is>
      </c>
      <c r="D44" s="97">
        <f>IFERROR(VLOOKUP(A44,Data1!A:B,2,0),"")</f>
        <v/>
      </c>
      <c r="E44" s="115">
        <f>M44*Q44</f>
        <v/>
      </c>
      <c r="F44" s="115">
        <f>I44*IF(S44="CASE",H44,G44)</f>
        <v/>
      </c>
      <c r="G44" s="97">
        <f>IF(S44="CASE","",IFERROR(ROUNDUP(E44/N44,0),""))</f>
        <v/>
      </c>
      <c r="H44" s="97">
        <f>IF(S44="BOX","",IFERROR(ROUNDUP(E44/O44,0),""))</f>
        <v/>
      </c>
      <c r="I44" s="98">
        <f>IF(S44="CASE",FLOOR(O44/M44,1),FLOOR(N44/M44,1))</f>
        <v/>
      </c>
      <c r="J44" s="99">
        <f>IF(ISNUMBER(SEARCH("FNSKU",C44)),"Labeling","")</f>
        <v/>
      </c>
      <c r="K44" s="99">
        <f>IFERROR(VLOOKUP(A44,Instruction!A:F,6,0),"")</f>
        <v/>
      </c>
      <c r="L44" s="100">
        <f>IFERROR(VLOOKUP(A44,Instruction!A:J,10,0),"No Supplies")</f>
        <v/>
      </c>
      <c r="M44" s="115">
        <f>IFERROR(VLOOKUP(A44,Data1!A:C,3,0),1)</f>
        <v/>
      </c>
      <c r="N44" s="97">
        <f>IFERROR(VLOOKUP(D44,Data2!$A:$D,4,0),"")</f>
        <v/>
      </c>
      <c r="O44" s="96">
        <f>IFERROR(VLOOKUP(D44,Data2!$A:$C,3,0),"")</f>
        <v/>
      </c>
      <c r="P44" s="97" t="n">
        <v>390</v>
      </c>
      <c r="Q44" s="96" t="n">
        <v>392</v>
      </c>
      <c r="R44" s="96" t="inlineStr"/>
      <c r="S44" s="96" t="inlineStr">
        <is>
          <t>CASE</t>
        </is>
      </c>
    </row>
    <row r="45">
      <c r="A45" s="109" t="inlineStr">
        <is>
          <t>302-EACH</t>
        </is>
      </c>
      <c r="B45" s="102" t="inlineStr">
        <is>
          <t>B00CDB9FSW</t>
        </is>
      </c>
      <c r="C45" s="102" t="inlineStr">
        <is>
          <t>B00CDB9FSW</t>
        </is>
      </c>
      <c r="D45" s="103">
        <f>IFERROR(VLOOKUP(A45,Data1!A:B,2,0),"")</f>
        <v/>
      </c>
      <c r="E45" s="105">
        <f>M45*Q45</f>
        <v/>
      </c>
      <c r="F45" s="105">
        <f>I45*IF(S45="CASE",H45,G45)</f>
        <v/>
      </c>
      <c r="G45" s="103">
        <f>IF(S45="CASE","",IFERROR(ROUNDUP(E45/N45,0),""))</f>
        <v/>
      </c>
      <c r="H45" s="103">
        <f>IF(S45="BOX","",IFERROR(ROUNDUP(E45/O45,0),""))</f>
        <v/>
      </c>
      <c r="I45" s="105">
        <f>IF(S45="CASE",FLOOR(O45/M45,1),FLOOR(N45/M45,1))</f>
        <v/>
      </c>
      <c r="J45" s="106">
        <f>IF(ISNUMBER(SEARCH("FNSKU",C45)),"Labeling","")</f>
        <v/>
      </c>
      <c r="K45" s="106">
        <f>IFERROR(VLOOKUP(A45,Instruction!A:F,6,0),"")</f>
        <v/>
      </c>
      <c r="L45" s="107">
        <f>IFERROR(VLOOKUP(A45,Instruction!A:J,10,0),"No Supplies")</f>
        <v/>
      </c>
      <c r="M45" s="105">
        <f>IFERROR(VLOOKUP(A45,Data1!A:C,3,0),1)</f>
        <v/>
      </c>
      <c r="N45" s="103">
        <f>IFERROR(VLOOKUP(D45,Data2!$A:$D,4,0),"")</f>
        <v/>
      </c>
      <c r="O45" s="102">
        <f>IFERROR(VLOOKUP(D45,Data2!$A:$C,3,0),"")</f>
        <v/>
      </c>
      <c r="P45" s="103" t="n">
        <v>382</v>
      </c>
      <c r="Q45" s="102" t="n">
        <v>432</v>
      </c>
      <c r="R45" s="102" t="inlineStr"/>
      <c r="S45" s="102" t="inlineStr">
        <is>
          <t>CASE</t>
        </is>
      </c>
    </row>
    <row r="46">
      <c r="A46" s="95" t="inlineStr">
        <is>
          <t>4105-EACH</t>
        </is>
      </c>
      <c r="B46" s="96" t="inlineStr">
        <is>
          <t>B07Q712K7L</t>
        </is>
      </c>
      <c r="C46" s="96" t="inlineStr">
        <is>
          <t>X003SC97JN</t>
        </is>
      </c>
      <c r="D46" s="97">
        <f>IFERROR(VLOOKUP(A46,Data1!A:B,2,0),"")</f>
        <v/>
      </c>
      <c r="E46" s="98">
        <f>M46*Q46</f>
        <v/>
      </c>
      <c r="F46" s="98">
        <f>I46*IF(S46="CASE",H46,G46)</f>
        <v/>
      </c>
      <c r="G46" s="97">
        <f>IF(S46="CASE","",IFERROR(ROUNDUP(E46/N46,0),""))</f>
        <v/>
      </c>
      <c r="H46" s="97">
        <f>IF(S46="BOX","",IFERROR(ROUNDUP(E46/O46,0),""))</f>
        <v/>
      </c>
      <c r="I46" s="98">
        <f>IF(S46="CASE",FLOOR(O46/M46,1),FLOOR(N46/M46,1))</f>
        <v/>
      </c>
      <c r="J46" s="99">
        <f>IF(ISNUMBER(SEARCH("FNSKU",C46)),"Labeling","")</f>
        <v/>
      </c>
      <c r="K46" s="99">
        <f>IFERROR(VLOOKUP(A46,Instruction!A:F,6,0),"")</f>
        <v/>
      </c>
      <c r="L46" s="100">
        <f>IFERROR(VLOOKUP(A46,Instruction!A:J,10,0),"No Supplies")</f>
        <v/>
      </c>
      <c r="M46" s="98">
        <f>IFERROR(VLOOKUP(A46,Data1!A:C,3,0),1)</f>
        <v/>
      </c>
      <c r="N46" s="97">
        <f>IFERROR(VLOOKUP(D46,Data2!$A:$D,4,0),"")</f>
        <v/>
      </c>
      <c r="O46" s="96">
        <f>IFERROR(VLOOKUP(D46,Data2!$A:$C,3,0),"")</f>
        <v/>
      </c>
      <c r="P46" s="97" t="n">
        <v>371</v>
      </c>
      <c r="Q46" s="96" t="n">
        <v>372</v>
      </c>
      <c r="R46" s="96" t="inlineStr"/>
      <c r="S46" s="96" t="inlineStr">
        <is>
          <t>CASE</t>
        </is>
      </c>
    </row>
    <row r="47">
      <c r="A47" s="109" t="inlineStr">
        <is>
          <t>4126-EACH</t>
        </is>
      </c>
      <c r="B47" s="102" t="inlineStr">
        <is>
          <t>B07Q4RD2W3</t>
        </is>
      </c>
      <c r="C47" s="102" t="inlineStr">
        <is>
          <t>X003SC1YAX</t>
        </is>
      </c>
      <c r="D47" s="103">
        <f>IFERROR(VLOOKUP(A47,Data1!A:B,2,0),"")</f>
        <v/>
      </c>
      <c r="E47" s="105">
        <f>M47*Q47</f>
        <v/>
      </c>
      <c r="F47" s="105">
        <f>I47*IF(S47="CASE",H47,G47)</f>
        <v/>
      </c>
      <c r="G47" s="103">
        <f>IF(S47="CASE","",IFERROR(ROUNDUP(E47/N47,0),""))</f>
        <v/>
      </c>
      <c r="H47" s="103">
        <f>IF(S47="BOX","",IFERROR(ROUNDUP(E47/O47,0),""))</f>
        <v/>
      </c>
      <c r="I47" s="105">
        <f>IF(S47="CASE",FLOOR(O47/M47,1),FLOOR(N47/M47,1))</f>
        <v/>
      </c>
      <c r="J47" s="106">
        <f>IF(ISNUMBER(SEARCH("FNSKU",C47)),"Labeling","")</f>
        <v/>
      </c>
      <c r="K47" s="106">
        <f>IFERROR(VLOOKUP(A47,Instruction!A:F,6,0),"")</f>
        <v/>
      </c>
      <c r="L47" s="107">
        <f>IFERROR(VLOOKUP(A47,Instruction!A:J,10,0),"No Supplies")</f>
        <v/>
      </c>
      <c r="M47" s="105">
        <f>IFERROR(VLOOKUP(A47,Data1!A:C,3,0),1)</f>
        <v/>
      </c>
      <c r="N47" s="103">
        <f>IFERROR(VLOOKUP(D47,Data2!$A:$D,4,0),"")</f>
        <v/>
      </c>
      <c r="O47" s="102">
        <f>IFERROR(VLOOKUP(D47,Data2!$A:$C,3,0),"")</f>
        <v/>
      </c>
      <c r="P47" s="103" t="n">
        <v>366</v>
      </c>
      <c r="Q47" s="102" t="n">
        <v>372</v>
      </c>
      <c r="R47" s="102" t="inlineStr"/>
      <c r="S47" s="102" t="inlineStr">
        <is>
          <t>CASE</t>
        </is>
      </c>
    </row>
    <row r="48">
      <c r="A48" s="95" t="inlineStr">
        <is>
          <t>6301-EACH</t>
        </is>
      </c>
      <c r="B48" s="96" t="inlineStr">
        <is>
          <t>B08P3W6YN6</t>
        </is>
      </c>
      <c r="C48" s="96" t="inlineStr">
        <is>
          <t>B08P3W6YN6</t>
        </is>
      </c>
      <c r="D48" s="97">
        <f>IFERROR(VLOOKUP(A48,Data1!A:B,2,0),"")</f>
        <v/>
      </c>
      <c r="E48" s="98">
        <f>M48*Q48</f>
        <v/>
      </c>
      <c r="F48" s="98">
        <f>I48*IF(S48="CASE",H48,G48)</f>
        <v/>
      </c>
      <c r="G48" s="97">
        <f>IF(S48="CASE","",IFERROR(ROUNDUP(E48/N48,0),""))</f>
        <v/>
      </c>
      <c r="H48" s="97">
        <f>IF(S48="BOX","",IFERROR(ROUNDUP(E48/O48,0),""))</f>
        <v/>
      </c>
      <c r="I48" s="98">
        <f>IF(S48="CASE",FLOOR(O48/M48,1),FLOOR(N48/M48,1))</f>
        <v/>
      </c>
      <c r="J48" s="99">
        <f>IF(ISNUMBER(SEARCH("FNSKU",C48)),"Labeling","")</f>
        <v/>
      </c>
      <c r="K48" s="99">
        <f>IFERROR(VLOOKUP(A48,Instruction!A:F,6,0),"")</f>
        <v/>
      </c>
      <c r="L48" s="100">
        <f>IFERROR(VLOOKUP(A48,Instruction!A:J,10,0),"No Supplies")</f>
        <v/>
      </c>
      <c r="M48" s="98">
        <f>IFERROR(VLOOKUP(A48,Data1!A:C,3,0),1)</f>
        <v/>
      </c>
      <c r="N48" s="97">
        <f>IFERROR(VLOOKUP(D48,Data2!$A:$D,4,0),"")</f>
        <v/>
      </c>
      <c r="O48" s="96">
        <f>IFERROR(VLOOKUP(D48,Data2!$A:$C,3,0),"")</f>
        <v/>
      </c>
      <c r="P48" s="97" t="n">
        <v>365</v>
      </c>
      <c r="Q48" s="96" t="n">
        <v>432</v>
      </c>
      <c r="R48" s="96" t="inlineStr"/>
      <c r="S48" s="96" t="inlineStr">
        <is>
          <t>CASE</t>
        </is>
      </c>
    </row>
    <row r="49">
      <c r="A49" s="109" t="inlineStr">
        <is>
          <t>4103-EACH</t>
        </is>
      </c>
      <c r="B49" s="102" t="inlineStr">
        <is>
          <t>B07Q8ZFP5P</t>
        </is>
      </c>
      <c r="C49" s="102" t="inlineStr">
        <is>
          <t>X003SC97WP</t>
        </is>
      </c>
      <c r="D49" s="103">
        <f>IFERROR(VLOOKUP(A49,Data1!A:B,2,0),"")</f>
        <v/>
      </c>
      <c r="E49" s="105">
        <f>M49*Q49</f>
        <v/>
      </c>
      <c r="F49" s="105">
        <f>I49*IF(S49="CASE",H49,G49)</f>
        <v/>
      </c>
      <c r="G49" s="103">
        <f>IF(S49="CASE","",IFERROR(ROUNDUP(E49/N49,0),""))</f>
        <v/>
      </c>
      <c r="H49" s="103">
        <f>IF(S49="BOX","",IFERROR(ROUNDUP(E49/O49,0),""))</f>
        <v/>
      </c>
      <c r="I49" s="105">
        <f>IF(S49="CASE",FLOOR(O49/M49,1),FLOOR(N49/M49,1))</f>
        <v/>
      </c>
      <c r="J49" s="106">
        <f>IF(ISNUMBER(SEARCH("FNSKU",C49)),"Labeling","")</f>
        <v/>
      </c>
      <c r="K49" s="106">
        <f>IFERROR(VLOOKUP(A49,Instruction!A:F,6,0),"")</f>
        <v/>
      </c>
      <c r="L49" s="107">
        <f>IFERROR(VLOOKUP(A49,Instruction!A:J,10,0),"No Supplies")</f>
        <v/>
      </c>
      <c r="M49" s="105">
        <f>IFERROR(VLOOKUP(A49,Data1!A:C,3,0),1)</f>
        <v/>
      </c>
      <c r="N49" s="103">
        <f>IFERROR(VLOOKUP(D49,Data2!$A:$D,4,0),"")</f>
        <v/>
      </c>
      <c r="O49" s="102">
        <f>IFERROR(VLOOKUP(D49,Data2!$A:$C,3,0),"")</f>
        <v/>
      </c>
      <c r="P49" s="103" t="n">
        <v>364</v>
      </c>
      <c r="Q49" s="102" t="n">
        <v>360</v>
      </c>
      <c r="R49" s="102" t="inlineStr"/>
      <c r="S49" s="102" t="inlineStr">
        <is>
          <t>CASE</t>
        </is>
      </c>
    </row>
    <row r="50">
      <c r="A50" s="110" t="inlineStr">
        <is>
          <t>306-PACK2</t>
        </is>
      </c>
      <c r="B50" s="96" t="inlineStr">
        <is>
          <t>B07S9118WX</t>
        </is>
      </c>
      <c r="C50" s="96" t="inlineStr">
        <is>
          <t>X0044RLTFB</t>
        </is>
      </c>
      <c r="D50" s="97">
        <f>IFERROR(VLOOKUP(A50,Data1!A:B,2,0),"")</f>
        <v/>
      </c>
      <c r="E50" s="111">
        <f>M50*Q50</f>
        <v/>
      </c>
      <c r="F50" s="111">
        <f>I50*IF(S50="CASE",H50,G50)</f>
        <v/>
      </c>
      <c r="G50" s="97">
        <f>IF(S50="CASE","",IFERROR(ROUNDUP(E50/N50,0),""))</f>
        <v/>
      </c>
      <c r="H50" s="97">
        <f>IF(S50="BOX","",IFERROR(ROUNDUP(E50/O50,0),""))</f>
        <v/>
      </c>
      <c r="I50" s="98">
        <f>IF(S50="CASE",FLOOR(O50/M50,1),FLOOR(N50/M50,1))</f>
        <v/>
      </c>
      <c r="J50" s="99">
        <f>IF(ISNUMBER(SEARCH("FNSKU",C50)),"Labeling","")</f>
        <v/>
      </c>
      <c r="K50" s="99">
        <f>IFERROR(VLOOKUP(A50,Instruction!A:F,6,0),"")</f>
        <v/>
      </c>
      <c r="L50" s="100">
        <f>IFERROR(VLOOKUP(A50,Instruction!A:J,10,0),"No Supplies")</f>
        <v/>
      </c>
      <c r="M50" s="111">
        <f>IFERROR(VLOOKUP(A50,Data1!A:C,3,0),1)</f>
        <v/>
      </c>
      <c r="N50" s="97">
        <f>IFERROR(VLOOKUP(D50,Data2!$A:$D,4,0),"")</f>
        <v/>
      </c>
      <c r="O50" s="96">
        <f>IFERROR(VLOOKUP(D50,Data2!$A:$C,3,0),"")</f>
        <v/>
      </c>
      <c r="P50" s="97" t="n">
        <v>360</v>
      </c>
      <c r="Q50" s="96" t="n">
        <v>360</v>
      </c>
      <c r="R50" s="96" t="inlineStr"/>
      <c r="S50" s="96" t="inlineStr">
        <is>
          <t>CASE</t>
        </is>
      </c>
    </row>
    <row r="51">
      <c r="A51" s="109" t="inlineStr">
        <is>
          <t>2233-PACK2</t>
        </is>
      </c>
      <c r="B51" s="102" t="inlineStr">
        <is>
          <t>B09BBRDFT8</t>
        </is>
      </c>
      <c r="C51" s="102" t="inlineStr">
        <is>
          <t>X0042U86B5</t>
        </is>
      </c>
      <c r="D51" s="103">
        <f>IFERROR(VLOOKUP(A51,Data1!A:B,2,0),"")</f>
        <v/>
      </c>
      <c r="E51" s="105">
        <f>M51*Q51</f>
        <v/>
      </c>
      <c r="F51" s="105">
        <f>I51*IF(S51="CASE",H51,G51)</f>
        <v/>
      </c>
      <c r="G51" s="103">
        <f>IF(S51="CASE","",IFERROR(ROUNDUP(E51/N51,0),""))</f>
        <v/>
      </c>
      <c r="H51" s="103">
        <f>IF(S51="BOX","",IFERROR(ROUNDUP(E51/O51,0),""))</f>
        <v/>
      </c>
      <c r="I51" s="105">
        <f>IF(S51="CASE",FLOOR(O51/M51,1),FLOOR(N51/M51,1))</f>
        <v/>
      </c>
      <c r="J51" s="106">
        <f>IF(ISNUMBER(SEARCH("FNSKU",C51)),"Labeling","")</f>
        <v/>
      </c>
      <c r="K51" s="106">
        <f>IFERROR(VLOOKUP(A51,Instruction!A:F,6,0),"")</f>
        <v/>
      </c>
      <c r="L51" s="107">
        <f>IFERROR(VLOOKUP(A51,Instruction!A:J,10,0),"No Supplies")</f>
        <v/>
      </c>
      <c r="M51" s="105">
        <f>IFERROR(VLOOKUP(A51,Data1!A:C,3,0),1)</f>
        <v/>
      </c>
      <c r="N51" s="103">
        <f>IFERROR(VLOOKUP(D51,Data2!$A:$D,4,0),"")</f>
        <v/>
      </c>
      <c r="O51" s="102">
        <f>IFERROR(VLOOKUP(D51,Data2!$A:$C,3,0),"")</f>
        <v/>
      </c>
      <c r="P51" s="103" t="n">
        <v>350</v>
      </c>
      <c r="Q51" s="102" t="n">
        <v>360</v>
      </c>
      <c r="R51" s="102" t="inlineStr"/>
      <c r="S51" s="102" t="inlineStr">
        <is>
          <t>CASE</t>
        </is>
      </c>
    </row>
    <row r="52">
      <c r="A52" s="110" t="inlineStr">
        <is>
          <t>4004-EACH</t>
        </is>
      </c>
      <c r="B52" s="96" t="inlineStr">
        <is>
          <t>B07S2TFVRK</t>
        </is>
      </c>
      <c r="C52" s="96" t="inlineStr">
        <is>
          <t>B07S2TFVRK</t>
        </is>
      </c>
      <c r="D52" s="97">
        <f>IFERROR(VLOOKUP(A52,Data1!A:B,2,0),"")</f>
        <v/>
      </c>
      <c r="E52" s="111">
        <f>M52*Q52</f>
        <v/>
      </c>
      <c r="F52" s="111">
        <f>I52*IF(S52="CASE",H52,G52)</f>
        <v/>
      </c>
      <c r="G52" s="97">
        <f>IF(S52="CASE","",IFERROR(ROUNDUP(E52/N52,0),""))</f>
        <v/>
      </c>
      <c r="H52" s="97">
        <f>IF(S52="BOX","",IFERROR(ROUNDUP(E52/O52,0),""))</f>
        <v/>
      </c>
      <c r="I52" s="98">
        <f>IF(S52="CASE",FLOOR(O52/M52,1),FLOOR(N52/M52,1))</f>
        <v/>
      </c>
      <c r="J52" s="99">
        <f>IF(ISNUMBER(SEARCH("FNSKU",C52)),"Labeling","")</f>
        <v/>
      </c>
      <c r="K52" s="99">
        <f>IFERROR(VLOOKUP(A52,Instruction!A:F,6,0),"")</f>
        <v/>
      </c>
      <c r="L52" s="100">
        <f>IFERROR(VLOOKUP(A52,Instruction!A:J,10,0),"No Supplies")</f>
        <v/>
      </c>
      <c r="M52" s="111">
        <f>IFERROR(VLOOKUP(A52,Data1!A:C,3,0),1)</f>
        <v/>
      </c>
      <c r="N52" s="97">
        <f>IFERROR(VLOOKUP(D52,Data2!$A:$D,4,0),"")</f>
        <v/>
      </c>
      <c r="O52" s="96">
        <f>IFERROR(VLOOKUP(D52,Data2!$A:$C,3,0),"")</f>
        <v/>
      </c>
      <c r="P52" s="97" t="n">
        <v>327</v>
      </c>
      <c r="Q52" s="96" t="n">
        <v>288</v>
      </c>
      <c r="R52" s="96" t="inlineStr"/>
      <c r="S52" s="96" t="inlineStr">
        <is>
          <t>CASE</t>
        </is>
      </c>
    </row>
    <row r="53">
      <c r="A53" s="101" t="inlineStr">
        <is>
          <t>4121-EACH</t>
        </is>
      </c>
      <c r="B53" s="102" t="inlineStr">
        <is>
          <t>B07Q713Y6M</t>
        </is>
      </c>
      <c r="C53" s="102" t="inlineStr">
        <is>
          <t>X003SBSJAR</t>
        </is>
      </c>
      <c r="D53" s="103">
        <f>IFERROR(VLOOKUP(A53,Data1!A:B,2,0),"")</f>
        <v/>
      </c>
      <c r="E53" s="104">
        <f>M53*Q53</f>
        <v/>
      </c>
      <c r="F53" s="104">
        <f>I53*IF(S53="CASE",H53,G53)</f>
        <v/>
      </c>
      <c r="G53" s="103">
        <f>IF(S53="CASE","",IFERROR(ROUNDUP(E53/N53,0),""))</f>
        <v/>
      </c>
      <c r="H53" s="103">
        <f>IF(S53="BOX","",IFERROR(ROUNDUP(E53/O53,0),""))</f>
        <v/>
      </c>
      <c r="I53" s="105">
        <f>IF(S53="CASE",FLOOR(O53/M53,1),FLOOR(N53/M53,1))</f>
        <v/>
      </c>
      <c r="J53" s="106">
        <f>IF(ISNUMBER(SEARCH("FNSKU",C53)),"Labeling","")</f>
        <v/>
      </c>
      <c r="K53" s="106">
        <f>IFERROR(VLOOKUP(A53,Instruction!A:F,6,0),"")</f>
        <v/>
      </c>
      <c r="L53" s="107">
        <f>IFERROR(VLOOKUP(A53,Instruction!A:J,10,0),"No Supplies")</f>
        <v/>
      </c>
      <c r="M53" s="104">
        <f>IFERROR(VLOOKUP(A53,Data1!A:C,3,0),1)</f>
        <v/>
      </c>
      <c r="N53" s="103">
        <f>IFERROR(VLOOKUP(D53,Data2!$A:$D,4,0),"")</f>
        <v/>
      </c>
      <c r="O53" s="102">
        <f>IFERROR(VLOOKUP(D53,Data2!$A:$C,3,0),"")</f>
        <v/>
      </c>
      <c r="P53" s="103" t="n">
        <v>307</v>
      </c>
      <c r="Q53" s="102" t="n">
        <v>312</v>
      </c>
      <c r="R53" s="102" t="inlineStr"/>
      <c r="S53" s="102" t="inlineStr">
        <is>
          <t>CASE</t>
        </is>
      </c>
    </row>
    <row r="54">
      <c r="A54" s="114" t="inlineStr">
        <is>
          <t>1753-EACH</t>
        </is>
      </c>
      <c r="B54" s="96" t="inlineStr">
        <is>
          <t>B003BLQHFM</t>
        </is>
      </c>
      <c r="C54" s="96" t="inlineStr">
        <is>
          <t>B003BLQHFM</t>
        </is>
      </c>
      <c r="D54" s="97">
        <f>IFERROR(VLOOKUP(A54,Data1!A:B,2,0),"")</f>
        <v/>
      </c>
      <c r="E54" s="115">
        <f>M54*Q54</f>
        <v/>
      </c>
      <c r="F54" s="115">
        <f>I54*IF(S54="CASE",H54,G54)</f>
        <v/>
      </c>
      <c r="G54" s="97">
        <f>IF(S54="CASE","",IFERROR(ROUNDUP(E54/N54,0),""))</f>
        <v/>
      </c>
      <c r="H54" s="97">
        <f>IF(S54="BOX","",IFERROR(ROUNDUP(E54/O54,0),""))</f>
        <v/>
      </c>
      <c r="I54" s="98">
        <f>IF(S54="CASE",FLOOR(O54/M54,1),FLOOR(N54/M54,1))</f>
        <v/>
      </c>
      <c r="J54" s="99">
        <f>IF(ISNUMBER(SEARCH("FNSKU",C54)),"Labeling","")</f>
        <v/>
      </c>
      <c r="K54" s="99">
        <f>IFERROR(VLOOKUP(A54,Instruction!A:F,6,0),"")</f>
        <v/>
      </c>
      <c r="L54" s="100">
        <f>IFERROR(VLOOKUP(A54,Instruction!A:J,10,0),"No Supplies")</f>
        <v/>
      </c>
      <c r="M54" s="115">
        <f>IFERROR(VLOOKUP(A54,Data1!A:C,3,0),1)</f>
        <v/>
      </c>
      <c r="N54" s="97">
        <f>IFERROR(VLOOKUP(D54,Data2!$A:$D,4,0),"")</f>
        <v/>
      </c>
      <c r="O54" s="96">
        <f>IFERROR(VLOOKUP(D54,Data2!$A:$C,3,0),"")</f>
        <v/>
      </c>
      <c r="P54" s="97" t="n">
        <v>302</v>
      </c>
      <c r="Q54" s="96" t="n">
        <v>288</v>
      </c>
      <c r="R54" s="96" t="inlineStr"/>
      <c r="S54" s="96" t="inlineStr">
        <is>
          <t>CASE</t>
        </is>
      </c>
    </row>
    <row r="55">
      <c r="A55" s="101" t="inlineStr">
        <is>
          <t>3145-SET10</t>
        </is>
      </c>
      <c r="B55" s="102" t="inlineStr">
        <is>
          <t>B0BS2CSG4Q</t>
        </is>
      </c>
      <c r="C55" s="102" t="inlineStr">
        <is>
          <t>X003YW88L5</t>
        </is>
      </c>
      <c r="D55" s="103">
        <f>IFERROR(VLOOKUP(A55,Data1!A:B,2,0),"")</f>
        <v/>
      </c>
      <c r="E55" s="104">
        <f>M55*Q55</f>
        <v/>
      </c>
      <c r="F55" s="104">
        <f>I55*IF(S55="CASE",H55,G55)</f>
        <v/>
      </c>
      <c r="G55" s="103">
        <f>IF(S55="CASE","",IFERROR(ROUNDUP(E55/N55,0),""))</f>
        <v/>
      </c>
      <c r="H55" s="103">
        <f>IF(S55="BOX","",IFERROR(ROUNDUP(E55/O55,0),""))</f>
        <v/>
      </c>
      <c r="I55" s="105">
        <f>IF(S55="CASE",FLOOR(O55/M55,1),FLOOR(N55/M55,1))</f>
        <v/>
      </c>
      <c r="J55" s="106">
        <f>IF(ISNUMBER(SEARCH("FNSKU",C55)),"Labeling","")</f>
        <v/>
      </c>
      <c r="K55" s="106">
        <f>IFERROR(VLOOKUP(A55,Instruction!A:F,6,0),"")</f>
        <v/>
      </c>
      <c r="L55" s="107">
        <f>IFERROR(VLOOKUP(A55,Instruction!A:J,10,0),"No Supplies")</f>
        <v/>
      </c>
      <c r="M55" s="104">
        <f>IFERROR(VLOOKUP(A55,Data1!A:C,3,0),1)</f>
        <v/>
      </c>
      <c r="N55" s="103">
        <f>IFERROR(VLOOKUP(D55,Data2!$A:$D,4,0),"")</f>
        <v/>
      </c>
      <c r="O55" s="102">
        <f>IFERROR(VLOOKUP(D55,Data2!$A:$C,3,0),"")</f>
        <v/>
      </c>
      <c r="P55" s="103" t="n">
        <v>299</v>
      </c>
      <c r="Q55" s="102" t="n">
        <v>300</v>
      </c>
      <c r="R55" s="102" t="inlineStr"/>
      <c r="S55" s="102" t="inlineStr">
        <is>
          <t>CASE</t>
        </is>
      </c>
    </row>
    <row r="56">
      <c r="A56" s="95" t="inlineStr">
        <is>
          <t>516-EACH</t>
        </is>
      </c>
      <c r="B56" s="96" t="inlineStr">
        <is>
          <t>B0019IMFSW</t>
        </is>
      </c>
      <c r="C56" s="96" t="inlineStr">
        <is>
          <t>B0019IMFSW</t>
        </is>
      </c>
      <c r="D56" s="97">
        <f>IFERROR(VLOOKUP(A56,Data1!A:B,2,0),"")</f>
        <v/>
      </c>
      <c r="E56" s="111">
        <f>M56*Q56</f>
        <v/>
      </c>
      <c r="F56" s="111">
        <f>I56*IF(S56="CASE",H56,G56)</f>
        <v/>
      </c>
      <c r="G56" s="97">
        <f>IF(S56="CASE","",IFERROR(ROUNDUP(E56/N56,0),""))</f>
        <v/>
      </c>
      <c r="H56" s="97">
        <f>IF(S56="BOX","",IFERROR(ROUNDUP(E56/O56,0),""))</f>
        <v/>
      </c>
      <c r="I56" s="98">
        <f>IF(S56="CASE",FLOOR(O56/M56,1),FLOOR(N56/M56,1))</f>
        <v/>
      </c>
      <c r="J56" s="99">
        <f>IF(ISNUMBER(SEARCH("FNSKU",C56)),"Labeling","")</f>
        <v/>
      </c>
      <c r="K56" s="99">
        <f>IFERROR(VLOOKUP(A56,Instruction!A:F,6,0),"")</f>
        <v/>
      </c>
      <c r="L56" s="100">
        <f>IFERROR(VLOOKUP(A56,Instruction!A:J,10,0),"No Supplies")</f>
        <v/>
      </c>
      <c r="M56" s="111">
        <f>IFERROR(VLOOKUP(A56,Data1!A:C,3,0),1)</f>
        <v/>
      </c>
      <c r="N56" s="97">
        <f>IFERROR(VLOOKUP(D56,Data2!$A:$D,4,0),"")</f>
        <v/>
      </c>
      <c r="O56" s="96">
        <f>IFERROR(VLOOKUP(D56,Data2!$A:$C,3,0),"")</f>
        <v/>
      </c>
      <c r="P56" s="97" t="n">
        <v>297</v>
      </c>
      <c r="Q56" s="96" t="n">
        <v>288</v>
      </c>
      <c r="R56" s="96" t="inlineStr"/>
      <c r="S56" s="96" t="inlineStr">
        <is>
          <t>CASE</t>
        </is>
      </c>
    </row>
    <row r="57">
      <c r="A57" s="112" t="inlineStr">
        <is>
          <t>5090-EACH</t>
        </is>
      </c>
      <c r="B57" s="102" t="inlineStr">
        <is>
          <t>B00Z3BPRRW</t>
        </is>
      </c>
      <c r="C57" s="102" t="inlineStr">
        <is>
          <t>B00Z3BPRRW</t>
        </is>
      </c>
      <c r="D57" s="103">
        <f>IFERROR(VLOOKUP(A57,Data1!A:B,2,0),"")</f>
        <v/>
      </c>
      <c r="E57" s="113">
        <f>M57*Q57</f>
        <v/>
      </c>
      <c r="F57" s="113">
        <f>I57*IF(S57="CASE",H57,G57)</f>
        <v/>
      </c>
      <c r="G57" s="103">
        <f>IF(S57="CASE","",IFERROR(ROUNDUP(E57/N57,0),""))</f>
        <v/>
      </c>
      <c r="H57" s="103">
        <f>IF(S57="BOX","",IFERROR(ROUNDUP(E57/O57,0),""))</f>
        <v/>
      </c>
      <c r="I57" s="105">
        <f>IF(S57="CASE",FLOOR(O57/M57,1),FLOOR(N57/M57,1))</f>
        <v/>
      </c>
      <c r="J57" s="106">
        <f>IF(ISNUMBER(SEARCH("FNSKU",C57)),"Labeling","")</f>
        <v/>
      </c>
      <c r="K57" s="106">
        <f>IFERROR(VLOOKUP(A57,Instruction!A:F,6,0),"")</f>
        <v/>
      </c>
      <c r="L57" s="107">
        <f>IFERROR(VLOOKUP(A57,Instruction!A:J,10,0),"No Supplies")</f>
        <v/>
      </c>
      <c r="M57" s="113">
        <f>IFERROR(VLOOKUP(A57,Data1!A:C,3,0),1)</f>
        <v/>
      </c>
      <c r="N57" s="103">
        <f>IFERROR(VLOOKUP(D57,Data2!$A:$D,4,0),"")</f>
        <v/>
      </c>
      <c r="O57" s="102">
        <f>IFERROR(VLOOKUP(D57,Data2!$A:$C,3,0),"")</f>
        <v/>
      </c>
      <c r="P57" s="103" t="n">
        <v>296</v>
      </c>
      <c r="Q57" s="102" t="n">
        <v>288</v>
      </c>
      <c r="R57" s="102" t="inlineStr"/>
      <c r="S57" s="102" t="inlineStr">
        <is>
          <t>CASE</t>
        </is>
      </c>
    </row>
    <row r="58">
      <c r="A58" s="114" t="inlineStr">
        <is>
          <t>812-SET6</t>
        </is>
      </c>
      <c r="B58" s="96" t="inlineStr">
        <is>
          <t>B07RCM1LXW</t>
        </is>
      </c>
      <c r="C58" s="96" t="inlineStr">
        <is>
          <t>X0042UE50L</t>
        </is>
      </c>
      <c r="D58" s="97">
        <f>IFERROR(VLOOKUP(A58,Data1!A:B,2,0),"")</f>
        <v/>
      </c>
      <c r="E58" s="115">
        <f>M58*Q58</f>
        <v/>
      </c>
      <c r="F58" s="115">
        <f>I58*IF(S58="CASE",H58,G58)</f>
        <v/>
      </c>
      <c r="G58" s="97">
        <f>IF(S58="CASE","",IFERROR(ROUNDUP(E58/N58,0),""))</f>
        <v/>
      </c>
      <c r="H58" s="97">
        <f>IF(S58="BOX","",IFERROR(ROUNDUP(E58/O58,0),""))</f>
        <v/>
      </c>
      <c r="I58" s="98">
        <f>IF(S58="CASE",FLOOR(O58/M58,1),FLOOR(N58/M58,1))</f>
        <v/>
      </c>
      <c r="J58" s="99">
        <f>IF(ISNUMBER(SEARCH("FNSKU",C58)),"Labeling","")</f>
        <v/>
      </c>
      <c r="K58" s="99">
        <f>IFERROR(VLOOKUP(A58,Instruction!A:F,6,0),"")</f>
        <v/>
      </c>
      <c r="L58" s="100">
        <f>IFERROR(VLOOKUP(A58,Instruction!A:J,10,0),"No Supplies")</f>
        <v/>
      </c>
      <c r="M58" s="115">
        <f>IFERROR(VLOOKUP(A58,Data1!A:C,3,0),1)</f>
        <v/>
      </c>
      <c r="N58" s="97">
        <f>IFERROR(VLOOKUP(D58,Data2!$A:$D,4,0),"")</f>
        <v/>
      </c>
      <c r="O58" s="96">
        <f>IFERROR(VLOOKUP(D58,Data2!$A:$C,3,0),"")</f>
        <v/>
      </c>
      <c r="P58" s="97" t="n">
        <v>293</v>
      </c>
      <c r="Q58" s="96" t="n">
        <v>294</v>
      </c>
      <c r="R58" s="96" t="inlineStr"/>
      <c r="S58" s="96" t="inlineStr">
        <is>
          <t>CASE</t>
        </is>
      </c>
    </row>
    <row r="59">
      <c r="A59" s="101" t="inlineStr">
        <is>
          <t>41166-EACH-1</t>
        </is>
      </c>
      <c r="B59" s="102" t="inlineStr">
        <is>
          <t>B09MDRGNCP</t>
        </is>
      </c>
      <c r="C59" s="102" t="inlineStr">
        <is>
          <t>B09MDRGNCP</t>
        </is>
      </c>
      <c r="D59" s="103">
        <f>IFERROR(VLOOKUP(A59,Data1!A:B,2,0),"")</f>
        <v/>
      </c>
      <c r="E59" s="104">
        <f>M59*Q59</f>
        <v/>
      </c>
      <c r="F59" s="104">
        <f>I59*IF(S59="CASE",H59,G59)</f>
        <v/>
      </c>
      <c r="G59" s="103">
        <f>IF(S59="CASE","",IFERROR(ROUNDUP(E59/N59,0),""))</f>
        <v/>
      </c>
      <c r="H59" s="103">
        <f>IF(S59="BOX","",IFERROR(ROUNDUP(E59/O59,0),""))</f>
        <v/>
      </c>
      <c r="I59" s="105">
        <f>IF(S59="CASE",FLOOR(O59/M59,1),FLOOR(N59/M59,1))</f>
        <v/>
      </c>
      <c r="J59" s="106">
        <f>IF(ISNUMBER(SEARCH("FNSKU",C59)),"Labeling","")</f>
        <v/>
      </c>
      <c r="K59" s="106">
        <f>IFERROR(VLOOKUP(A59,Instruction!A:F,6,0),"")</f>
        <v/>
      </c>
      <c r="L59" s="107">
        <f>IFERROR(VLOOKUP(A59,Instruction!A:J,10,0),"No Supplies")</f>
        <v/>
      </c>
      <c r="M59" s="104">
        <f>IFERROR(VLOOKUP(A59,Data1!A:C,3,0),1)</f>
        <v/>
      </c>
      <c r="N59" s="103">
        <f>IFERROR(VLOOKUP(D59,Data2!$A:$D,4,0),"")</f>
        <v/>
      </c>
      <c r="O59" s="102">
        <f>IFERROR(VLOOKUP(D59,Data2!$A:$C,3,0),"")</f>
        <v/>
      </c>
      <c r="P59" s="103" t="n">
        <v>288</v>
      </c>
      <c r="Q59" s="102" t="n">
        <v>290</v>
      </c>
      <c r="R59" s="102" t="inlineStr"/>
      <c r="S59" s="102" t="inlineStr">
        <is>
          <t>CASE</t>
        </is>
      </c>
    </row>
    <row r="60">
      <c r="A60" s="95" t="inlineStr">
        <is>
          <t>3109-EACH</t>
        </is>
      </c>
      <c r="B60" s="96" t="inlineStr">
        <is>
          <t>B001GE6ACG</t>
        </is>
      </c>
      <c r="C60" s="96" t="inlineStr">
        <is>
          <t>B001GE6ACG</t>
        </is>
      </c>
      <c r="D60" s="97">
        <f>IFERROR(VLOOKUP(A60,Data1!A:B,2,0),"")</f>
        <v/>
      </c>
      <c r="E60" s="98">
        <f>M60*Q60</f>
        <v/>
      </c>
      <c r="F60" s="98">
        <f>I60*IF(S60="CASE",H60,G60)</f>
        <v/>
      </c>
      <c r="G60" s="97">
        <f>IF(S60="CASE","",IFERROR(ROUNDUP(E60/N60,0),""))</f>
        <v/>
      </c>
      <c r="H60" s="97">
        <f>IF(S60="BOX","",IFERROR(ROUNDUP(E60/O60,0),""))</f>
        <v/>
      </c>
      <c r="I60" s="98">
        <f>IF(S60="CASE",FLOOR(O60/M60,1),FLOOR(N60/M60,1))</f>
        <v/>
      </c>
      <c r="J60" s="99">
        <f>IF(ISNUMBER(SEARCH("FNSKU",C60)),"Labeling","")</f>
        <v/>
      </c>
      <c r="K60" s="99">
        <f>IFERROR(VLOOKUP(A60,Instruction!A:F,6,0),"")</f>
        <v/>
      </c>
      <c r="L60" s="100">
        <f>IFERROR(VLOOKUP(A60,Instruction!A:J,10,0),"No Supplies")</f>
        <v/>
      </c>
      <c r="M60" s="98">
        <f>IFERROR(VLOOKUP(A60,Data1!A:C,3,0),1)</f>
        <v/>
      </c>
      <c r="N60" s="97">
        <f>IFERROR(VLOOKUP(D60,Data2!$A:$D,4,0),"")</f>
        <v/>
      </c>
      <c r="O60" s="96">
        <f>IFERROR(VLOOKUP(D60,Data2!$A:$C,3,0),"")</f>
        <v/>
      </c>
      <c r="P60" s="97" t="n">
        <v>284</v>
      </c>
      <c r="Q60" s="96" t="n">
        <v>288</v>
      </c>
      <c r="R60" s="96" t="inlineStr"/>
      <c r="S60" s="96" t="inlineStr">
        <is>
          <t>CASE</t>
        </is>
      </c>
    </row>
    <row r="61">
      <c r="A61" s="101" t="inlineStr">
        <is>
          <t>2174-SET6</t>
        </is>
      </c>
      <c r="B61" s="102" t="inlineStr">
        <is>
          <t>B07RWLD5MR</t>
        </is>
      </c>
      <c r="C61" s="102" t="inlineStr">
        <is>
          <t>X003SC97SJ</t>
        </is>
      </c>
      <c r="D61" s="103">
        <f>IFERROR(VLOOKUP(A61,Data1!A:B,2,0),"")</f>
        <v/>
      </c>
      <c r="E61" s="104">
        <f>M61*Q61</f>
        <v/>
      </c>
      <c r="F61" s="104">
        <f>I61*IF(S61="CASE",H61,G61)</f>
        <v/>
      </c>
      <c r="G61" s="103">
        <f>IF(S61="CASE","",IFERROR(ROUNDUP(E61/N61,0),""))</f>
        <v/>
      </c>
      <c r="H61" s="103">
        <f>IF(S61="BOX","",IFERROR(ROUNDUP(E61/O61,0),""))</f>
        <v/>
      </c>
      <c r="I61" s="105">
        <f>IF(S61="CASE",FLOOR(O61/M61,1),FLOOR(N61/M61,1))</f>
        <v/>
      </c>
      <c r="J61" s="106">
        <f>IF(ISNUMBER(SEARCH("FNSKU",C61)),"Labeling","")</f>
        <v/>
      </c>
      <c r="K61" s="106">
        <f>IFERROR(VLOOKUP(A61,Instruction!A:F,6,0),"")</f>
        <v/>
      </c>
      <c r="L61" s="107">
        <f>IFERROR(VLOOKUP(A61,Instruction!A:J,10,0),"No Supplies")</f>
        <v/>
      </c>
      <c r="M61" s="104">
        <f>IFERROR(VLOOKUP(A61,Data1!A:C,3,0),1)</f>
        <v/>
      </c>
      <c r="N61" s="103">
        <f>IFERROR(VLOOKUP(D61,Data2!$A:$D,4,0),"")</f>
        <v/>
      </c>
      <c r="O61" s="102">
        <f>IFERROR(VLOOKUP(D61,Data2!$A:$C,3,0),"")</f>
        <v/>
      </c>
      <c r="P61" s="103" t="n">
        <v>279</v>
      </c>
      <c r="Q61" s="102" t="n">
        <v>280</v>
      </c>
      <c r="R61" s="102" t="inlineStr"/>
      <c r="S61" s="102" t="inlineStr">
        <is>
          <t>CASE</t>
        </is>
      </c>
    </row>
    <row r="62">
      <c r="A62" s="110" t="inlineStr">
        <is>
          <t>560-BAZIC</t>
        </is>
      </c>
      <c r="B62" s="96" t="inlineStr">
        <is>
          <t>B00YAXRY8O</t>
        </is>
      </c>
      <c r="C62" s="96" t="inlineStr">
        <is>
          <t>X004GZ0A3X</t>
        </is>
      </c>
      <c r="D62" s="97">
        <f>IFERROR(VLOOKUP(A62,Data1!A:B,2,0),"")</f>
        <v/>
      </c>
      <c r="E62" s="111">
        <f>M62*Q62</f>
        <v/>
      </c>
      <c r="F62" s="111">
        <f>I62*IF(S62="CASE",H62,G62)</f>
        <v/>
      </c>
      <c r="G62" s="97">
        <f>IF(S62="CASE","",IFERROR(ROUNDUP(E62/N62,0),""))</f>
        <v/>
      </c>
      <c r="H62" s="97">
        <f>IF(S62="BOX","",IFERROR(ROUNDUP(E62/O62,0),""))</f>
        <v/>
      </c>
      <c r="I62" s="98">
        <f>IF(S62="CASE",FLOOR(O62/M62,1),FLOOR(N62/M62,1))</f>
        <v/>
      </c>
      <c r="J62" s="99">
        <f>IF(ISNUMBER(SEARCH("FNSKU",C62)),"Labeling","")</f>
        <v/>
      </c>
      <c r="K62" s="99">
        <f>IFERROR(VLOOKUP(A62,Instruction!A:F,6,0),"")</f>
        <v/>
      </c>
      <c r="L62" s="100">
        <f>IFERROR(VLOOKUP(A62,Instruction!A:J,10,0),"No Supplies")</f>
        <v/>
      </c>
      <c r="M62" s="111">
        <f>IFERROR(VLOOKUP(A62,Data1!A:C,3,0),1)</f>
        <v/>
      </c>
      <c r="N62" s="97">
        <f>IFERROR(VLOOKUP(D62,Data2!$A:$D,4,0),"")</f>
        <v/>
      </c>
      <c r="O62" s="96">
        <f>IFERROR(VLOOKUP(D62,Data2!$A:$C,3,0),"")</f>
        <v/>
      </c>
      <c r="P62" s="97" t="n">
        <v>275</v>
      </c>
      <c r="Q62" s="96" t="n">
        <v>288</v>
      </c>
      <c r="R62" s="96" t="inlineStr"/>
      <c r="S62" s="96" t="inlineStr">
        <is>
          <t>CASE</t>
        </is>
      </c>
    </row>
    <row r="63">
      <c r="A63" s="101" t="inlineStr">
        <is>
          <t>6301-PACK2</t>
        </is>
      </c>
      <c r="B63" s="102" t="inlineStr">
        <is>
          <t>B08P3T1TWJ</t>
        </is>
      </c>
      <c r="C63" s="102" t="inlineStr">
        <is>
          <t>X0042QSBIR</t>
        </is>
      </c>
      <c r="D63" s="103">
        <f>IFERROR(VLOOKUP(A63,Data1!A:B,2,0),"")</f>
        <v/>
      </c>
      <c r="E63" s="104">
        <f>M63*Q63</f>
        <v/>
      </c>
      <c r="F63" s="104">
        <f>I63*IF(S63="CASE",H63,G63)</f>
        <v/>
      </c>
      <c r="G63" s="103">
        <f>IF(S63="CASE","",IFERROR(ROUNDUP(E63/N63,0),""))</f>
        <v/>
      </c>
      <c r="H63" s="103">
        <f>IF(S63="BOX","",IFERROR(ROUNDUP(E63/O63,0),""))</f>
        <v/>
      </c>
      <c r="I63" s="105">
        <f>IF(S63="CASE",FLOOR(O63/M63,1),FLOOR(N63/M63,1))</f>
        <v/>
      </c>
      <c r="J63" s="106">
        <f>IF(ISNUMBER(SEARCH("FNSKU",C63)),"Labeling","")</f>
        <v/>
      </c>
      <c r="K63" s="106">
        <f>IFERROR(VLOOKUP(A63,Instruction!A:F,6,0),"")</f>
        <v/>
      </c>
      <c r="L63" s="107">
        <f>IFERROR(VLOOKUP(A63,Instruction!A:J,10,0),"No Supplies")</f>
        <v/>
      </c>
      <c r="M63" s="104">
        <f>IFERROR(VLOOKUP(A63,Data1!A:C,3,0),1)</f>
        <v/>
      </c>
      <c r="N63" s="103">
        <f>IFERROR(VLOOKUP(D63,Data2!$A:$D,4,0),"")</f>
        <v/>
      </c>
      <c r="O63" s="102">
        <f>IFERROR(VLOOKUP(D63,Data2!$A:$C,3,0),"")</f>
        <v/>
      </c>
      <c r="P63" s="103" t="n">
        <v>272</v>
      </c>
      <c r="Q63" s="102" t="n">
        <v>288</v>
      </c>
      <c r="R63" s="102" t="inlineStr"/>
      <c r="S63" s="102" t="inlineStr">
        <is>
          <t>CASE</t>
        </is>
      </c>
    </row>
    <row r="64">
      <c r="A64" s="95" t="inlineStr">
        <is>
          <t>5027-EACH-1</t>
        </is>
      </c>
      <c r="B64" s="96" t="inlineStr">
        <is>
          <t>B00KO8DHVC</t>
        </is>
      </c>
      <c r="C64" s="96" t="inlineStr">
        <is>
          <t>X004HP06TF</t>
        </is>
      </c>
      <c r="D64" s="97">
        <f>IFERROR(VLOOKUP(A64,Data1!A:B,2,0),"")</f>
        <v/>
      </c>
      <c r="E64" s="98">
        <f>M64*Q64</f>
        <v/>
      </c>
      <c r="F64" s="98">
        <f>I64*IF(S64="CASE",H64,G64)</f>
        <v/>
      </c>
      <c r="G64" s="97">
        <f>IF(S64="CASE","",IFERROR(ROUNDUP(E64/N64,0),""))</f>
        <v/>
      </c>
      <c r="H64" s="97">
        <f>IF(S64="BOX","",IFERROR(ROUNDUP(E64/O64,0),""))</f>
        <v/>
      </c>
      <c r="I64" s="98">
        <f>IF(S64="CASE",FLOOR(O64/M64,1),FLOOR(N64/M64,1))</f>
        <v/>
      </c>
      <c r="J64" s="99">
        <f>IF(ISNUMBER(SEARCH("FNSKU",C64)),"Labeling","")</f>
        <v/>
      </c>
      <c r="K64" s="99">
        <f>IFERROR(VLOOKUP(A64,Instruction!A:F,6,0),"")</f>
        <v/>
      </c>
      <c r="L64" s="100">
        <f>IFERROR(VLOOKUP(A64,Instruction!A:J,10,0),"No Supplies")</f>
        <v/>
      </c>
      <c r="M64" s="98">
        <f>IFERROR(VLOOKUP(A64,Data1!A:C,3,0),1)</f>
        <v/>
      </c>
      <c r="N64" s="97">
        <f>IFERROR(VLOOKUP(D64,Data2!$A:$D,4,0),"")</f>
        <v/>
      </c>
      <c r="O64" s="96">
        <f>IFERROR(VLOOKUP(D64,Data2!$A:$C,3,0),"")</f>
        <v/>
      </c>
      <c r="P64" s="97" t="n">
        <v>271</v>
      </c>
      <c r="Q64" s="96" t="n">
        <v>288</v>
      </c>
      <c r="R64" s="96" t="inlineStr"/>
      <c r="S64" s="96" t="inlineStr">
        <is>
          <t>CASE</t>
        </is>
      </c>
    </row>
    <row r="65">
      <c r="A65" s="101" t="inlineStr">
        <is>
          <t>8004-CASE</t>
        </is>
      </c>
      <c r="B65" s="102" t="inlineStr">
        <is>
          <t>B0BG1Q72N8</t>
        </is>
      </c>
      <c r="C65" s="102" t="inlineStr">
        <is>
          <t>X003XE2X7T</t>
        </is>
      </c>
      <c r="D65" s="103">
        <f>IFERROR(VLOOKUP(A65,Data1!A:B,2,0),"")</f>
        <v/>
      </c>
      <c r="E65" s="104">
        <f>M65*Q65</f>
        <v/>
      </c>
      <c r="F65" s="104">
        <f>I65*IF(S65="CASE",H65,G65)</f>
        <v/>
      </c>
      <c r="G65" s="103">
        <f>IF(S65="CASE","",IFERROR(ROUNDUP(E65/N65,0),""))</f>
        <v/>
      </c>
      <c r="H65" s="103">
        <f>IF(S65="BOX","",IFERROR(ROUNDUP(E65/O65,0),""))</f>
        <v/>
      </c>
      <c r="I65" s="105">
        <f>IF(S65="CASE",FLOOR(O65/M65,1),FLOOR(N65/M65,1))</f>
        <v/>
      </c>
      <c r="J65" s="106">
        <f>IF(ISNUMBER(SEARCH("FNSKU",C65)),"Labeling","")</f>
        <v/>
      </c>
      <c r="K65" s="106">
        <f>IFERROR(VLOOKUP(A65,Instruction!A:F,6,0),"")</f>
        <v/>
      </c>
      <c r="L65" s="107">
        <f>IFERROR(VLOOKUP(A65,Instruction!A:J,10,0),"No Supplies")</f>
        <v/>
      </c>
      <c r="M65" s="104">
        <f>IFERROR(VLOOKUP(A65,Data1!A:C,3,0),1)</f>
        <v/>
      </c>
      <c r="N65" s="103">
        <f>IFERROR(VLOOKUP(D65,Data2!$A:$D,4,0),"")</f>
        <v/>
      </c>
      <c r="O65" s="102">
        <f>IFERROR(VLOOKUP(D65,Data2!$A:$C,3,0),"")</f>
        <v/>
      </c>
      <c r="P65" s="103" t="n">
        <v>268</v>
      </c>
      <c r="Q65" s="102" t="n">
        <v>270</v>
      </c>
      <c r="R65" s="102" t="inlineStr"/>
      <c r="S65" s="102" t="inlineStr">
        <is>
          <t>CASE</t>
        </is>
      </c>
    </row>
    <row r="66">
      <c r="A66" s="110" t="inlineStr">
        <is>
          <t>5096-BOX-1</t>
        </is>
      </c>
      <c r="B66" s="96" t="inlineStr">
        <is>
          <t>B00GKINMJ2</t>
        </is>
      </c>
      <c r="C66" s="96" t="inlineStr">
        <is>
          <t>B00GKINMJ2</t>
        </is>
      </c>
      <c r="D66" s="97">
        <f>IFERROR(VLOOKUP(A66,Data1!A:B,2,0),"")</f>
        <v/>
      </c>
      <c r="E66" s="111">
        <f>M66*Q66</f>
        <v/>
      </c>
      <c r="F66" s="111">
        <f>I66*IF(S66="CASE",H66,G66)</f>
        <v/>
      </c>
      <c r="G66" s="97">
        <f>IF(S66="CASE","",IFERROR(ROUNDUP(E66/N66,0),""))</f>
        <v/>
      </c>
      <c r="H66" s="97">
        <f>IF(S66="BOX","",IFERROR(ROUNDUP(E66/O66,0),""))</f>
        <v/>
      </c>
      <c r="I66" s="98">
        <f>IF(S66="CASE",FLOOR(O66/M66,1),FLOOR(N66/M66,1))</f>
        <v/>
      </c>
      <c r="J66" s="99">
        <f>IF(ISNUMBER(SEARCH("FNSKU",C66)),"Labeling","")</f>
        <v/>
      </c>
      <c r="K66" s="99">
        <f>IFERROR(VLOOKUP(A66,Instruction!A:F,6,0),"")</f>
        <v/>
      </c>
      <c r="L66" s="100">
        <f>IFERROR(VLOOKUP(A66,Instruction!A:J,10,0),"No Supplies")</f>
        <v/>
      </c>
      <c r="M66" s="111">
        <f>IFERROR(VLOOKUP(A66,Data1!A:C,3,0),1)</f>
        <v/>
      </c>
      <c r="N66" s="97">
        <f>IFERROR(VLOOKUP(D66,Data2!$A:$D,4,0),"")</f>
        <v/>
      </c>
      <c r="O66" s="96">
        <f>IFERROR(VLOOKUP(D66,Data2!$A:$C,3,0),"")</f>
        <v/>
      </c>
      <c r="P66" s="97" t="n">
        <v>261</v>
      </c>
      <c r="Q66" s="96" t="n">
        <v>264</v>
      </c>
      <c r="R66" s="96" t="inlineStr"/>
      <c r="S66" s="96" t="inlineStr">
        <is>
          <t>CASE</t>
        </is>
      </c>
    </row>
    <row r="67">
      <c r="A67" s="101" t="inlineStr">
        <is>
          <t>5013-EACH</t>
        </is>
      </c>
      <c r="B67" s="102" t="inlineStr">
        <is>
          <t>B0019IKY5I</t>
        </is>
      </c>
      <c r="C67" s="102" t="inlineStr">
        <is>
          <t>B0019IKY5I</t>
        </is>
      </c>
      <c r="D67" s="103">
        <f>IFERROR(VLOOKUP(A67,Data1!A:B,2,0),"")</f>
        <v/>
      </c>
      <c r="E67" s="104">
        <f>M67*Q67</f>
        <v/>
      </c>
      <c r="F67" s="104">
        <f>I67*IF(S67="CASE",H67,G67)</f>
        <v/>
      </c>
      <c r="G67" s="103">
        <f>IF(S67="CASE","",IFERROR(ROUNDUP(E67/N67,0),""))</f>
        <v/>
      </c>
      <c r="H67" s="103">
        <f>IF(S67="BOX","",IFERROR(ROUNDUP(E67/O67,0),""))</f>
        <v/>
      </c>
      <c r="I67" s="105">
        <f>IF(S67="CASE",FLOOR(O67/M67,1),FLOOR(N67/M67,1))</f>
        <v/>
      </c>
      <c r="J67" s="106">
        <f>IF(ISNUMBER(SEARCH("FNSKU",C67)),"Labeling","")</f>
        <v/>
      </c>
      <c r="K67" s="106">
        <f>IFERROR(VLOOKUP(A67,Instruction!A:F,6,0),"")</f>
        <v/>
      </c>
      <c r="L67" s="107">
        <f>IFERROR(VLOOKUP(A67,Instruction!A:J,10,0),"No Supplies")</f>
        <v/>
      </c>
      <c r="M67" s="104">
        <f>IFERROR(VLOOKUP(A67,Data1!A:C,3,0),1)</f>
        <v/>
      </c>
      <c r="N67" s="103">
        <f>IFERROR(VLOOKUP(D67,Data2!$A:$D,4,0),"")</f>
        <v/>
      </c>
      <c r="O67" s="102">
        <f>IFERROR(VLOOKUP(D67,Data2!$A:$C,3,0),"")</f>
        <v/>
      </c>
      <c r="P67" s="103" t="n">
        <v>261</v>
      </c>
      <c r="Q67" s="102" t="n">
        <v>250</v>
      </c>
      <c r="R67" s="102" t="inlineStr"/>
      <c r="S67" s="102" t="inlineStr">
        <is>
          <t>CASE</t>
        </is>
      </c>
    </row>
    <row r="68">
      <c r="A68" s="95" t="inlineStr">
        <is>
          <t>850-SET4</t>
        </is>
      </c>
      <c r="B68" s="96" t="inlineStr">
        <is>
          <t>B07RC8TSKL</t>
        </is>
      </c>
      <c r="C68" s="96" t="inlineStr">
        <is>
          <t>X003SCCXSP</t>
        </is>
      </c>
      <c r="D68" s="97">
        <f>IFERROR(VLOOKUP(A68,Data1!A:B,2,0),"")</f>
        <v/>
      </c>
      <c r="E68" s="98">
        <f>M68*Q68</f>
        <v/>
      </c>
      <c r="F68" s="98">
        <f>I68*IF(S68="CASE",H68,G68)</f>
        <v/>
      </c>
      <c r="G68" s="97">
        <f>IF(S68="CASE","",IFERROR(ROUNDUP(E68/N68,0),""))</f>
        <v/>
      </c>
      <c r="H68" s="97">
        <f>IF(S68="BOX","",IFERROR(ROUNDUP(E68/O68,0),""))</f>
        <v/>
      </c>
      <c r="I68" s="98">
        <f>IF(S68="CASE",FLOOR(O68/M68,1),FLOOR(N68/M68,1))</f>
        <v/>
      </c>
      <c r="J68" s="99">
        <f>IF(ISNUMBER(SEARCH("FNSKU",C68)),"Labeling","")</f>
        <v/>
      </c>
      <c r="K68" s="99">
        <f>IFERROR(VLOOKUP(A68,Instruction!A:F,6,0),"")</f>
        <v/>
      </c>
      <c r="L68" s="100">
        <f>IFERROR(VLOOKUP(A68,Instruction!A:J,10,0),"No Supplies")</f>
        <v/>
      </c>
      <c r="M68" s="98">
        <f>IFERROR(VLOOKUP(A68,Data1!A:C,3,0),1)</f>
        <v/>
      </c>
      <c r="N68" s="97">
        <f>IFERROR(VLOOKUP(D68,Data2!$A:$D,4,0),"")</f>
        <v/>
      </c>
      <c r="O68" s="96">
        <f>IFERROR(VLOOKUP(D68,Data2!$A:$C,3,0),"")</f>
        <v/>
      </c>
      <c r="P68" s="97" t="n">
        <v>261</v>
      </c>
      <c r="Q68" s="96" t="n">
        <v>261</v>
      </c>
      <c r="R68" s="96" t="inlineStr"/>
      <c r="S68" s="96" t="inlineStr">
        <is>
          <t>CASE</t>
        </is>
      </c>
    </row>
    <row r="69">
      <c r="A69" s="109" t="inlineStr">
        <is>
          <t>510-PACK2</t>
        </is>
      </c>
      <c r="B69" s="102" t="inlineStr">
        <is>
          <t>B08FBR7YW1</t>
        </is>
      </c>
      <c r="C69" s="102" t="inlineStr">
        <is>
          <t>X003BT4VIF</t>
        </is>
      </c>
      <c r="D69" s="103">
        <f>IFERROR(VLOOKUP(A69,Data1!A:B,2,0),"")</f>
        <v/>
      </c>
      <c r="E69" s="105">
        <f>M69*Q69</f>
        <v/>
      </c>
      <c r="F69" s="105">
        <f>I69*IF(S69="CASE",H69,G69)</f>
        <v/>
      </c>
      <c r="G69" s="103">
        <f>IF(S69="CASE","",IFERROR(ROUNDUP(E69/N69,0),""))</f>
        <v/>
      </c>
      <c r="H69" s="103">
        <f>IF(S69="BOX","",IFERROR(ROUNDUP(E69/O69,0),""))</f>
        <v/>
      </c>
      <c r="I69" s="105">
        <f>IF(S69="CASE",FLOOR(O69/M69,1),FLOOR(N69/M69,1))</f>
        <v/>
      </c>
      <c r="J69" s="106">
        <f>IF(ISNUMBER(SEARCH("FNSKU",C69)),"Labeling","")</f>
        <v/>
      </c>
      <c r="K69" s="106">
        <f>IFERROR(VLOOKUP(A69,Instruction!A:F,6,0),"")</f>
        <v/>
      </c>
      <c r="L69" s="107">
        <f>IFERROR(VLOOKUP(A69,Instruction!A:J,10,0),"No Supplies")</f>
        <v/>
      </c>
      <c r="M69" s="105">
        <f>IFERROR(VLOOKUP(A69,Data1!A:C,3,0),1)</f>
        <v/>
      </c>
      <c r="N69" s="103">
        <f>IFERROR(VLOOKUP(D69,Data2!$A:$D,4,0),"")</f>
        <v/>
      </c>
      <c r="O69" s="102">
        <f>IFERROR(VLOOKUP(D69,Data2!$A:$C,3,0),"")</f>
        <v/>
      </c>
      <c r="P69" s="103" t="n">
        <v>260</v>
      </c>
      <c r="Q69" s="102" t="n">
        <v>250</v>
      </c>
      <c r="R69" s="102" t="inlineStr"/>
      <c r="S69" s="102" t="inlineStr">
        <is>
          <t>CASE</t>
        </is>
      </c>
    </row>
    <row r="70">
      <c r="A70" s="114" t="inlineStr">
        <is>
          <t>760-EACH-1</t>
        </is>
      </c>
      <c r="B70" s="96" t="inlineStr">
        <is>
          <t>B0019ILQ3M</t>
        </is>
      </c>
      <c r="C70" s="96" t="inlineStr">
        <is>
          <t>B0019ILQ3M</t>
        </is>
      </c>
      <c r="D70" s="97">
        <f>IFERROR(VLOOKUP(A70,Data1!A:B,2,0),"")</f>
        <v/>
      </c>
      <c r="E70" s="115">
        <f>M70*Q70</f>
        <v/>
      </c>
      <c r="F70" s="115">
        <f>I70*IF(S70="CASE",H70,G70)</f>
        <v/>
      </c>
      <c r="G70" s="97">
        <f>IF(S70="CASE","",IFERROR(ROUNDUP(E70/N70,0),""))</f>
        <v/>
      </c>
      <c r="H70" s="97">
        <f>IF(S70="BOX","",IFERROR(ROUNDUP(E70/O70,0),""))</f>
        <v/>
      </c>
      <c r="I70" s="98">
        <f>IF(S70="CASE",FLOOR(O70/M70,1),FLOOR(N70/M70,1))</f>
        <v/>
      </c>
      <c r="J70" s="99">
        <f>IF(ISNUMBER(SEARCH("FNSKU",C70)),"Labeling","")</f>
        <v/>
      </c>
      <c r="K70" s="99">
        <f>IFERROR(VLOOKUP(A70,Instruction!A:F,6,0),"")</f>
        <v/>
      </c>
      <c r="L70" s="100">
        <f>IFERROR(VLOOKUP(A70,Instruction!A:J,10,0),"No Supplies")</f>
        <v/>
      </c>
      <c r="M70" s="115">
        <f>IFERROR(VLOOKUP(A70,Data1!A:C,3,0),1)</f>
        <v/>
      </c>
      <c r="N70" s="97">
        <f>IFERROR(VLOOKUP(D70,Data2!$A:$D,4,0),"")</f>
        <v/>
      </c>
      <c r="O70" s="96">
        <f>IFERROR(VLOOKUP(D70,Data2!$A:$C,3,0),"")</f>
        <v/>
      </c>
      <c r="P70" s="97" t="n">
        <v>260</v>
      </c>
      <c r="Q70" s="96" t="n">
        <v>288</v>
      </c>
      <c r="R70" s="96" t="inlineStr"/>
      <c r="S70" s="96" t="inlineStr">
        <is>
          <t>CASE</t>
        </is>
      </c>
    </row>
    <row r="71">
      <c r="A71" s="112" t="inlineStr">
        <is>
          <t>2309-EACH-B</t>
        </is>
      </c>
      <c r="B71" s="102" t="inlineStr">
        <is>
          <t>B0C4VY1LR7</t>
        </is>
      </c>
      <c r="C71" s="102" t="inlineStr">
        <is>
          <t>B0C4VY1LR7</t>
        </is>
      </c>
      <c r="D71" s="103">
        <f>IFERROR(VLOOKUP(A71,Data1!A:B,2,0),"")</f>
        <v/>
      </c>
      <c r="E71" s="113">
        <f>M71*Q71</f>
        <v/>
      </c>
      <c r="F71" s="113">
        <f>I71*IF(S71="CASE",H71,G71)</f>
        <v/>
      </c>
      <c r="G71" s="103">
        <f>IF(S71="CASE","",IFERROR(ROUNDUP(E71/N71,0),""))</f>
        <v/>
      </c>
      <c r="H71" s="103">
        <f>IF(S71="BOX","",IFERROR(ROUNDUP(E71/O71,0),""))</f>
        <v/>
      </c>
      <c r="I71" s="105">
        <f>IF(S71="CASE",FLOOR(O71/M71,1),FLOOR(N71/M71,1))</f>
        <v/>
      </c>
      <c r="J71" s="106">
        <f>IF(ISNUMBER(SEARCH("FNSKU",C71)),"Labeling","")</f>
        <v/>
      </c>
      <c r="K71" s="106">
        <f>IFERROR(VLOOKUP(A71,Instruction!A:F,6,0),"")</f>
        <v/>
      </c>
      <c r="L71" s="107">
        <f>IFERROR(VLOOKUP(A71,Instruction!A:J,10,0),"No Supplies")</f>
        <v/>
      </c>
      <c r="M71" s="113">
        <f>IFERROR(VLOOKUP(A71,Data1!A:C,3,0),1)</f>
        <v/>
      </c>
      <c r="N71" s="103">
        <f>IFERROR(VLOOKUP(D71,Data2!$A:$D,4,0),"")</f>
        <v/>
      </c>
      <c r="O71" s="102">
        <f>IFERROR(VLOOKUP(D71,Data2!$A:$C,3,0),"")</f>
        <v/>
      </c>
      <c r="P71" s="103" t="n">
        <v>247</v>
      </c>
      <c r="Q71" s="102" t="n">
        <v>288</v>
      </c>
      <c r="R71" s="102" t="inlineStr"/>
      <c r="S71" s="102" t="inlineStr">
        <is>
          <t>CASE</t>
        </is>
      </c>
    </row>
    <row r="72">
      <c r="A72" s="118" t="inlineStr">
        <is>
          <t>5044-PACK2</t>
        </is>
      </c>
      <c r="B72" s="96" t="inlineStr">
        <is>
          <t>B08DF5N2RF</t>
        </is>
      </c>
      <c r="C72" s="96" t="inlineStr">
        <is>
          <t>X0040DT235</t>
        </is>
      </c>
      <c r="D72" s="97">
        <f>IFERROR(VLOOKUP(A72,Data1!A:B,2,0),"")</f>
        <v/>
      </c>
      <c r="E72" s="119">
        <f>M72*Q72</f>
        <v/>
      </c>
      <c r="F72" s="119">
        <f>I72*IF(S72="CASE",H72,G72)</f>
        <v/>
      </c>
      <c r="G72" s="97">
        <f>IF(S72="CASE","",IFERROR(ROUNDUP(E72/N72,0),""))</f>
        <v/>
      </c>
      <c r="H72" s="97">
        <f>IF(S72="BOX","",IFERROR(ROUNDUP(E72/O72,0),""))</f>
        <v/>
      </c>
      <c r="I72" s="119">
        <f>IF(S72="CASE",FLOOR(O72/M72,1),FLOOR(N72/M72,1))</f>
        <v/>
      </c>
      <c r="J72" s="99">
        <f>IF(ISNUMBER(SEARCH("FNSKU",C72)),"Labeling","")</f>
        <v/>
      </c>
      <c r="K72" s="99">
        <f>IFERROR(VLOOKUP(A72,Instruction!A:F,6,0),"")</f>
        <v/>
      </c>
      <c r="L72" s="100">
        <f>IFERROR(VLOOKUP(A72,Instruction!A:J,10,0),"No Supplies")</f>
        <v/>
      </c>
      <c r="M72" s="119">
        <f>IFERROR(VLOOKUP(A72,Data1!A:C,3,0),1)</f>
        <v/>
      </c>
      <c r="N72" s="97">
        <f>IFERROR(VLOOKUP(D72,Data2!$A:$D,4,0),"")</f>
        <v/>
      </c>
      <c r="O72" s="96">
        <f>IFERROR(VLOOKUP(D72,Data2!$A:$C,3,0),"")</f>
        <v/>
      </c>
      <c r="P72" s="97" t="n">
        <v>242</v>
      </c>
      <c r="Q72" s="96" t="n">
        <v>240</v>
      </c>
      <c r="R72" s="96" t="inlineStr"/>
      <c r="S72" s="96" t="inlineStr">
        <is>
          <t>CASE</t>
        </is>
      </c>
    </row>
    <row r="73">
      <c r="A73" s="101" t="inlineStr">
        <is>
          <t>315-SET6</t>
        </is>
      </c>
      <c r="B73" s="102" t="inlineStr">
        <is>
          <t>B07SFD3KHB</t>
        </is>
      </c>
      <c r="C73" s="102" t="inlineStr">
        <is>
          <t>X004KT3PH3</t>
        </is>
      </c>
      <c r="D73" s="103">
        <f>IFERROR(VLOOKUP(A73,Data1!A:B,2,0),"")</f>
        <v/>
      </c>
      <c r="E73" s="104">
        <f>M73*Q73</f>
        <v/>
      </c>
      <c r="F73" s="104">
        <f>I73*IF(S73="CASE",H73,G73)</f>
        <v/>
      </c>
      <c r="G73" s="103">
        <f>IF(S73="CASE","",IFERROR(ROUNDUP(E73/N73,0),""))</f>
        <v/>
      </c>
      <c r="H73" s="103">
        <f>IF(S73="BOX","",IFERROR(ROUNDUP(E73/O73,0),""))</f>
        <v/>
      </c>
      <c r="I73" s="105">
        <f>IF(S73="CASE",FLOOR(O73/M73,1),FLOOR(N73/M73,1))</f>
        <v/>
      </c>
      <c r="J73" s="106">
        <f>IF(ISNUMBER(SEARCH("FNSKU",C73)),"Labeling","")</f>
        <v/>
      </c>
      <c r="K73" s="106">
        <f>IFERROR(VLOOKUP(A73,Instruction!A:F,6,0),"")</f>
        <v/>
      </c>
      <c r="L73" s="107">
        <f>IFERROR(VLOOKUP(A73,Instruction!A:J,10,0),"No Supplies")</f>
        <v/>
      </c>
      <c r="M73" s="104">
        <f>IFERROR(VLOOKUP(A73,Data1!A:C,3,0),1)</f>
        <v/>
      </c>
      <c r="N73" s="103">
        <f>IFERROR(VLOOKUP(D73,Data2!$A:$D,4,0),"")</f>
        <v/>
      </c>
      <c r="O73" s="102">
        <f>IFERROR(VLOOKUP(D73,Data2!$A:$C,3,0),"")</f>
        <v/>
      </c>
      <c r="P73" s="103" t="n">
        <v>240</v>
      </c>
      <c r="Q73" s="102" t="n">
        <v>240</v>
      </c>
      <c r="R73" s="102" t="inlineStr"/>
      <c r="S73" s="102" t="inlineStr">
        <is>
          <t>CASE</t>
        </is>
      </c>
    </row>
    <row r="74">
      <c r="A74" s="114" t="inlineStr">
        <is>
          <t>5014-PACK2</t>
        </is>
      </c>
      <c r="B74" s="96" t="inlineStr">
        <is>
          <t>B08DF97S7L</t>
        </is>
      </c>
      <c r="C74" s="96" t="inlineStr">
        <is>
          <t>X003SC97RP</t>
        </is>
      </c>
      <c r="D74" s="97">
        <f>IFERROR(VLOOKUP(A74,Data1!A:B,2,0),"")</f>
        <v/>
      </c>
      <c r="E74" s="115">
        <f>M74*Q74</f>
        <v/>
      </c>
      <c r="F74" s="115">
        <f>I74*IF(S74="CASE",H74,G74)</f>
        <v/>
      </c>
      <c r="G74" s="97">
        <f>IF(S74="CASE","",IFERROR(ROUNDUP(E74/N74,0),""))</f>
        <v/>
      </c>
      <c r="H74" s="97">
        <f>IF(S74="BOX","",IFERROR(ROUNDUP(E74/O74,0),""))</f>
        <v/>
      </c>
      <c r="I74" s="98">
        <f>IF(S74="CASE",FLOOR(O74/M74,1),FLOOR(N74/M74,1))</f>
        <v/>
      </c>
      <c r="J74" s="99">
        <f>IF(ISNUMBER(SEARCH("FNSKU",C74)),"Labeling","")</f>
        <v/>
      </c>
      <c r="K74" s="99">
        <f>IFERROR(VLOOKUP(A74,Instruction!A:F,6,0),"")</f>
        <v/>
      </c>
      <c r="L74" s="100">
        <f>IFERROR(VLOOKUP(A74,Instruction!A:J,10,0),"No Supplies")</f>
        <v/>
      </c>
      <c r="M74" s="115">
        <f>IFERROR(VLOOKUP(A74,Data1!A:C,3,0),1)</f>
        <v/>
      </c>
      <c r="N74" s="97">
        <f>IFERROR(VLOOKUP(D74,Data2!$A:$D,4,0),"")</f>
        <v/>
      </c>
      <c r="O74" s="96">
        <f>IFERROR(VLOOKUP(D74,Data2!$A:$C,3,0),"")</f>
        <v/>
      </c>
      <c r="P74" s="97" t="n">
        <v>240</v>
      </c>
      <c r="Q74" s="96" t="n">
        <v>242</v>
      </c>
      <c r="R74" s="96" t="inlineStr"/>
      <c r="S74" s="96" t="inlineStr">
        <is>
          <t>CASE</t>
        </is>
      </c>
    </row>
    <row r="75">
      <c r="A75" s="109" t="inlineStr">
        <is>
          <t>735-EACH</t>
        </is>
      </c>
      <c r="B75" s="102" t="inlineStr">
        <is>
          <t>B0BKRCH9RQ</t>
        </is>
      </c>
      <c r="C75" s="102" t="inlineStr">
        <is>
          <t>X0042TSMV5</t>
        </is>
      </c>
      <c r="D75" s="103">
        <f>IFERROR(VLOOKUP(A75,Data1!A:B,2,0),"")</f>
        <v/>
      </c>
      <c r="E75" s="105">
        <f>M75*Q75</f>
        <v/>
      </c>
      <c r="F75" s="105">
        <f>I75*IF(S75="CASE",H75,G75)</f>
        <v/>
      </c>
      <c r="G75" s="103">
        <f>IF(S75="CASE","",IFERROR(ROUNDUP(E75/N75,0),""))</f>
        <v/>
      </c>
      <c r="H75" s="103">
        <f>IF(S75="BOX","",IFERROR(ROUNDUP(E75/O75,0),""))</f>
        <v/>
      </c>
      <c r="I75" s="105">
        <f>IF(S75="CASE",FLOOR(O75/M75,1),FLOOR(N75/M75,1))</f>
        <v/>
      </c>
      <c r="J75" s="106">
        <f>IF(ISNUMBER(SEARCH("FNSKU",C75)),"Labeling","")</f>
        <v/>
      </c>
      <c r="K75" s="106">
        <f>IFERROR(VLOOKUP(A75,Instruction!A:F,6,0),"")</f>
        <v/>
      </c>
      <c r="L75" s="107">
        <f>IFERROR(VLOOKUP(A75,Instruction!A:J,10,0),"No Supplies")</f>
        <v/>
      </c>
      <c r="M75" s="105">
        <f>IFERROR(VLOOKUP(A75,Data1!A:C,3,0),1)</f>
        <v/>
      </c>
      <c r="N75" s="103">
        <f>IFERROR(VLOOKUP(D75,Data2!$A:$D,4,0),"")</f>
        <v/>
      </c>
      <c r="O75" s="102">
        <f>IFERROR(VLOOKUP(D75,Data2!$A:$C,3,0),"")</f>
        <v/>
      </c>
      <c r="P75" s="103" t="n">
        <v>238</v>
      </c>
      <c r="Q75" s="102" t="n">
        <v>288</v>
      </c>
      <c r="R75" s="102" t="inlineStr"/>
      <c r="S75" s="102" t="inlineStr">
        <is>
          <t>CASE</t>
        </is>
      </c>
    </row>
    <row r="76">
      <c r="A76" s="114" t="inlineStr">
        <is>
          <t>3167-EA-PP</t>
        </is>
      </c>
      <c r="B76" s="96" t="inlineStr">
        <is>
          <t>B0CFGGD44R</t>
        </is>
      </c>
      <c r="C76" s="96" t="inlineStr">
        <is>
          <t>X003XEDBK7</t>
        </is>
      </c>
      <c r="D76" s="97">
        <f>IFERROR(VLOOKUP(A76,Data1!A:B,2,0),"")</f>
        <v/>
      </c>
      <c r="E76" s="115">
        <f>M76*Q76</f>
        <v/>
      </c>
      <c r="F76" s="115">
        <f>I76*IF(S76="CASE",H76,G76)</f>
        <v/>
      </c>
      <c r="G76" s="97">
        <f>IF(S76="CASE","",IFERROR(ROUNDUP(E76/N76,0),""))</f>
        <v/>
      </c>
      <c r="H76" s="97">
        <f>IF(S76="BOX","",IFERROR(ROUNDUP(E76/O76,0),""))</f>
        <v/>
      </c>
      <c r="I76" s="98">
        <f>IF(S76="CASE",FLOOR(O76/M76,1),FLOOR(N76/M76,1))</f>
        <v/>
      </c>
      <c r="J76" s="99">
        <f>IF(ISNUMBER(SEARCH("FNSKU",C76)),"Labeling","")</f>
        <v/>
      </c>
      <c r="K76" s="99">
        <f>IFERROR(VLOOKUP(A76,Instruction!A:F,6,0),"")</f>
        <v/>
      </c>
      <c r="L76" s="100">
        <f>IFERROR(VLOOKUP(A76,Instruction!A:J,10,0),"No Supplies")</f>
        <v/>
      </c>
      <c r="M76" s="115">
        <f>IFERROR(VLOOKUP(A76,Data1!A:C,3,0),1)</f>
        <v/>
      </c>
      <c r="N76" s="97">
        <f>IFERROR(VLOOKUP(D76,Data2!$A:$D,4,0),"")</f>
        <v/>
      </c>
      <c r="O76" s="96">
        <f>IFERROR(VLOOKUP(D76,Data2!$A:$C,3,0),"")</f>
        <v/>
      </c>
      <c r="P76" s="97" t="n">
        <v>232</v>
      </c>
      <c r="Q76" s="96" t="n">
        <v>240</v>
      </c>
      <c r="R76" s="96" t="inlineStr"/>
      <c r="S76" s="96" t="inlineStr">
        <is>
          <t>CASE</t>
        </is>
      </c>
    </row>
    <row r="77">
      <c r="A77" s="112" t="inlineStr">
        <is>
          <t>2028-EACH</t>
        </is>
      </c>
      <c r="B77" s="102" t="inlineStr">
        <is>
          <t>B005OYUL24</t>
        </is>
      </c>
      <c r="C77" s="102" t="inlineStr">
        <is>
          <t>B005OYUL24</t>
        </is>
      </c>
      <c r="D77" s="103">
        <f>IFERROR(VLOOKUP(A77,Data1!A:B,2,0),"")</f>
        <v/>
      </c>
      <c r="E77" s="113">
        <f>M77*Q77</f>
        <v/>
      </c>
      <c r="F77" s="113">
        <f>I77*IF(S77="CASE",H77,G77)</f>
        <v/>
      </c>
      <c r="G77" s="103">
        <f>IF(S77="CASE","",IFERROR(ROUNDUP(E77/N77,0),""))</f>
        <v/>
      </c>
      <c r="H77" s="103">
        <f>IF(S77="BOX","",IFERROR(ROUNDUP(E77/O77,0),""))</f>
        <v/>
      </c>
      <c r="I77" s="105">
        <f>IF(S77="CASE",FLOOR(O77/M77,1),FLOOR(N77/M77,1))</f>
        <v/>
      </c>
      <c r="J77" s="106">
        <f>IF(ISNUMBER(SEARCH("FNSKU",C77)),"Labeling","")</f>
        <v/>
      </c>
      <c r="K77" s="106">
        <f>IFERROR(VLOOKUP(A77,Instruction!A:F,6,0),"")</f>
        <v/>
      </c>
      <c r="L77" s="107">
        <f>IFERROR(VLOOKUP(A77,Instruction!A:J,10,0),"No Supplies")</f>
        <v/>
      </c>
      <c r="M77" s="113">
        <f>IFERROR(VLOOKUP(A77,Data1!A:C,3,0),1)</f>
        <v/>
      </c>
      <c r="N77" s="103">
        <f>IFERROR(VLOOKUP(D77,Data2!$A:$D,4,0),"")</f>
        <v/>
      </c>
      <c r="O77" s="102">
        <f>IFERROR(VLOOKUP(D77,Data2!$A:$C,3,0),"")</f>
        <v/>
      </c>
      <c r="P77" s="103" t="n">
        <v>232</v>
      </c>
      <c r="Q77" s="102" t="n">
        <v>216</v>
      </c>
      <c r="R77" s="102" t="inlineStr"/>
      <c r="S77" s="102" t="inlineStr">
        <is>
          <t>CASE</t>
        </is>
      </c>
    </row>
    <row r="78">
      <c r="A78" s="110" t="inlineStr">
        <is>
          <t>609-EACH</t>
        </is>
      </c>
      <c r="B78" s="96" t="inlineStr">
        <is>
          <t>B00ESWRD10</t>
        </is>
      </c>
      <c r="C78" s="96" t="inlineStr">
        <is>
          <t>B00ESWRD10</t>
        </is>
      </c>
      <c r="D78" s="97">
        <f>IFERROR(VLOOKUP(A78,Data1!A:B,2,0),"")</f>
        <v/>
      </c>
      <c r="E78" s="111">
        <f>M78*Q78</f>
        <v/>
      </c>
      <c r="F78" s="111">
        <f>I78*IF(S78="CASE",H78,G78)</f>
        <v/>
      </c>
      <c r="G78" s="97">
        <f>IF(S78="CASE","",IFERROR(ROUNDUP(E78/N78,0),""))</f>
        <v/>
      </c>
      <c r="H78" s="97">
        <f>IF(S78="BOX","",IFERROR(ROUNDUP(E78/O78,0),""))</f>
        <v/>
      </c>
      <c r="I78" s="98">
        <f>IF(S78="CASE",FLOOR(O78/M78,1),FLOOR(N78/M78,1))</f>
        <v/>
      </c>
      <c r="J78" s="99">
        <f>IF(ISNUMBER(SEARCH("FNSKU",C78)),"Labeling","")</f>
        <v/>
      </c>
      <c r="K78" s="99">
        <f>IFERROR(VLOOKUP(A78,Instruction!A:F,6,0),"")</f>
        <v/>
      </c>
      <c r="L78" s="100">
        <f>IFERROR(VLOOKUP(A78,Instruction!A:J,10,0),"No Supplies")</f>
        <v/>
      </c>
      <c r="M78" s="111">
        <f>IFERROR(VLOOKUP(A78,Data1!A:C,3,0),1)</f>
        <v/>
      </c>
      <c r="N78" s="97">
        <f>IFERROR(VLOOKUP(D78,Data2!$A:$D,4,0),"")</f>
        <v/>
      </c>
      <c r="O78" s="96">
        <f>IFERROR(VLOOKUP(D78,Data2!$A:$C,3,0),"")</f>
        <v/>
      </c>
      <c r="P78" s="97" t="n">
        <v>229</v>
      </c>
      <c r="Q78" s="96" t="n">
        <v>216</v>
      </c>
      <c r="R78" s="96" t="inlineStr"/>
      <c r="S78" s="96" t="inlineStr">
        <is>
          <t>CASE</t>
        </is>
      </c>
    </row>
    <row r="79">
      <c r="A79" s="109" t="inlineStr">
        <is>
          <t>6017-EACH</t>
        </is>
      </c>
      <c r="B79" s="102" t="inlineStr">
        <is>
          <t>B07SH9KVKW</t>
        </is>
      </c>
      <c r="C79" s="102" t="inlineStr">
        <is>
          <t>B07SH9KVKW</t>
        </is>
      </c>
      <c r="D79" s="103">
        <f>IFERROR(VLOOKUP(A79,Data1!A:B,2,0),"")</f>
        <v/>
      </c>
      <c r="E79" s="105">
        <f>M79*Q79</f>
        <v/>
      </c>
      <c r="F79" s="105">
        <f>I79*IF(S79="CASE",H79,G79)</f>
        <v/>
      </c>
      <c r="G79" s="103">
        <f>IF(S79="CASE","",IFERROR(ROUNDUP(E79/N79,0),""))</f>
        <v/>
      </c>
      <c r="H79" s="103">
        <f>IF(S79="BOX","",IFERROR(ROUNDUP(E79/O79,0),""))</f>
        <v/>
      </c>
      <c r="I79" s="105">
        <f>IF(S79="CASE",FLOOR(O79/M79,1),FLOOR(N79/M79,1))</f>
        <v/>
      </c>
      <c r="J79" s="106">
        <f>IF(ISNUMBER(SEARCH("FNSKU",C79)),"Labeling","")</f>
        <v/>
      </c>
      <c r="K79" s="106">
        <f>IFERROR(VLOOKUP(A79,Instruction!A:F,6,0),"")</f>
        <v/>
      </c>
      <c r="L79" s="107">
        <f>IFERROR(VLOOKUP(A79,Instruction!A:J,10,0),"No Supplies")</f>
        <v/>
      </c>
      <c r="M79" s="105">
        <f>IFERROR(VLOOKUP(A79,Data1!A:C,3,0),1)</f>
        <v/>
      </c>
      <c r="N79" s="103">
        <f>IFERROR(VLOOKUP(D79,Data2!$A:$D,4,0),"")</f>
        <v/>
      </c>
      <c r="O79" s="102">
        <f>IFERROR(VLOOKUP(D79,Data2!$A:$C,3,0),"")</f>
        <v/>
      </c>
      <c r="P79" s="103" t="n">
        <v>228</v>
      </c>
      <c r="Q79" s="102" t="n">
        <v>240</v>
      </c>
      <c r="R79" s="102" t="inlineStr"/>
      <c r="S79" s="102" t="inlineStr">
        <is>
          <t>CASE</t>
        </is>
      </c>
    </row>
    <row r="80">
      <c r="A80" s="110" t="inlineStr">
        <is>
          <t>6003-EACH</t>
        </is>
      </c>
      <c r="B80" s="96" t="inlineStr">
        <is>
          <t>B002URU9G6</t>
        </is>
      </c>
      <c r="C80" s="96" t="inlineStr">
        <is>
          <t>B002URU9G6</t>
        </is>
      </c>
      <c r="D80" s="97">
        <f>IFERROR(VLOOKUP(A80,Data1!A:B,2,0),"")</f>
        <v/>
      </c>
      <c r="E80" s="111">
        <f>M80*Q80</f>
        <v/>
      </c>
      <c r="F80" s="111">
        <f>I80*IF(S80="CASE",H80,G80)</f>
        <v/>
      </c>
      <c r="G80" s="97">
        <f>IF(S80="CASE","",IFERROR(ROUNDUP(E80/N80,0),""))</f>
        <v/>
      </c>
      <c r="H80" s="97">
        <f>IF(S80="BOX","",IFERROR(ROUNDUP(E80/O80,0),""))</f>
        <v/>
      </c>
      <c r="I80" s="98">
        <f>IF(S80="CASE",FLOOR(O80/M80,1),FLOOR(N80/M80,1))</f>
        <v/>
      </c>
      <c r="J80" s="99">
        <f>IF(ISNUMBER(SEARCH("FNSKU",C80)),"Labeling","")</f>
        <v/>
      </c>
      <c r="K80" s="99">
        <f>IFERROR(VLOOKUP(A80,Instruction!A:F,6,0),"")</f>
        <v/>
      </c>
      <c r="L80" s="100">
        <f>IFERROR(VLOOKUP(A80,Instruction!A:J,10,0),"No Supplies")</f>
        <v/>
      </c>
      <c r="M80" s="111">
        <f>IFERROR(VLOOKUP(A80,Data1!A:C,3,0),1)</f>
        <v/>
      </c>
      <c r="N80" s="97">
        <f>IFERROR(VLOOKUP(D80,Data2!$A:$D,4,0),"")</f>
        <v/>
      </c>
      <c r="O80" s="96">
        <f>IFERROR(VLOOKUP(D80,Data2!$A:$C,3,0),"")</f>
        <v/>
      </c>
      <c r="P80" s="97" t="n">
        <v>228</v>
      </c>
      <c r="Q80" s="96" t="n">
        <v>288</v>
      </c>
      <c r="R80" s="96" t="inlineStr"/>
      <c r="S80" s="96" t="inlineStr">
        <is>
          <t>CASE</t>
        </is>
      </c>
    </row>
    <row r="81">
      <c r="A81" s="112" t="inlineStr">
        <is>
          <t>3182-SET6</t>
        </is>
      </c>
      <c r="B81" s="102" t="inlineStr">
        <is>
          <t>B07S4H1PF7</t>
        </is>
      </c>
      <c r="C81" s="102" t="inlineStr">
        <is>
          <t>X003SBSK5B</t>
        </is>
      </c>
      <c r="D81" s="103">
        <f>IFERROR(VLOOKUP(A81,Data1!A:B,2,0),"")</f>
        <v/>
      </c>
      <c r="E81" s="113">
        <f>M81*Q81</f>
        <v/>
      </c>
      <c r="F81" s="113">
        <f>I81*IF(S81="CASE",H81,G81)</f>
        <v/>
      </c>
      <c r="G81" s="103">
        <f>IF(S81="CASE","",IFERROR(ROUNDUP(E81/N81,0),""))</f>
        <v/>
      </c>
      <c r="H81" s="103">
        <f>IF(S81="BOX","",IFERROR(ROUNDUP(E81/O81,0),""))</f>
        <v/>
      </c>
      <c r="I81" s="105">
        <f>IF(S81="CASE",FLOOR(O81/M81,1),FLOOR(N81/M81,1))</f>
        <v/>
      </c>
      <c r="J81" s="106">
        <f>IF(ISNUMBER(SEARCH("FNSKU",C81)),"Labeling","")</f>
        <v/>
      </c>
      <c r="K81" s="106">
        <f>IFERROR(VLOOKUP(A81,Instruction!A:F,6,0),"")</f>
        <v/>
      </c>
      <c r="L81" s="107">
        <f>IFERROR(VLOOKUP(A81,Instruction!A:J,10,0),"No Supplies")</f>
        <v/>
      </c>
      <c r="M81" s="113">
        <f>IFERROR(VLOOKUP(A81,Data1!A:C,3,0),1)</f>
        <v/>
      </c>
      <c r="N81" s="103">
        <f>IFERROR(VLOOKUP(D81,Data2!$A:$D,4,0),"")</f>
        <v/>
      </c>
      <c r="O81" s="102">
        <f>IFERROR(VLOOKUP(D81,Data2!$A:$C,3,0),"")</f>
        <v/>
      </c>
      <c r="P81" s="103" t="n">
        <v>218</v>
      </c>
      <c r="Q81" s="102" t="n">
        <v>216</v>
      </c>
      <c r="R81" s="102" t="inlineStr"/>
      <c r="S81" s="102" t="inlineStr">
        <is>
          <t>CASE</t>
        </is>
      </c>
    </row>
    <row r="82">
      <c r="A82" s="95" t="inlineStr">
        <is>
          <t>3125-SET6</t>
        </is>
      </c>
      <c r="B82" s="96" t="inlineStr">
        <is>
          <t>B07RZ3BBSR</t>
        </is>
      </c>
      <c r="C82" s="96" t="inlineStr">
        <is>
          <t>X003SC5KIP</t>
        </is>
      </c>
      <c r="D82" s="97">
        <f>IFERROR(VLOOKUP(A82,Data1!A:B,2,0),"")</f>
        <v/>
      </c>
      <c r="E82" s="98">
        <f>M82*Q82</f>
        <v/>
      </c>
      <c r="F82" s="98">
        <f>I82*IF(S82="CASE",H82,G82)</f>
        <v/>
      </c>
      <c r="G82" s="97">
        <f>IF(S82="CASE","",IFERROR(ROUNDUP(E82/N82,0),""))</f>
        <v/>
      </c>
      <c r="H82" s="97">
        <f>IF(S82="BOX","",IFERROR(ROUNDUP(E82/O82,0),""))</f>
        <v/>
      </c>
      <c r="I82" s="98">
        <f>IF(S82="CASE",FLOOR(O82/M82,1),FLOOR(N82/M82,1))</f>
        <v/>
      </c>
      <c r="J82" s="99">
        <f>IF(ISNUMBER(SEARCH("FNSKU",C82)),"Labeling","")</f>
        <v/>
      </c>
      <c r="K82" s="99">
        <f>IFERROR(VLOOKUP(A82,Instruction!A:F,6,0),"")</f>
        <v/>
      </c>
      <c r="L82" s="100">
        <f>IFERROR(VLOOKUP(A82,Instruction!A:J,10,0),"No Supplies")</f>
        <v/>
      </c>
      <c r="M82" s="98">
        <f>IFERROR(VLOOKUP(A82,Data1!A:C,3,0),1)</f>
        <v/>
      </c>
      <c r="N82" s="97">
        <f>IFERROR(VLOOKUP(D82,Data2!$A:$D,4,0),"")</f>
        <v/>
      </c>
      <c r="O82" s="96">
        <f>IFERROR(VLOOKUP(D82,Data2!$A:$C,3,0),"")</f>
        <v/>
      </c>
      <c r="P82" s="97" t="n">
        <v>218</v>
      </c>
      <c r="Q82" s="96" t="n">
        <v>216</v>
      </c>
      <c r="R82" s="96" t="inlineStr"/>
      <c r="S82" s="96" t="inlineStr">
        <is>
          <t>CASE</t>
        </is>
      </c>
    </row>
    <row r="83">
      <c r="A83" s="101" t="inlineStr">
        <is>
          <t>5045-EACH-B</t>
        </is>
      </c>
      <c r="B83" s="102" t="inlineStr">
        <is>
          <t>B00FIJTHZW</t>
        </is>
      </c>
      <c r="C83" s="102" t="inlineStr">
        <is>
          <t>X003DEKDWV</t>
        </is>
      </c>
      <c r="D83" s="103">
        <f>IFERROR(VLOOKUP(A83,Data1!A:B,2,0),"")</f>
        <v/>
      </c>
      <c r="E83" s="104">
        <f>M83*Q83</f>
        <v/>
      </c>
      <c r="F83" s="104">
        <f>I83*IF(S83="CASE",H83,G83)</f>
        <v/>
      </c>
      <c r="G83" s="103">
        <f>IF(S83="CASE","",IFERROR(ROUNDUP(E83/N83,0),""))</f>
        <v/>
      </c>
      <c r="H83" s="103">
        <f>IF(S83="BOX","",IFERROR(ROUNDUP(E83/O83,0),""))</f>
        <v/>
      </c>
      <c r="I83" s="105">
        <f>IF(S83="CASE",FLOOR(O83/M83,1),FLOOR(N83/M83,1))</f>
        <v/>
      </c>
      <c r="J83" s="106">
        <f>IF(ISNUMBER(SEARCH("FNSKU",C83)),"Labeling","")</f>
        <v/>
      </c>
      <c r="K83" s="106">
        <f>IFERROR(VLOOKUP(A83,Instruction!A:F,6,0),"")</f>
        <v/>
      </c>
      <c r="L83" s="107">
        <f>IFERROR(VLOOKUP(A83,Instruction!A:J,10,0),"No Supplies")</f>
        <v/>
      </c>
      <c r="M83" s="104">
        <f>IFERROR(VLOOKUP(A83,Data1!A:C,3,0),1)</f>
        <v/>
      </c>
      <c r="N83" s="103">
        <f>IFERROR(VLOOKUP(D83,Data2!$A:$D,4,0),"")</f>
        <v/>
      </c>
      <c r="O83" s="102">
        <f>IFERROR(VLOOKUP(D83,Data2!$A:$C,3,0),"")</f>
        <v/>
      </c>
      <c r="P83" s="103" t="n">
        <v>216</v>
      </c>
      <c r="Q83" s="102" t="n">
        <v>240</v>
      </c>
      <c r="R83" s="102" t="inlineStr"/>
      <c r="S83" s="102" t="inlineStr">
        <is>
          <t>CASE</t>
        </is>
      </c>
    </row>
    <row r="84">
      <c r="A84" s="110" t="inlineStr">
        <is>
          <t>2205-PACK2</t>
        </is>
      </c>
      <c r="B84" s="96" t="inlineStr">
        <is>
          <t>B09BBLKGY9</t>
        </is>
      </c>
      <c r="C84" s="96" t="inlineStr">
        <is>
          <t>X0044RG65T</t>
        </is>
      </c>
      <c r="D84" s="97">
        <f>IFERROR(VLOOKUP(A84,Data1!A:B,2,0),"")</f>
        <v/>
      </c>
      <c r="E84" s="111">
        <f>M84*Q84</f>
        <v/>
      </c>
      <c r="F84" s="111">
        <f>I84*IF(S84="CASE",H84,G84)</f>
        <v/>
      </c>
      <c r="G84" s="97">
        <f>IF(S84="CASE","",IFERROR(ROUNDUP(E84/N84,0),""))</f>
        <v/>
      </c>
      <c r="H84" s="97">
        <f>IF(S84="BOX","",IFERROR(ROUNDUP(E84/O84,0),""))</f>
        <v/>
      </c>
      <c r="I84" s="98">
        <f>IF(S84="CASE",FLOOR(O84/M84,1),FLOOR(N84/M84,1))</f>
        <v/>
      </c>
      <c r="J84" s="99">
        <f>IF(ISNUMBER(SEARCH("FNSKU",C84)),"Labeling","")</f>
        <v/>
      </c>
      <c r="K84" s="99">
        <f>IFERROR(VLOOKUP(A84,Instruction!A:F,6,0),"")</f>
        <v/>
      </c>
      <c r="L84" s="100">
        <f>IFERROR(VLOOKUP(A84,Instruction!A:J,10,0),"No Supplies")</f>
        <v/>
      </c>
      <c r="M84" s="111">
        <f>IFERROR(VLOOKUP(A84,Data1!A:C,3,0),1)</f>
        <v/>
      </c>
      <c r="N84" s="97">
        <f>IFERROR(VLOOKUP(D84,Data2!$A:$D,4,0),"")</f>
        <v/>
      </c>
      <c r="O84" s="96">
        <f>IFERROR(VLOOKUP(D84,Data2!$A:$C,3,0),"")</f>
        <v/>
      </c>
      <c r="P84" s="97" t="n">
        <v>216</v>
      </c>
      <c r="Q84" s="96" t="n">
        <v>216</v>
      </c>
      <c r="R84" s="96" t="inlineStr"/>
      <c r="S84" s="96" t="inlineStr">
        <is>
          <t>CASE</t>
        </is>
      </c>
    </row>
    <row r="85">
      <c r="A85" s="112" t="inlineStr">
        <is>
          <t>716-PACK2</t>
        </is>
      </c>
      <c r="B85" s="102" t="inlineStr">
        <is>
          <t>B08F77T22M</t>
        </is>
      </c>
      <c r="C85" s="102" t="inlineStr">
        <is>
          <t>X003WOGAXD</t>
        </is>
      </c>
      <c r="D85" s="103">
        <f>IFERROR(VLOOKUP(A85,Data1!A:B,2,0),"")</f>
        <v/>
      </c>
      <c r="E85" s="113">
        <f>M85*Q85</f>
        <v/>
      </c>
      <c r="F85" s="113">
        <f>I85*IF(S85="CASE",H85,G85)</f>
        <v/>
      </c>
      <c r="G85" s="103">
        <f>IF(S85="CASE","",IFERROR(ROUNDUP(E85/N85,0),""))</f>
        <v/>
      </c>
      <c r="H85" s="103">
        <f>IF(S85="BOX","",IFERROR(ROUNDUP(E85/O85,0),""))</f>
        <v/>
      </c>
      <c r="I85" s="105">
        <f>IF(S85="CASE",FLOOR(O85/M85,1),FLOOR(N85/M85,1))</f>
        <v/>
      </c>
      <c r="J85" s="106">
        <f>IF(ISNUMBER(SEARCH("FNSKU",C85)),"Labeling","")</f>
        <v/>
      </c>
      <c r="K85" s="106">
        <f>IFERROR(VLOOKUP(A85,Instruction!A:F,6,0),"")</f>
        <v/>
      </c>
      <c r="L85" s="107">
        <f>IFERROR(VLOOKUP(A85,Instruction!A:J,10,0),"No Supplies")</f>
        <v/>
      </c>
      <c r="M85" s="113">
        <f>IFERROR(VLOOKUP(A85,Data1!A:C,3,0),1)</f>
        <v/>
      </c>
      <c r="N85" s="103">
        <f>IFERROR(VLOOKUP(D85,Data2!$A:$D,4,0),"")</f>
        <v/>
      </c>
      <c r="O85" s="102">
        <f>IFERROR(VLOOKUP(D85,Data2!$A:$C,3,0),"")</f>
        <v/>
      </c>
      <c r="P85" s="103" t="n">
        <v>215</v>
      </c>
      <c r="Q85" s="102" t="n">
        <v>216</v>
      </c>
      <c r="R85" s="102" t="inlineStr"/>
      <c r="S85" s="102" t="inlineStr">
        <is>
          <t>CASE</t>
        </is>
      </c>
    </row>
    <row r="86">
      <c r="A86" s="110" t="inlineStr">
        <is>
          <t>5414-EACH</t>
        </is>
      </c>
      <c r="B86" s="96" t="inlineStr">
        <is>
          <t>B07TCRK63W</t>
        </is>
      </c>
      <c r="C86" s="96" t="inlineStr">
        <is>
          <t>B07TCRK63W</t>
        </is>
      </c>
      <c r="D86" s="97">
        <f>IFERROR(VLOOKUP(A86,Data1!A:B,2,0),"")</f>
        <v/>
      </c>
      <c r="E86" s="111">
        <f>M86*Q86</f>
        <v/>
      </c>
      <c r="F86" s="111">
        <f>I86*IF(S86="CASE",H86,G86)</f>
        <v/>
      </c>
      <c r="G86" s="97">
        <f>IF(S86="CASE","",IFERROR(ROUNDUP(E86/N86,0),""))</f>
        <v/>
      </c>
      <c r="H86" s="97">
        <f>IF(S86="BOX","",IFERROR(ROUNDUP(E86/O86,0),""))</f>
        <v/>
      </c>
      <c r="I86" s="98">
        <f>IF(S86="CASE",FLOOR(O86/M86,1),FLOOR(N86/M86,1))</f>
        <v/>
      </c>
      <c r="J86" s="99">
        <f>IF(ISNUMBER(SEARCH("FNSKU",C86)),"Labeling","")</f>
        <v/>
      </c>
      <c r="K86" s="99">
        <f>IFERROR(VLOOKUP(A86,Instruction!A:F,6,0),"")</f>
        <v/>
      </c>
      <c r="L86" s="100">
        <f>IFERROR(VLOOKUP(A86,Instruction!A:J,10,0),"No Supplies")</f>
        <v/>
      </c>
      <c r="M86" s="111">
        <f>IFERROR(VLOOKUP(A86,Data1!A:C,3,0),1)</f>
        <v/>
      </c>
      <c r="N86" s="97">
        <f>IFERROR(VLOOKUP(D86,Data2!$A:$D,4,0),"")</f>
        <v/>
      </c>
      <c r="O86" s="96">
        <f>IFERROR(VLOOKUP(D86,Data2!$A:$C,3,0),"")</f>
        <v/>
      </c>
      <c r="P86" s="97" t="n">
        <v>215</v>
      </c>
      <c r="Q86" s="96" t="n">
        <v>192</v>
      </c>
      <c r="R86" s="96" t="inlineStr"/>
      <c r="S86" s="96" t="inlineStr">
        <is>
          <t>CASE</t>
        </is>
      </c>
    </row>
    <row r="87">
      <c r="A87" s="109" t="inlineStr">
        <is>
          <t>582-CASE</t>
        </is>
      </c>
      <c r="B87" s="102" t="inlineStr">
        <is>
          <t>B07XQL67K5</t>
        </is>
      </c>
      <c r="C87" s="102" t="inlineStr">
        <is>
          <t>X003SC980V</t>
        </is>
      </c>
      <c r="D87" s="103">
        <f>IFERROR(VLOOKUP(A87,Data1!A:B,2,0),"")</f>
        <v/>
      </c>
      <c r="E87" s="105">
        <f>M87*Q87</f>
        <v/>
      </c>
      <c r="F87" s="105">
        <f>I87*IF(S87="CASE",H87,G87)</f>
        <v/>
      </c>
      <c r="G87" s="103">
        <f>IF(S87="CASE","",IFERROR(ROUNDUP(E87/N87,0),""))</f>
        <v/>
      </c>
      <c r="H87" s="103">
        <f>IF(S87="BOX","",IFERROR(ROUNDUP(E87/O87,0),""))</f>
        <v/>
      </c>
      <c r="I87" s="105">
        <f>IF(S87="CASE",FLOOR(O87/M87,1),FLOOR(N87/M87,1))</f>
        <v/>
      </c>
      <c r="J87" s="106">
        <f>IF(ISNUMBER(SEARCH("FNSKU",C87)),"Labeling","")</f>
        <v/>
      </c>
      <c r="K87" s="106">
        <f>IFERROR(VLOOKUP(A87,Instruction!A:F,6,0),"")</f>
        <v/>
      </c>
      <c r="L87" s="107">
        <f>IFERROR(VLOOKUP(A87,Instruction!A:J,10,0),"No Supplies")</f>
        <v/>
      </c>
      <c r="M87" s="105">
        <f>IFERROR(VLOOKUP(A87,Data1!A:C,3,0),1)</f>
        <v/>
      </c>
      <c r="N87" s="103">
        <f>IFERROR(VLOOKUP(D87,Data2!$A:$D,4,0),"")</f>
        <v/>
      </c>
      <c r="O87" s="102">
        <f>IFERROR(VLOOKUP(D87,Data2!$A:$C,3,0),"")</f>
        <v/>
      </c>
      <c r="P87" s="103" t="n">
        <v>215</v>
      </c>
      <c r="Q87" s="102" t="n">
        <v>215</v>
      </c>
      <c r="R87" s="102" t="inlineStr"/>
      <c r="S87" s="102" t="inlineStr">
        <is>
          <t>CASE</t>
        </is>
      </c>
    </row>
    <row r="88">
      <c r="A88" s="114" t="inlineStr">
        <is>
          <t>851-PACK4</t>
        </is>
      </c>
      <c r="B88" s="96" t="inlineStr">
        <is>
          <t>B093CRKPKJ</t>
        </is>
      </c>
      <c r="C88" s="96" t="inlineStr">
        <is>
          <t>X003SCA9TF</t>
        </is>
      </c>
      <c r="D88" s="97">
        <f>IFERROR(VLOOKUP(A88,Data1!A:B,2,0),"")</f>
        <v/>
      </c>
      <c r="E88" s="115">
        <f>M88*Q88</f>
        <v/>
      </c>
      <c r="F88" s="115">
        <f>I88*IF(S88="CASE",H88,G88)</f>
        <v/>
      </c>
      <c r="G88" s="97">
        <f>IF(S88="CASE","",IFERROR(ROUNDUP(E88/N88,0),""))</f>
        <v/>
      </c>
      <c r="H88" s="97">
        <f>IF(S88="BOX","",IFERROR(ROUNDUP(E88/O88,0),""))</f>
        <v/>
      </c>
      <c r="I88" s="98">
        <f>IF(S88="CASE",FLOOR(O88/M88,1),FLOOR(N88/M88,1))</f>
        <v/>
      </c>
      <c r="J88" s="99">
        <f>IF(ISNUMBER(SEARCH("FNSKU",C88)),"Labeling","")</f>
        <v/>
      </c>
      <c r="K88" s="99">
        <f>IFERROR(VLOOKUP(A88,Instruction!A:F,6,0),"")</f>
        <v/>
      </c>
      <c r="L88" s="100">
        <f>IFERROR(VLOOKUP(A88,Instruction!A:J,10,0),"No Supplies")</f>
        <v/>
      </c>
      <c r="M88" s="115">
        <f>IFERROR(VLOOKUP(A88,Data1!A:C,3,0),1)</f>
        <v/>
      </c>
      <c r="N88" s="97">
        <f>IFERROR(VLOOKUP(D88,Data2!$A:$D,4,0),"")</f>
        <v/>
      </c>
      <c r="O88" s="96">
        <f>IFERROR(VLOOKUP(D88,Data2!$A:$C,3,0),"")</f>
        <v/>
      </c>
      <c r="P88" s="97" t="n">
        <v>212</v>
      </c>
      <c r="Q88" s="96" t="n">
        <v>213</v>
      </c>
      <c r="R88" s="96" t="inlineStr"/>
      <c r="S88" s="96" t="inlineStr">
        <is>
          <t>CASE</t>
        </is>
      </c>
    </row>
    <row r="89">
      <c r="A89" s="116" t="inlineStr">
        <is>
          <t>543-PACK2</t>
        </is>
      </c>
      <c r="B89" s="102" t="inlineStr">
        <is>
          <t>B08DFHV95M</t>
        </is>
      </c>
      <c r="C89" s="102" t="inlineStr">
        <is>
          <t>X0040DZIND</t>
        </is>
      </c>
      <c r="D89" s="103">
        <f>IFERROR(VLOOKUP(A89,Data1!A:B,2,0),"")</f>
        <v/>
      </c>
      <c r="E89" s="117">
        <f>M89*Q89</f>
        <v/>
      </c>
      <c r="F89" s="117">
        <f>I89*IF(S89="CASE",H89,G89)</f>
        <v/>
      </c>
      <c r="G89" s="103">
        <f>IF(S89="CASE","",IFERROR(ROUNDUP(E89/N89,0),""))</f>
        <v/>
      </c>
      <c r="H89" s="103">
        <f>IF(S89="BOX","",IFERROR(ROUNDUP(E89/O89,0),""))</f>
        <v/>
      </c>
      <c r="I89" s="117">
        <f>IF(S89="CASE",FLOOR(O89/M89,1),FLOOR(N89/M89,1))</f>
        <v/>
      </c>
      <c r="J89" s="106">
        <f>IF(ISNUMBER(SEARCH("FNSKU",C89)),"Labeling","")</f>
        <v/>
      </c>
      <c r="K89" s="106">
        <f>IFERROR(VLOOKUP(A89,Instruction!A:F,6,0),"")</f>
        <v/>
      </c>
      <c r="L89" s="107">
        <f>IFERROR(VLOOKUP(A89,Instruction!A:J,10,0),"No Supplies")</f>
        <v/>
      </c>
      <c r="M89" s="117">
        <f>IFERROR(VLOOKUP(A89,Data1!A:C,3,0),1)</f>
        <v/>
      </c>
      <c r="N89" s="103">
        <f>IFERROR(VLOOKUP(D89,Data2!$A:$D,4,0),"")</f>
        <v/>
      </c>
      <c r="O89" s="102">
        <f>IFERROR(VLOOKUP(D89,Data2!$A:$C,3,0),"")</f>
        <v/>
      </c>
      <c r="P89" s="103" t="n">
        <v>211</v>
      </c>
      <c r="Q89" s="102" t="n">
        <v>216</v>
      </c>
      <c r="R89" s="102" t="inlineStr"/>
      <c r="S89" s="102" t="inlineStr">
        <is>
          <t>CASE</t>
        </is>
      </c>
    </row>
    <row r="90">
      <c r="A90" s="110" t="inlineStr">
        <is>
          <t>1621-EACH</t>
        </is>
      </c>
      <c r="B90" s="96" t="inlineStr">
        <is>
          <t>B07RFTSF59</t>
        </is>
      </c>
      <c r="C90" s="96" t="inlineStr"/>
      <c r="D90" s="97">
        <f>IFERROR(VLOOKUP(A90,Data1!A:B,2,0),"")</f>
        <v/>
      </c>
      <c r="E90" s="111">
        <f>M90*Q90</f>
        <v/>
      </c>
      <c r="F90" s="111">
        <f>I90*IF(S90="CASE",H90,G90)</f>
        <v/>
      </c>
      <c r="G90" s="97">
        <f>IF(S90="CASE","",IFERROR(ROUNDUP(E90/N90,0),""))</f>
        <v/>
      </c>
      <c r="H90" s="97">
        <f>IF(S90="BOX","",IFERROR(ROUNDUP(E90/O90,0),""))</f>
        <v/>
      </c>
      <c r="I90" s="98">
        <f>IF(S90="CASE",FLOOR(O90/M90,1),FLOOR(N90/M90,1))</f>
        <v/>
      </c>
      <c r="J90" s="99">
        <f>IF(ISNUMBER(SEARCH("FNSKU",C90)),"Labeling","")</f>
        <v/>
      </c>
      <c r="K90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90" s="100">
        <f>IFERROR(VLOOKUP(A90,Instruction!A:J,10,0),"No Supplies")</f>
        <v/>
      </c>
      <c r="M90" s="111">
        <f>IFERROR(VLOOKUP(A90,Data1!A:C,3,0),1)</f>
        <v/>
      </c>
      <c r="N90" s="97">
        <f>IFERROR(VLOOKUP(D90,Data2!$A:$D,4,0),"")</f>
        <v/>
      </c>
      <c r="O90" s="96">
        <f>IFERROR(VLOOKUP(D90,Data2!$A:$C,3,0),"")</f>
        <v/>
      </c>
      <c r="P90" s="97" t="n">
        <v>209</v>
      </c>
      <c r="Q90" s="96" t="n">
        <v>144</v>
      </c>
      <c r="R90" s="96" t="inlineStr"/>
      <c r="S90" s="96" t="inlineStr">
        <is>
          <t>CASE</t>
        </is>
      </c>
    </row>
    <row r="91">
      <c r="A91" s="109" t="inlineStr">
        <is>
          <t>5011-PACK2</t>
        </is>
      </c>
      <c r="B91" s="102" t="inlineStr">
        <is>
          <t>B0127E8W0Q</t>
        </is>
      </c>
      <c r="C91" s="102" t="inlineStr">
        <is>
          <t>B0127E8W0Q</t>
        </is>
      </c>
      <c r="D91" s="103">
        <f>IFERROR(VLOOKUP(A91,Data1!A:B,2,0),"")</f>
        <v/>
      </c>
      <c r="E91" s="105">
        <f>M91*Q91</f>
        <v/>
      </c>
      <c r="F91" s="105">
        <f>I91*IF(S91="CASE",H91,G91)</f>
        <v/>
      </c>
      <c r="G91" s="103">
        <f>IF(S91="CASE","",IFERROR(ROUNDUP(E91/N91,0),""))</f>
        <v/>
      </c>
      <c r="H91" s="103">
        <f>IF(S91="BOX","",IFERROR(ROUNDUP(E91/O91,0),""))</f>
        <v/>
      </c>
      <c r="I91" s="105">
        <f>IF(S91="CASE",FLOOR(O91/M91,1),FLOOR(N91/M91,1))</f>
        <v/>
      </c>
      <c r="J91" s="106">
        <f>IF(ISNUMBER(SEARCH("FNSKU",C91)),"Labeling","")</f>
        <v/>
      </c>
      <c r="K91" s="106">
        <f>IFERROR(VLOOKUP(A91,Instruction!A:F,6,0),"")</f>
        <v/>
      </c>
      <c r="L91" s="107">
        <f>IFERROR(VLOOKUP(A91,Instruction!A:J,10,0),"No Supplies")</f>
        <v/>
      </c>
      <c r="M91" s="105">
        <f>IFERROR(VLOOKUP(A91,Data1!A:C,3,0),1)</f>
        <v/>
      </c>
      <c r="N91" s="103">
        <f>IFERROR(VLOOKUP(D91,Data2!$A:$D,4,0),"")</f>
        <v/>
      </c>
      <c r="O91" s="102">
        <f>IFERROR(VLOOKUP(D91,Data2!$A:$C,3,0),"")</f>
        <v/>
      </c>
      <c r="P91" s="103" t="n">
        <v>208</v>
      </c>
      <c r="Q91" s="102" t="n">
        <v>200</v>
      </c>
      <c r="R91" s="102" t="inlineStr"/>
      <c r="S91" s="102" t="inlineStr">
        <is>
          <t>CASE</t>
        </is>
      </c>
    </row>
    <row r="92">
      <c r="A92" s="114" t="inlineStr">
        <is>
          <t>4126-PACK2</t>
        </is>
      </c>
      <c r="B92" s="96" t="inlineStr">
        <is>
          <t>B08DQHV4BN</t>
        </is>
      </c>
      <c r="C92" s="96" t="inlineStr">
        <is>
          <t>X0044R3MG5</t>
        </is>
      </c>
      <c r="D92" s="97">
        <f>IFERROR(VLOOKUP(A92,Data1!A:B,2,0),"")</f>
        <v/>
      </c>
      <c r="E92" s="115">
        <f>M92*Q92</f>
        <v/>
      </c>
      <c r="F92" s="115">
        <f>I92*IF(S92="CASE",H92,G92)</f>
        <v/>
      </c>
      <c r="G92" s="97">
        <f>IF(S92="CASE","",IFERROR(ROUNDUP(E92/N92,0),""))</f>
        <v/>
      </c>
      <c r="H92" s="97">
        <f>IF(S92="BOX","",IFERROR(ROUNDUP(E92/O92,0),""))</f>
        <v/>
      </c>
      <c r="I92" s="98">
        <f>IF(S92="CASE",FLOOR(O92/M92,1),FLOOR(N92/M92,1))</f>
        <v/>
      </c>
      <c r="J92" s="99">
        <f>IF(ISNUMBER(SEARCH("FNSKU",C92)),"Labeling","")</f>
        <v/>
      </c>
      <c r="K92" s="99">
        <f>IFERROR(VLOOKUP(A92,Instruction!A:F,6,0),"")</f>
        <v/>
      </c>
      <c r="L92" s="100">
        <f>IFERROR(VLOOKUP(A92,Instruction!A:J,10,0),"No Supplies")</f>
        <v/>
      </c>
      <c r="M92" s="115">
        <f>IFERROR(VLOOKUP(A92,Data1!A:C,3,0),1)</f>
        <v/>
      </c>
      <c r="N92" s="97">
        <f>IFERROR(VLOOKUP(D92,Data2!$A:$D,4,0),"")</f>
        <v/>
      </c>
      <c r="O92" s="96">
        <f>IFERROR(VLOOKUP(D92,Data2!$A:$C,3,0),"")</f>
        <v/>
      </c>
      <c r="P92" s="97" t="n">
        <v>206</v>
      </c>
      <c r="Q92" s="96" t="n">
        <v>204</v>
      </c>
      <c r="R92" s="96" t="inlineStr"/>
      <c r="S92" s="96" t="inlineStr">
        <is>
          <t>CASE</t>
        </is>
      </c>
    </row>
    <row r="93">
      <c r="A93" s="109" t="inlineStr">
        <is>
          <t>609-PACK2</t>
        </is>
      </c>
      <c r="B93" s="102" t="inlineStr">
        <is>
          <t>B09C2RFDFH</t>
        </is>
      </c>
      <c r="C93" s="102" t="inlineStr">
        <is>
          <t>X0044R3MO7</t>
        </is>
      </c>
      <c r="D93" s="103">
        <f>IFERROR(VLOOKUP(A93,Data1!A:B,2,0),"")</f>
        <v/>
      </c>
      <c r="E93" s="105">
        <f>M93*Q93</f>
        <v/>
      </c>
      <c r="F93" s="105">
        <f>I93*IF(S93="CASE",H93,G93)</f>
        <v/>
      </c>
      <c r="G93" s="103">
        <f>IF(S93="CASE","",IFERROR(ROUNDUP(E93/N93,0),""))</f>
        <v/>
      </c>
      <c r="H93" s="103">
        <f>IF(S93="BOX","",IFERROR(ROUNDUP(E93/O93,0),""))</f>
        <v/>
      </c>
      <c r="I93" s="105">
        <f>IF(S93="CASE",FLOOR(O93/M93,1),FLOOR(N93/M93,1))</f>
        <v/>
      </c>
      <c r="J93" s="106">
        <f>IF(ISNUMBER(SEARCH("FNSKU",C93)),"Labeling","")</f>
        <v/>
      </c>
      <c r="K93" s="106">
        <f>IFERROR(VLOOKUP(A93,Instruction!A:F,6,0),"")</f>
        <v/>
      </c>
      <c r="L93" s="107">
        <f>IFERROR(VLOOKUP(A93,Instruction!A:J,10,0),"No Supplies")</f>
        <v/>
      </c>
      <c r="M93" s="105">
        <f>IFERROR(VLOOKUP(A93,Data1!A:C,3,0),1)</f>
        <v/>
      </c>
      <c r="N93" s="103">
        <f>IFERROR(VLOOKUP(D93,Data2!$A:$D,4,0),"")</f>
        <v/>
      </c>
      <c r="O93" s="102">
        <f>IFERROR(VLOOKUP(D93,Data2!$A:$C,3,0),"")</f>
        <v/>
      </c>
      <c r="P93" s="103" t="n">
        <v>204</v>
      </c>
      <c r="Q93" s="102" t="n">
        <v>216</v>
      </c>
      <c r="R93" s="102" t="inlineStr"/>
      <c r="S93" s="102" t="inlineStr">
        <is>
          <t>CASE</t>
        </is>
      </c>
    </row>
    <row r="94">
      <c r="A94" s="95" t="inlineStr">
        <is>
          <t>3171-EACH</t>
        </is>
      </c>
      <c r="B94" s="96" t="inlineStr">
        <is>
          <t>B0BP5Q88DW</t>
        </is>
      </c>
      <c r="C94" s="96" t="inlineStr">
        <is>
          <t>X0040DP2BL</t>
        </is>
      </c>
      <c r="D94" s="97">
        <f>IFERROR(VLOOKUP(A94,Data1!A:B,2,0),"")</f>
        <v/>
      </c>
      <c r="E94" s="98">
        <f>M94*Q94</f>
        <v/>
      </c>
      <c r="F94" s="98">
        <f>I94*IF(S94="CASE",H94,G94)</f>
        <v/>
      </c>
      <c r="G94" s="97">
        <f>IF(S94="CASE","",IFERROR(ROUNDUP(E94/N94,0),""))</f>
        <v/>
      </c>
      <c r="H94" s="97">
        <f>IF(S94="BOX","",IFERROR(ROUNDUP(E94/O94,0),""))</f>
        <v/>
      </c>
      <c r="I94" s="98">
        <f>IF(S94="CASE",FLOOR(O94/M94,1),FLOOR(N94/M94,1))</f>
        <v/>
      </c>
      <c r="J94" s="99">
        <f>IF(ISNUMBER(SEARCH("FNSKU",C94)),"Labeling","")</f>
        <v/>
      </c>
      <c r="K94" s="99">
        <f>IFERROR(VLOOKUP(A94,Instruction!A:F,6,0),"")</f>
        <v/>
      </c>
      <c r="L94" s="100">
        <f>IFERROR(VLOOKUP(A94,Instruction!A:J,10,0),"No Supplies")</f>
        <v/>
      </c>
      <c r="M94" s="98">
        <f>IFERROR(VLOOKUP(A94,Data1!A:C,3,0),1)</f>
        <v/>
      </c>
      <c r="N94" s="97">
        <f>IFERROR(VLOOKUP(D94,Data2!$A:$D,4,0),"")</f>
        <v/>
      </c>
      <c r="O94" s="96">
        <f>IFERROR(VLOOKUP(D94,Data2!$A:$C,3,0),"")</f>
        <v/>
      </c>
      <c r="P94" s="97" t="n">
        <v>203</v>
      </c>
      <c r="Q94" s="96" t="n">
        <v>204</v>
      </c>
      <c r="R94" s="96" t="inlineStr"/>
      <c r="S94" s="96" t="inlineStr">
        <is>
          <t>CASE</t>
        </is>
      </c>
    </row>
    <row r="95">
      <c r="A95" s="109" t="inlineStr">
        <is>
          <t>5472-SET8</t>
        </is>
      </c>
      <c r="B95" s="102" t="inlineStr">
        <is>
          <t>B096BNMBLN</t>
        </is>
      </c>
      <c r="C95" s="102" t="inlineStr">
        <is>
          <t>X003EGLP2Z</t>
        </is>
      </c>
      <c r="D95" s="103">
        <f>IFERROR(VLOOKUP(A95,Data1!A:B,2,0),"")</f>
        <v/>
      </c>
      <c r="E95" s="104">
        <f>M95*Q95</f>
        <v/>
      </c>
      <c r="F95" s="104">
        <f>I95*IF(S95="CASE",H95,G95)</f>
        <v/>
      </c>
      <c r="G95" s="103">
        <f>IF(S95="CASE","",IFERROR(ROUNDUP(E95/N95,0),""))</f>
        <v/>
      </c>
      <c r="H95" s="103">
        <f>IF(S95="BOX","",IFERROR(ROUNDUP(E95/O95,0),""))</f>
        <v/>
      </c>
      <c r="I95" s="105">
        <f>IF(S95="CASE",FLOOR(O95/M95,1),FLOOR(N95/M95,1))</f>
        <v/>
      </c>
      <c r="J95" s="106">
        <f>IF(ISNUMBER(SEARCH("FNSKU",C95)),"Labeling","")</f>
        <v/>
      </c>
      <c r="K95" s="106">
        <f>IFERROR(VLOOKUP(A95,Instruction!A:F,6,0),"")</f>
        <v/>
      </c>
      <c r="L95" s="107">
        <f>IFERROR(VLOOKUP(A95,Instruction!A:J,10,0),"No Supplies")</f>
        <v/>
      </c>
      <c r="M95" s="104">
        <f>IFERROR(VLOOKUP(A95,Data1!A:C,3,0),1)</f>
        <v/>
      </c>
      <c r="N95" s="103">
        <f>IFERROR(VLOOKUP(D95,Data2!$A:$D,4,0),"")</f>
        <v/>
      </c>
      <c r="O95" s="102">
        <f>IFERROR(VLOOKUP(D95,Data2!$A:$C,3,0),"")</f>
        <v/>
      </c>
      <c r="P95" s="103" t="n">
        <v>202</v>
      </c>
      <c r="Q95" s="102" t="n">
        <v>204</v>
      </c>
      <c r="R95" s="102" t="inlineStr"/>
      <c r="S95" s="102" t="inlineStr">
        <is>
          <t>CASE</t>
        </is>
      </c>
    </row>
    <row r="96">
      <c r="A96" s="95" t="inlineStr">
        <is>
          <t>4122-EACH</t>
        </is>
      </c>
      <c r="B96" s="96" t="inlineStr">
        <is>
          <t>B07Q97RHBH</t>
        </is>
      </c>
      <c r="C96" s="96" t="inlineStr">
        <is>
          <t>X003SBSJEN</t>
        </is>
      </c>
      <c r="D96" s="97">
        <f>IFERROR(VLOOKUP(A96,Data1!A:B,2,0),"")</f>
        <v/>
      </c>
      <c r="E96" s="98">
        <f>M96*Q96</f>
        <v/>
      </c>
      <c r="F96" s="98">
        <f>I96*IF(S96="CASE",H96,G96)</f>
        <v/>
      </c>
      <c r="G96" s="97">
        <f>IF(S96="CASE","",IFERROR(ROUNDUP(E96/N96,0),""))</f>
        <v/>
      </c>
      <c r="H96" s="97">
        <f>IF(S96="BOX","",IFERROR(ROUNDUP(E96/O96,0),""))</f>
        <v/>
      </c>
      <c r="I96" s="98">
        <f>IF(S96="CASE",FLOOR(O96/M96,1),FLOOR(N96/M96,1))</f>
        <v/>
      </c>
      <c r="J96" s="99">
        <f>IF(ISNUMBER(SEARCH("FNSKU",C96)),"Labeling","")</f>
        <v/>
      </c>
      <c r="K96" s="99">
        <f>IFERROR(VLOOKUP(A96,Instruction!A:F,6,0),"")</f>
        <v/>
      </c>
      <c r="L96" s="100">
        <f>IFERROR(VLOOKUP(A96,Instruction!A:J,10,0),"No Supplies")</f>
        <v/>
      </c>
      <c r="M96" s="98">
        <f>IFERROR(VLOOKUP(A96,Data1!A:C,3,0),1)</f>
        <v/>
      </c>
      <c r="N96" s="97">
        <f>IFERROR(VLOOKUP(D96,Data2!$A:$D,4,0),"")</f>
        <v/>
      </c>
      <c r="O96" s="96">
        <f>IFERROR(VLOOKUP(D96,Data2!$A:$C,3,0),"")</f>
        <v/>
      </c>
      <c r="P96" s="97" t="n">
        <v>200</v>
      </c>
      <c r="Q96" s="96" t="n">
        <v>204</v>
      </c>
      <c r="R96" s="96" t="inlineStr"/>
      <c r="S96" s="96" t="inlineStr">
        <is>
          <t>CASE</t>
        </is>
      </c>
    </row>
    <row r="97">
      <c r="A97" s="109" t="inlineStr">
        <is>
          <t>520-EACH</t>
        </is>
      </c>
      <c r="B97" s="102" t="inlineStr">
        <is>
          <t>B07S962L7Q</t>
        </is>
      </c>
      <c r="C97" s="102" t="inlineStr">
        <is>
          <t>X0044RLTFV</t>
        </is>
      </c>
      <c r="D97" s="103">
        <f>IFERROR(VLOOKUP(A97,Data1!A:B,2,0),"")</f>
        <v/>
      </c>
      <c r="E97" s="105">
        <f>M97*Q97</f>
        <v/>
      </c>
      <c r="F97" s="105">
        <f>I97*IF(S97="CASE",H97,G97)</f>
        <v/>
      </c>
      <c r="G97" s="103">
        <f>IF(S97="CASE","",IFERROR(ROUNDUP(E97/N97,0),""))</f>
        <v/>
      </c>
      <c r="H97" s="103">
        <f>IF(S97="BOX","",IFERROR(ROUNDUP(E97/O97,0),""))</f>
        <v/>
      </c>
      <c r="I97" s="105">
        <f>IF(S97="CASE",FLOOR(O97/M97,1),FLOOR(N97/M97,1))</f>
        <v/>
      </c>
      <c r="J97" s="106">
        <f>IF(ISNUMBER(SEARCH("FNSKU",C97)),"Labeling","")</f>
        <v/>
      </c>
      <c r="K97" s="106">
        <f>IFERROR(VLOOKUP(A97,Instruction!A:F,6,0),"")</f>
        <v/>
      </c>
      <c r="L97" s="107">
        <f>IFERROR(VLOOKUP(A97,Instruction!A:J,10,0),"No Supplies")</f>
        <v/>
      </c>
      <c r="M97" s="105">
        <f>IFERROR(VLOOKUP(A97,Data1!A:C,3,0),1)</f>
        <v/>
      </c>
      <c r="N97" s="103">
        <f>IFERROR(VLOOKUP(D97,Data2!$A:$D,4,0),"")</f>
        <v/>
      </c>
      <c r="O97" s="102">
        <f>IFERROR(VLOOKUP(D97,Data2!$A:$C,3,0),"")</f>
        <v/>
      </c>
      <c r="P97" s="103" t="n">
        <v>199</v>
      </c>
      <c r="Q97" s="102" t="n">
        <v>216</v>
      </c>
      <c r="R97" s="102" t="inlineStr"/>
      <c r="S97" s="102" t="inlineStr">
        <is>
          <t>CASE</t>
        </is>
      </c>
    </row>
    <row r="98">
      <c r="A98" s="110" t="inlineStr">
        <is>
          <t>2309-EACH</t>
        </is>
      </c>
      <c r="B98" s="96" t="inlineStr">
        <is>
          <t>B0BP5FBZKF</t>
        </is>
      </c>
      <c r="C98" s="96" t="inlineStr">
        <is>
          <t>X003TDI6Z7</t>
        </is>
      </c>
      <c r="D98" s="97">
        <f>IFERROR(VLOOKUP(A98,Data1!A:B,2,0),"")</f>
        <v/>
      </c>
      <c r="E98" s="111">
        <f>M98*Q98</f>
        <v/>
      </c>
      <c r="F98" s="111">
        <f>I98*IF(S98="CASE",H98,G98)</f>
        <v/>
      </c>
      <c r="G98" s="97">
        <f>IF(S98="CASE","",IFERROR(ROUNDUP(E98/N98,0),""))</f>
        <v/>
      </c>
      <c r="H98" s="97">
        <f>IF(S98="BOX","",IFERROR(ROUNDUP(E98/O98,0),""))</f>
        <v/>
      </c>
      <c r="I98" s="98">
        <f>IF(S98="CASE",FLOOR(O98/M98,1),FLOOR(N98/M98,1))</f>
        <v/>
      </c>
      <c r="J98" s="99">
        <f>IF(ISNUMBER(SEARCH("FNSKU",C98)),"Labeling","")</f>
        <v/>
      </c>
      <c r="K98" s="99">
        <f>IFERROR(VLOOKUP(A98,Instruction!A:F,6,0),"")</f>
        <v/>
      </c>
      <c r="L98" s="100">
        <f>IFERROR(VLOOKUP(A98,Instruction!A:J,10,0),"No Supplies")</f>
        <v/>
      </c>
      <c r="M98" s="111">
        <f>IFERROR(VLOOKUP(A98,Data1!A:C,3,0),1)</f>
        <v/>
      </c>
      <c r="N98" s="97">
        <f>IFERROR(VLOOKUP(D98,Data2!$A:$D,4,0),"")</f>
        <v/>
      </c>
      <c r="O98" s="96">
        <f>IFERROR(VLOOKUP(D98,Data2!$A:$C,3,0),"")</f>
        <v/>
      </c>
      <c r="P98" s="97" t="n">
        <v>197</v>
      </c>
      <c r="Q98" s="96" t="n">
        <v>144</v>
      </c>
      <c r="R98" s="96" t="inlineStr"/>
      <c r="S98" s="96" t="inlineStr">
        <is>
          <t>CASE</t>
        </is>
      </c>
    </row>
    <row r="99">
      <c r="A99" s="109" t="inlineStr">
        <is>
          <t>4104-EACH</t>
        </is>
      </c>
      <c r="B99" s="102" t="inlineStr">
        <is>
          <t>B07Q97R8X9</t>
        </is>
      </c>
      <c r="C99" s="102" t="inlineStr">
        <is>
          <t>X003SC1YCL</t>
        </is>
      </c>
      <c r="D99" s="103">
        <f>IFERROR(VLOOKUP(A99,Data1!A:B,2,0),"")</f>
        <v/>
      </c>
      <c r="E99" s="105">
        <f>M99*Q99</f>
        <v/>
      </c>
      <c r="F99" s="105">
        <f>I99*IF(S99="CASE",H99,G99)</f>
        <v/>
      </c>
      <c r="G99" s="103">
        <f>IF(S99="CASE","",IFERROR(ROUNDUP(E99/N99,0),""))</f>
        <v/>
      </c>
      <c r="H99" s="103">
        <f>IF(S99="BOX","",IFERROR(ROUNDUP(E99/O99,0),""))</f>
        <v/>
      </c>
      <c r="I99" s="105">
        <f>IF(S99="CASE",FLOOR(O99/M99,1),FLOOR(N99/M99,1))</f>
        <v/>
      </c>
      <c r="J99" s="106">
        <f>IF(ISNUMBER(SEARCH("FNSKU",C99)),"Labeling","")</f>
        <v/>
      </c>
      <c r="K99" s="106">
        <f>IFERROR(VLOOKUP(A99,Instruction!A:F,6,0),"")</f>
        <v/>
      </c>
      <c r="L99" s="107">
        <f>IFERROR(VLOOKUP(A99,Instruction!A:J,10,0),"No Supplies")</f>
        <v/>
      </c>
      <c r="M99" s="105">
        <f>IFERROR(VLOOKUP(A99,Data1!A:C,3,0),1)</f>
        <v/>
      </c>
      <c r="N99" s="103">
        <f>IFERROR(VLOOKUP(D99,Data2!$A:$D,4,0),"")</f>
        <v/>
      </c>
      <c r="O99" s="102">
        <f>IFERROR(VLOOKUP(D99,Data2!$A:$C,3,0),"")</f>
        <v/>
      </c>
      <c r="P99" s="103" t="n">
        <v>189</v>
      </c>
      <c r="Q99" s="102" t="n">
        <v>192</v>
      </c>
      <c r="R99" s="102" t="inlineStr"/>
      <c r="S99" s="102" t="inlineStr">
        <is>
          <t>CASE</t>
        </is>
      </c>
    </row>
    <row r="100">
      <c r="A100" s="95" t="inlineStr">
        <is>
          <t>2010-EACH</t>
        </is>
      </c>
      <c r="B100" s="96" t="inlineStr">
        <is>
          <t>B07RZMG648</t>
        </is>
      </c>
      <c r="C100" s="96" t="inlineStr"/>
      <c r="D100" s="97">
        <f>IFERROR(VLOOKUP(A100,Data1!A:B,2,0),"")</f>
        <v/>
      </c>
      <c r="E100" s="98">
        <f>M100*Q100</f>
        <v/>
      </c>
      <c r="F100" s="98">
        <f>I100*IF(S100="CASE",H100,G100)</f>
        <v/>
      </c>
      <c r="G100" s="97">
        <f>IF(S100="CASE","",IFERROR(ROUNDUP(E100/N100,0),""))</f>
        <v/>
      </c>
      <c r="H100" s="97">
        <f>IF(S100="BOX","",IFERROR(ROUNDUP(E100/O100,0),""))</f>
        <v/>
      </c>
      <c r="I100" s="98">
        <f>IF(S100="CASE",FLOOR(O100/M100,1),FLOOR(N100/M100,1))</f>
        <v/>
      </c>
      <c r="J100" s="99">
        <f>IF(ISNUMBER(SEARCH("FNSKU",C100)),"Labeling","")</f>
        <v/>
      </c>
      <c r="K100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100" s="100">
        <f>IFERROR(VLOOKUP(A100,Instruction!A:J,10,0),"No Supplies")</f>
        <v/>
      </c>
      <c r="M100" s="98">
        <f>IFERROR(VLOOKUP(A100,Data1!A:C,3,0),1)</f>
        <v/>
      </c>
      <c r="N100" s="97">
        <f>IFERROR(VLOOKUP(D100,Data2!$A:$D,4,0),"")</f>
        <v/>
      </c>
      <c r="O100" s="96">
        <f>IFERROR(VLOOKUP(D100,Data2!$A:$C,3,0),"")</f>
        <v/>
      </c>
      <c r="P100" s="97" t="n">
        <v>188</v>
      </c>
      <c r="Q100" s="96" t="n">
        <v>144</v>
      </c>
      <c r="R100" s="96" t="inlineStr"/>
      <c r="S100" s="96" t="inlineStr">
        <is>
          <t>CASE</t>
        </is>
      </c>
    </row>
    <row r="101">
      <c r="A101" s="112" t="inlineStr">
        <is>
          <t>847-CASE</t>
        </is>
      </c>
      <c r="B101" s="102" t="inlineStr">
        <is>
          <t>B08QRLYMJ4</t>
        </is>
      </c>
      <c r="C101" s="102" t="inlineStr">
        <is>
          <t>X003SCCXUD</t>
        </is>
      </c>
      <c r="D101" s="103">
        <f>IFERROR(VLOOKUP(A101,Data1!A:B,2,0),"")</f>
        <v/>
      </c>
      <c r="E101" s="113">
        <f>M101*Q101</f>
        <v/>
      </c>
      <c r="F101" s="113">
        <f>I101*IF(S101="CASE",H101,G101)</f>
        <v/>
      </c>
      <c r="G101" s="103">
        <f>IF(S101="CASE","",IFERROR(ROUNDUP(E101/N101,0),""))</f>
        <v/>
      </c>
      <c r="H101" s="103">
        <f>IF(S101="BOX","",IFERROR(ROUNDUP(E101/O101,0),""))</f>
        <v/>
      </c>
      <c r="I101" s="105">
        <f>IF(S101="CASE",FLOOR(O101/M101,1),FLOOR(N101/M101,1))</f>
        <v/>
      </c>
      <c r="J101" s="106">
        <f>IF(ISNUMBER(SEARCH("FNSKU",C101)),"Labeling","")</f>
        <v/>
      </c>
      <c r="K101" s="106">
        <f>IFERROR(VLOOKUP(A101,Instruction!A:F,6,0),"")</f>
        <v/>
      </c>
      <c r="L101" s="107">
        <f>IFERROR(VLOOKUP(A101,Instruction!A:J,10,0),"No Supplies")</f>
        <v/>
      </c>
      <c r="M101" s="113">
        <f>IFERROR(VLOOKUP(A101,Data1!A:C,3,0),1)</f>
        <v/>
      </c>
      <c r="N101" s="103">
        <f>IFERROR(VLOOKUP(D101,Data2!$A:$D,4,0),"")</f>
        <v/>
      </c>
      <c r="O101" s="102">
        <f>IFERROR(VLOOKUP(D101,Data2!$A:$C,3,0),"")</f>
        <v/>
      </c>
      <c r="P101" s="103" t="n">
        <v>186</v>
      </c>
      <c r="Q101" s="102" t="n">
        <v>186</v>
      </c>
      <c r="R101" s="102" t="inlineStr"/>
      <c r="S101" s="102" t="inlineStr">
        <is>
          <t>CASE</t>
        </is>
      </c>
    </row>
    <row r="102">
      <c r="A102" s="114" t="inlineStr">
        <is>
          <t>3451-SET6</t>
        </is>
      </c>
      <c r="B102" s="96" t="inlineStr">
        <is>
          <t>B08579RYRM</t>
        </is>
      </c>
      <c r="C102" s="96" t="inlineStr">
        <is>
          <t>X003UI8KTN</t>
        </is>
      </c>
      <c r="D102" s="97">
        <f>IFERROR(VLOOKUP(A102,Data1!A:B,2,0),"")</f>
        <v/>
      </c>
      <c r="E102" s="115">
        <f>M102*Q102</f>
        <v/>
      </c>
      <c r="F102" s="115">
        <f>I102*IF(S102="CASE",H102,G102)</f>
        <v/>
      </c>
      <c r="G102" s="97">
        <f>IF(S102="CASE","",IFERROR(ROUNDUP(E102/N102,0),""))</f>
        <v/>
      </c>
      <c r="H102" s="97">
        <f>IF(S102="BOX","",IFERROR(ROUNDUP(E102/O102,0),""))</f>
        <v/>
      </c>
      <c r="I102" s="98">
        <f>IF(S102="CASE",FLOOR(O102/M102,1),FLOOR(N102/M102,1))</f>
        <v/>
      </c>
      <c r="J102" s="99">
        <f>IF(ISNUMBER(SEARCH("FNSKU",C102)),"Labeling","")</f>
        <v/>
      </c>
      <c r="K102" s="99">
        <f>IFERROR(VLOOKUP(A102,Instruction!A:F,6,0),"")</f>
        <v/>
      </c>
      <c r="L102" s="100">
        <f>IFERROR(VLOOKUP(A102,Instruction!A:J,10,0),"No Supplies")</f>
        <v/>
      </c>
      <c r="M102" s="115">
        <f>IFERROR(VLOOKUP(A102,Data1!A:C,3,0),1)</f>
        <v/>
      </c>
      <c r="N102" s="97">
        <f>IFERROR(VLOOKUP(D102,Data2!$A:$D,4,0),"")</f>
        <v/>
      </c>
      <c r="O102" s="96">
        <f>IFERROR(VLOOKUP(D102,Data2!$A:$C,3,0),"")</f>
        <v/>
      </c>
      <c r="P102" s="97" t="n">
        <v>186</v>
      </c>
      <c r="Q102" s="96" t="n">
        <v>188</v>
      </c>
      <c r="R102" s="96" t="inlineStr"/>
      <c r="S102" s="96" t="inlineStr">
        <is>
          <t>CASE</t>
        </is>
      </c>
    </row>
    <row r="103">
      <c r="A103" s="109" t="inlineStr">
        <is>
          <t>5096-BOX</t>
        </is>
      </c>
      <c r="B103" s="102" t="inlineStr">
        <is>
          <t>B07XL4V3N1</t>
        </is>
      </c>
      <c r="C103" s="102" t="inlineStr">
        <is>
          <t>X003GHJQB9</t>
        </is>
      </c>
      <c r="D103" s="103">
        <f>IFERROR(VLOOKUP(A103,Data1!A:B,2,0),"")</f>
        <v/>
      </c>
      <c r="E103" s="105">
        <f>M103*Q103</f>
        <v/>
      </c>
      <c r="F103" s="105">
        <f>I103*IF(S103="CASE",H103,G103)</f>
        <v/>
      </c>
      <c r="G103" s="103">
        <f>IF(S103="CASE","",IFERROR(ROUNDUP(E103/N103,0),""))</f>
        <v/>
      </c>
      <c r="H103" s="103">
        <f>IF(S103="BOX","",IFERROR(ROUNDUP(E103/O103,0),""))</f>
        <v/>
      </c>
      <c r="I103" s="105">
        <f>IF(S103="CASE",FLOOR(O103/M103,1),FLOOR(N103/M103,1))</f>
        <v/>
      </c>
      <c r="J103" s="106">
        <f>IF(ISNUMBER(SEARCH("FNSKU",C103)),"Labeling","")</f>
        <v/>
      </c>
      <c r="K103" s="106">
        <f>IFERROR(VLOOKUP(A103,Instruction!A:F,6,0),"")</f>
        <v/>
      </c>
      <c r="L103" s="107">
        <f>IFERROR(VLOOKUP(A103,Instruction!A:J,10,0),"No Supplies")</f>
        <v/>
      </c>
      <c r="M103" s="105">
        <f>IFERROR(VLOOKUP(A103,Data1!A:C,3,0),1)</f>
        <v/>
      </c>
      <c r="N103" s="103">
        <f>IFERROR(VLOOKUP(D103,Data2!$A:$D,4,0),"")</f>
        <v/>
      </c>
      <c r="O103" s="102">
        <f>IFERROR(VLOOKUP(D103,Data2!$A:$C,3,0),"")</f>
        <v/>
      </c>
      <c r="P103" s="103" t="n">
        <v>186</v>
      </c>
      <c r="Q103" s="102" t="n">
        <v>192</v>
      </c>
      <c r="R103" s="102" t="inlineStr"/>
      <c r="S103" s="102" t="inlineStr">
        <is>
          <t>CASE</t>
        </is>
      </c>
    </row>
    <row r="104">
      <c r="A104" s="95" t="inlineStr">
        <is>
          <t>842-SET4</t>
        </is>
      </c>
      <c r="B104" s="96" t="inlineStr">
        <is>
          <t>B07R95PGYJ</t>
        </is>
      </c>
      <c r="C104" s="96" t="inlineStr">
        <is>
          <t>X003SCCWXL</t>
        </is>
      </c>
      <c r="D104" s="97">
        <f>IFERROR(VLOOKUP(A104,Data1!A:B,2,0),"")</f>
        <v/>
      </c>
      <c r="E104" s="98">
        <f>M104*Q104</f>
        <v/>
      </c>
      <c r="F104" s="98">
        <f>I104*IF(S104="CASE",H104,G104)</f>
        <v/>
      </c>
      <c r="G104" s="97">
        <f>IF(S104="CASE","",IFERROR(ROUNDUP(E104/N104,0),""))</f>
        <v/>
      </c>
      <c r="H104" s="97">
        <f>IF(S104="BOX","",IFERROR(ROUNDUP(E104/O104,0),""))</f>
        <v/>
      </c>
      <c r="I104" s="98">
        <f>IF(S104="CASE",FLOOR(O104/M104,1),FLOOR(N104/M104,1))</f>
        <v/>
      </c>
      <c r="J104" s="99">
        <f>IF(ISNUMBER(SEARCH("FNSKU",C104)),"Labeling","")</f>
        <v/>
      </c>
      <c r="K104" s="99">
        <f>IFERROR(VLOOKUP(A104,Instruction!A:F,6,0),"")</f>
        <v/>
      </c>
      <c r="L104" s="100">
        <f>IFERROR(VLOOKUP(A104,Instruction!A:J,10,0),"No Supplies")</f>
        <v/>
      </c>
      <c r="M104" s="98">
        <f>IFERROR(VLOOKUP(A104,Data1!A:C,3,0),1)</f>
        <v/>
      </c>
      <c r="N104" s="97">
        <f>IFERROR(VLOOKUP(D104,Data2!$A:$D,4,0),"")</f>
        <v/>
      </c>
      <c r="O104" s="96">
        <f>IFERROR(VLOOKUP(D104,Data2!$A:$C,3,0),"")</f>
        <v/>
      </c>
      <c r="P104" s="97" t="n">
        <v>183</v>
      </c>
      <c r="Q104" s="96" t="n">
        <v>186</v>
      </c>
      <c r="R104" s="96" t="inlineStr"/>
      <c r="S104" s="96" t="inlineStr">
        <is>
          <t>CASE</t>
        </is>
      </c>
    </row>
    <row r="105">
      <c r="A105" s="109" t="inlineStr">
        <is>
          <t>835-SET4-b</t>
        </is>
      </c>
      <c r="B105" s="102" t="inlineStr">
        <is>
          <t>B0D98ZL8R2</t>
        </is>
      </c>
      <c r="C105" s="102" t="inlineStr">
        <is>
          <t>X004HPCH5V</t>
        </is>
      </c>
      <c r="D105" s="103">
        <f>IFERROR(VLOOKUP(A105,Data1!A:B,2,0),"")</f>
        <v/>
      </c>
      <c r="E105" s="113">
        <f>M105*Q105</f>
        <v/>
      </c>
      <c r="F105" s="113">
        <f>I105*IF(S105="CASE",H105,G105)</f>
        <v/>
      </c>
      <c r="G105" s="103">
        <f>IF(S105="CASE","",IFERROR(ROUNDUP(E105/N105,0),""))</f>
        <v/>
      </c>
      <c r="H105" s="103">
        <f>IF(S105="BOX","",IFERROR(ROUNDUP(E105/O105,0),""))</f>
        <v/>
      </c>
      <c r="I105" s="105">
        <f>IF(S105="CASE",FLOOR(O105/M105,1),FLOOR(N105/M105,1))</f>
        <v/>
      </c>
      <c r="J105" s="106">
        <f>IF(ISNUMBER(SEARCH("FNSKU",C105)),"Labeling","")</f>
        <v/>
      </c>
      <c r="K105" s="106">
        <f>IFERROR(VLOOKUP(A105,Instruction!A:F,6,0),"")</f>
        <v/>
      </c>
      <c r="L105" s="107">
        <f>IFERROR(VLOOKUP(A105,Instruction!A:J,10,0),"No Supplies")</f>
        <v/>
      </c>
      <c r="M105" s="113">
        <f>IFERROR(VLOOKUP(A105,Data1!A:C,3,0),1)</f>
        <v/>
      </c>
      <c r="N105" s="103">
        <f>IFERROR(VLOOKUP(D105,Data2!$A:$D,4,0),"")</f>
        <v/>
      </c>
      <c r="O105" s="102">
        <f>IFERROR(VLOOKUP(D105,Data2!$A:$C,3,0),"")</f>
        <v/>
      </c>
      <c r="P105" s="103" t="n">
        <v>182</v>
      </c>
      <c r="Q105" s="102" t="n">
        <v>180</v>
      </c>
      <c r="R105" s="102" t="inlineStr"/>
      <c r="S105" s="102" t="inlineStr">
        <is>
          <t>CASE</t>
        </is>
      </c>
    </row>
    <row r="106">
      <c r="A106" s="95" t="inlineStr">
        <is>
          <t>4145-EACH</t>
        </is>
      </c>
      <c r="B106" s="96" t="inlineStr">
        <is>
          <t>B07Q8WM9D9</t>
        </is>
      </c>
      <c r="C106" s="96" t="inlineStr">
        <is>
          <t>X003SBSK33</t>
        </is>
      </c>
      <c r="D106" s="97">
        <f>IFERROR(VLOOKUP(A106,Data1!A:B,2,0),"")</f>
        <v/>
      </c>
      <c r="E106" s="98">
        <f>M106*Q106</f>
        <v/>
      </c>
      <c r="F106" s="98">
        <f>I106*IF(S106="CASE",H106,G106)</f>
        <v/>
      </c>
      <c r="G106" s="97">
        <f>IF(S106="CASE","",IFERROR(ROUNDUP(E106/N106,0),""))</f>
        <v/>
      </c>
      <c r="H106" s="97">
        <f>IF(S106="BOX","",IFERROR(ROUNDUP(E106/O106,0),""))</f>
        <v/>
      </c>
      <c r="I106" s="98">
        <f>IF(S106="CASE",FLOOR(O106/M106,1),FLOOR(N106/M106,1))</f>
        <v/>
      </c>
      <c r="J106" s="99">
        <f>IF(ISNUMBER(SEARCH("FNSKU",C106)),"Labeling","")</f>
        <v/>
      </c>
      <c r="K106" s="99">
        <f>IFERROR(VLOOKUP(A106,Instruction!A:F,6,0),"")</f>
        <v/>
      </c>
      <c r="L106" s="100">
        <f>IFERROR(VLOOKUP(A106,Instruction!A:J,10,0),"No Supplies")</f>
        <v/>
      </c>
      <c r="M106" s="98">
        <f>IFERROR(VLOOKUP(A106,Data1!A:C,3,0),1)</f>
        <v/>
      </c>
      <c r="N106" s="97">
        <f>IFERROR(VLOOKUP(D106,Data2!$A:$D,4,0),"")</f>
        <v/>
      </c>
      <c r="O106" s="96">
        <f>IFERROR(VLOOKUP(D106,Data2!$A:$C,3,0),"")</f>
        <v/>
      </c>
      <c r="P106" s="97" t="n">
        <v>177</v>
      </c>
      <c r="Q106" s="96" t="n">
        <v>180</v>
      </c>
      <c r="R106" s="96" t="inlineStr"/>
      <c r="S106" s="96" t="inlineStr">
        <is>
          <t>CASE</t>
        </is>
      </c>
    </row>
    <row r="107">
      <c r="A107" s="109" t="inlineStr">
        <is>
          <t>608-EACH</t>
        </is>
      </c>
      <c r="B107" s="102" t="inlineStr">
        <is>
          <t>B003BMWZ48</t>
        </is>
      </c>
      <c r="C107" s="102" t="inlineStr">
        <is>
          <t>X003EGFQKR</t>
        </is>
      </c>
      <c r="D107" s="103">
        <f>IFERROR(VLOOKUP(A107,Data1!A:B,2,0),"")</f>
        <v/>
      </c>
      <c r="E107" s="113">
        <f>M107*Q107</f>
        <v/>
      </c>
      <c r="F107" s="113">
        <f>I107*IF(S107="CASE",H107,G107)</f>
        <v/>
      </c>
      <c r="G107" s="103">
        <f>IF(S107="CASE","",IFERROR(ROUNDUP(E107/N107,0),""))</f>
        <v/>
      </c>
      <c r="H107" s="103">
        <f>IF(S107="BOX","",IFERROR(ROUNDUP(E107/O107,0),""))</f>
        <v/>
      </c>
      <c r="I107" s="105">
        <f>IF(S107="CASE",FLOOR(O107/M107,1),FLOOR(N107/M107,1))</f>
        <v/>
      </c>
      <c r="J107" s="106">
        <f>IF(ISNUMBER(SEARCH("FNSKU",C107)),"Labeling","")</f>
        <v/>
      </c>
      <c r="K107" s="106">
        <f>IFERROR(VLOOKUP(A107,Instruction!A:F,6,0),"")</f>
        <v/>
      </c>
      <c r="L107" s="107">
        <f>IFERROR(VLOOKUP(A107,Instruction!A:J,10,0),"No Supplies")</f>
        <v/>
      </c>
      <c r="M107" s="113">
        <f>IFERROR(VLOOKUP(A107,Data1!A:C,3,0),1)</f>
        <v/>
      </c>
      <c r="N107" s="103">
        <f>IFERROR(VLOOKUP(D107,Data2!$A:$D,4,0),"")</f>
        <v/>
      </c>
      <c r="O107" s="102">
        <f>IFERROR(VLOOKUP(D107,Data2!$A:$C,3,0),"")</f>
        <v/>
      </c>
      <c r="P107" s="103" t="n">
        <v>176</v>
      </c>
      <c r="Q107" s="102" t="n">
        <v>144</v>
      </c>
      <c r="R107" s="102" t="inlineStr"/>
      <c r="S107" s="102" t="inlineStr">
        <is>
          <t>CASE</t>
        </is>
      </c>
    </row>
    <row r="108">
      <c r="A108" s="95" t="inlineStr">
        <is>
          <t>804-SET6</t>
        </is>
      </c>
      <c r="B108" s="96" t="inlineStr">
        <is>
          <t>B07R81PNF1</t>
        </is>
      </c>
      <c r="C108" s="96" t="inlineStr">
        <is>
          <t>X003SCIA87</t>
        </is>
      </c>
      <c r="D108" s="97">
        <f>IFERROR(VLOOKUP(A108,Data1!A:B,2,0),"")</f>
        <v/>
      </c>
      <c r="E108" s="98">
        <f>M108*Q108</f>
        <v/>
      </c>
      <c r="F108" s="98">
        <f>I108*IF(S108="CASE",H108,G108)</f>
        <v/>
      </c>
      <c r="G108" s="97">
        <f>IF(S108="CASE","",IFERROR(ROUNDUP(E108/N108,0),""))</f>
        <v/>
      </c>
      <c r="H108" s="97">
        <f>IF(S108="BOX","",IFERROR(ROUNDUP(E108/O108,0),""))</f>
        <v/>
      </c>
      <c r="I108" s="98">
        <f>IF(S108="CASE",FLOOR(O108/M108,1),FLOOR(N108/M108,1))</f>
        <v/>
      </c>
      <c r="J108" s="99">
        <f>IF(ISNUMBER(SEARCH("FNSKU",C108)),"Labeling","")</f>
        <v/>
      </c>
      <c r="K108" s="99">
        <f>IFERROR(VLOOKUP(A108,Instruction!A:F,6,0),"")</f>
        <v/>
      </c>
      <c r="L108" s="100">
        <f>IFERROR(VLOOKUP(A108,Instruction!A:J,10,0),"No Supplies")</f>
        <v/>
      </c>
      <c r="M108" s="98">
        <f>IFERROR(VLOOKUP(A108,Data1!A:C,3,0),1)</f>
        <v/>
      </c>
      <c r="N108" s="97">
        <f>IFERROR(VLOOKUP(D108,Data2!$A:$D,4,0),"")</f>
        <v/>
      </c>
      <c r="O108" s="96">
        <f>IFERROR(VLOOKUP(D108,Data2!$A:$C,3,0),"")</f>
        <v/>
      </c>
      <c r="P108" s="97" t="n">
        <v>173</v>
      </c>
      <c r="Q108" s="96" t="n">
        <v>168</v>
      </c>
      <c r="R108" s="96" t="inlineStr"/>
      <c r="S108" s="96" t="inlineStr">
        <is>
          <t>CASE</t>
        </is>
      </c>
    </row>
    <row r="109">
      <c r="A109" s="109" t="inlineStr">
        <is>
          <t>2022-PACK2</t>
        </is>
      </c>
      <c r="B109" s="102" t="inlineStr">
        <is>
          <t>B08GWYQ4S5</t>
        </is>
      </c>
      <c r="C109" s="102" t="inlineStr">
        <is>
          <t>X0044R3MPB</t>
        </is>
      </c>
      <c r="D109" s="103">
        <f>IFERROR(VLOOKUP(A109,Data1!A:B,2,0),"")</f>
        <v/>
      </c>
      <c r="E109" s="113">
        <f>M109*Q109</f>
        <v/>
      </c>
      <c r="F109" s="113">
        <f>I109*IF(S109="CASE",H109,G109)</f>
        <v/>
      </c>
      <c r="G109" s="103">
        <f>IF(S109="CASE","",IFERROR(ROUNDUP(E109/N109,0),""))</f>
        <v/>
      </c>
      <c r="H109" s="103">
        <f>IF(S109="BOX","",IFERROR(ROUNDUP(E109/O109,0),""))</f>
        <v/>
      </c>
      <c r="I109" s="105">
        <f>IF(S109="CASE",FLOOR(O109/M109,1),FLOOR(N109/M109,1))</f>
        <v/>
      </c>
      <c r="J109" s="106">
        <f>IF(ISNUMBER(SEARCH("FNSKU",C109)),"Labeling","")</f>
        <v/>
      </c>
      <c r="K109" s="106">
        <f>IFERROR(VLOOKUP(A109,Instruction!A:F,6,0),"")</f>
        <v/>
      </c>
      <c r="L109" s="107">
        <f>IFERROR(VLOOKUP(A109,Instruction!A:J,10,0),"No Supplies")</f>
        <v/>
      </c>
      <c r="M109" s="113">
        <f>IFERROR(VLOOKUP(A109,Data1!A:C,3,0),1)</f>
        <v/>
      </c>
      <c r="N109" s="103">
        <f>IFERROR(VLOOKUP(D109,Data2!$A:$D,4,0),"")</f>
        <v/>
      </c>
      <c r="O109" s="102">
        <f>IFERROR(VLOOKUP(D109,Data2!$A:$C,3,0),"")</f>
        <v/>
      </c>
      <c r="P109" s="103" t="n">
        <v>165</v>
      </c>
      <c r="Q109" s="102" t="n">
        <v>144</v>
      </c>
      <c r="R109" s="102" t="inlineStr"/>
      <c r="S109" s="102" t="inlineStr">
        <is>
          <t>CASE</t>
        </is>
      </c>
    </row>
    <row r="110">
      <c r="A110" s="95" t="inlineStr">
        <is>
          <t>3144-SET10</t>
        </is>
      </c>
      <c r="B110" s="96" t="inlineStr">
        <is>
          <t>B0BS2CW31B</t>
        </is>
      </c>
      <c r="C110" s="96" t="inlineStr">
        <is>
          <t>X003YW3OSR</t>
        </is>
      </c>
      <c r="D110" s="97">
        <f>IFERROR(VLOOKUP(A110,Data1!A:B,2,0),"")</f>
        <v/>
      </c>
      <c r="E110" s="98">
        <f>M110*Q110</f>
        <v/>
      </c>
      <c r="F110" s="98">
        <f>I110*IF(S110="CASE",H110,G110)</f>
        <v/>
      </c>
      <c r="G110" s="97">
        <f>IF(S110="CASE","",IFERROR(ROUNDUP(E110/N110,0),""))</f>
        <v/>
      </c>
      <c r="H110" s="97">
        <f>IF(S110="BOX","",IFERROR(ROUNDUP(E110/O110,0),""))</f>
        <v/>
      </c>
      <c r="I110" s="98">
        <f>IF(S110="CASE",FLOOR(O110/M110,1),FLOOR(N110/M110,1))</f>
        <v/>
      </c>
      <c r="J110" s="99">
        <f>IF(ISNUMBER(SEARCH("FNSKU",C110)),"Labeling","")</f>
        <v/>
      </c>
      <c r="K110" s="99">
        <f>IFERROR(VLOOKUP(A110,Instruction!A:F,6,0),"")</f>
        <v/>
      </c>
      <c r="L110" s="100">
        <f>IFERROR(VLOOKUP(A110,Instruction!A:J,10,0),"No Supplies")</f>
        <v/>
      </c>
      <c r="M110" s="98">
        <f>IFERROR(VLOOKUP(A110,Data1!A:C,3,0),1)</f>
        <v/>
      </c>
      <c r="N110" s="97">
        <f>IFERROR(VLOOKUP(D110,Data2!$A:$D,4,0),"")</f>
        <v/>
      </c>
      <c r="O110" s="96">
        <f>IFERROR(VLOOKUP(D110,Data2!$A:$C,3,0),"")</f>
        <v/>
      </c>
      <c r="P110" s="97" t="n">
        <v>164</v>
      </c>
      <c r="Q110" s="96" t="n">
        <v>160</v>
      </c>
      <c r="R110" s="96" t="inlineStr"/>
      <c r="S110" s="96" t="inlineStr">
        <is>
          <t>CASE</t>
        </is>
      </c>
    </row>
    <row r="111">
      <c r="A111" s="109" t="inlineStr">
        <is>
          <t>321-EACH</t>
        </is>
      </c>
      <c r="B111" s="102" t="inlineStr">
        <is>
          <t>B00914XF5S</t>
        </is>
      </c>
      <c r="C111" s="102" t="inlineStr">
        <is>
          <t>B00914XF5S</t>
        </is>
      </c>
      <c r="D111" s="103">
        <f>IFERROR(VLOOKUP(A111,Data1!A:B,2,0),"")</f>
        <v/>
      </c>
      <c r="E111" s="113">
        <f>M111*Q111</f>
        <v/>
      </c>
      <c r="F111" s="113">
        <f>I111*IF(S111="CASE",H111,G111)</f>
        <v/>
      </c>
      <c r="G111" s="103">
        <f>IF(S111="CASE","",IFERROR(ROUNDUP(E111/N111,0),""))</f>
        <v/>
      </c>
      <c r="H111" s="103">
        <f>IF(S111="BOX","",IFERROR(ROUNDUP(E111/O111,0),""))</f>
        <v/>
      </c>
      <c r="I111" s="105">
        <f>IF(S111="CASE",FLOOR(O111/M111,1),FLOOR(N111/M111,1))</f>
        <v/>
      </c>
      <c r="J111" s="106">
        <f>IF(ISNUMBER(SEARCH("FNSKU",C111)),"Labeling","")</f>
        <v/>
      </c>
      <c r="K111" s="106">
        <f>IFERROR(VLOOKUP(A111,Instruction!A:F,6,0),"")</f>
        <v/>
      </c>
      <c r="L111" s="107">
        <f>IFERROR(VLOOKUP(A111,Instruction!A:J,10,0),"No Supplies")</f>
        <v/>
      </c>
      <c r="M111" s="113">
        <f>IFERROR(VLOOKUP(A111,Data1!A:C,3,0),1)</f>
        <v/>
      </c>
      <c r="N111" s="103">
        <f>IFERROR(VLOOKUP(D111,Data2!$A:$D,4,0),"")</f>
        <v/>
      </c>
      <c r="O111" s="102">
        <f>IFERROR(VLOOKUP(D111,Data2!$A:$C,3,0),"")</f>
        <v/>
      </c>
      <c r="P111" s="103" t="n">
        <v>161</v>
      </c>
      <c r="Q111" s="102" t="n">
        <v>168</v>
      </c>
      <c r="R111" s="102" t="inlineStr"/>
      <c r="S111" s="102" t="inlineStr">
        <is>
          <t>BOX</t>
        </is>
      </c>
    </row>
    <row r="112">
      <c r="A112" s="95" t="inlineStr">
        <is>
          <t>840-PACK4</t>
        </is>
      </c>
      <c r="B112" s="96" t="inlineStr">
        <is>
          <t>B08CYBRWPF</t>
        </is>
      </c>
      <c r="C112" s="96" t="inlineStr">
        <is>
          <t>X003X0BFG3</t>
        </is>
      </c>
      <c r="D112" s="97">
        <f>IFERROR(VLOOKUP(A112,Data1!A:B,2,0),"")</f>
        <v/>
      </c>
      <c r="E112" s="98">
        <f>M112*Q112</f>
        <v/>
      </c>
      <c r="F112" s="98">
        <f>I112*IF(S112="CASE",H112,G112)</f>
        <v/>
      </c>
      <c r="G112" s="97">
        <f>IF(S112="CASE","",IFERROR(ROUNDUP(E112/N112,0),""))</f>
        <v/>
      </c>
      <c r="H112" s="97">
        <f>IF(S112="BOX","",IFERROR(ROUNDUP(E112/O112,0),""))</f>
        <v/>
      </c>
      <c r="I112" s="98">
        <f>IF(S112="CASE",FLOOR(O112/M112,1),FLOOR(N112/M112,1))</f>
        <v/>
      </c>
      <c r="J112" s="99">
        <f>IF(ISNUMBER(SEARCH("FNSKU",C112)),"Labeling","")</f>
        <v/>
      </c>
      <c r="K112" s="99">
        <f>IFERROR(VLOOKUP(A112,Instruction!A:F,6,0),"")</f>
        <v/>
      </c>
      <c r="L112" s="100">
        <f>IFERROR(VLOOKUP(A112,Instruction!A:J,10,0),"No Supplies")</f>
        <v/>
      </c>
      <c r="M112" s="98">
        <f>IFERROR(VLOOKUP(A112,Data1!A:C,3,0),1)</f>
        <v/>
      </c>
      <c r="N112" s="97">
        <f>IFERROR(VLOOKUP(D112,Data2!$A:$D,4,0),"")</f>
        <v/>
      </c>
      <c r="O112" s="96">
        <f>IFERROR(VLOOKUP(D112,Data2!$A:$C,3,0),"")</f>
        <v/>
      </c>
      <c r="P112" s="97" t="n">
        <v>160</v>
      </c>
      <c r="Q112" s="96" t="n">
        <v>162</v>
      </c>
      <c r="R112" s="96" t="inlineStr"/>
      <c r="S112" s="96" t="inlineStr">
        <is>
          <t>CASE</t>
        </is>
      </c>
    </row>
    <row r="113">
      <c r="A113" s="109" t="inlineStr">
        <is>
          <t>5053-CASE</t>
        </is>
      </c>
      <c r="B113" s="102" t="inlineStr">
        <is>
          <t>B07XQN9MYD</t>
        </is>
      </c>
      <c r="C113" s="102" t="inlineStr">
        <is>
          <t>X002Z8CR1V</t>
        </is>
      </c>
      <c r="D113" s="103">
        <f>IFERROR(VLOOKUP(A113,Data1!A:B,2,0),"")</f>
        <v/>
      </c>
      <c r="E113" s="113">
        <f>M113*Q113</f>
        <v/>
      </c>
      <c r="F113" s="113">
        <f>I113*IF(S113="CASE",H113,G113)</f>
        <v/>
      </c>
      <c r="G113" s="103">
        <f>IF(S113="CASE","",IFERROR(ROUNDUP(E113/N113,0),""))</f>
        <v/>
      </c>
      <c r="H113" s="103">
        <f>IF(S113="BOX","",IFERROR(ROUNDUP(E113/O113,0),""))</f>
        <v/>
      </c>
      <c r="I113" s="105">
        <f>IF(S113="CASE",FLOOR(O113/M113,1),FLOOR(N113/M113,1))</f>
        <v/>
      </c>
      <c r="J113" s="106">
        <f>IF(ISNUMBER(SEARCH("FNSKU",C113)),"Labeling","")</f>
        <v/>
      </c>
      <c r="K113" s="106">
        <f>IFERROR(VLOOKUP(A113,Instruction!A:F,6,0),"")</f>
        <v/>
      </c>
      <c r="L113" s="107">
        <f>IFERROR(VLOOKUP(A113,Instruction!A:J,10,0),"No Supplies")</f>
        <v/>
      </c>
      <c r="M113" s="113">
        <f>IFERROR(VLOOKUP(A113,Data1!A:C,3,0),1)</f>
        <v/>
      </c>
      <c r="N113" s="103">
        <f>IFERROR(VLOOKUP(D113,Data2!$A:$D,4,0),"")</f>
        <v/>
      </c>
      <c r="O113" s="102">
        <f>IFERROR(VLOOKUP(D113,Data2!$A:$C,3,0),"")</f>
        <v/>
      </c>
      <c r="P113" s="103" t="n">
        <v>160</v>
      </c>
      <c r="Q113" s="102" t="n">
        <v>160</v>
      </c>
      <c r="R113" s="102" t="inlineStr"/>
      <c r="S113" s="102" t="inlineStr">
        <is>
          <t>CASE</t>
        </is>
      </c>
    </row>
    <row r="114">
      <c r="A114" s="95" t="inlineStr">
        <is>
          <t>5014-PACK4</t>
        </is>
      </c>
      <c r="B114" s="96" t="inlineStr">
        <is>
          <t>B0BG9KF2MB</t>
        </is>
      </c>
      <c r="C114" s="96" t="inlineStr">
        <is>
          <t>X003Y77WNF</t>
        </is>
      </c>
      <c r="D114" s="97">
        <f>IFERROR(VLOOKUP(A114,Data1!A:B,2,0),"")</f>
        <v/>
      </c>
      <c r="E114" s="98">
        <f>M114*Q114</f>
        <v/>
      </c>
      <c r="F114" s="98">
        <f>I114*IF(S114="CASE",H114,G114)</f>
        <v/>
      </c>
      <c r="G114" s="97">
        <f>IF(S114="CASE","",IFERROR(ROUNDUP(E114/N114,0),""))</f>
        <v/>
      </c>
      <c r="H114" s="97">
        <f>IF(S114="BOX","",IFERROR(ROUNDUP(E114/O114,0),""))</f>
        <v/>
      </c>
      <c r="I114" s="98">
        <f>IF(S114="CASE",FLOOR(O114/M114,1),FLOOR(N114/M114,1))</f>
        <v/>
      </c>
      <c r="J114" s="99">
        <f>IF(ISNUMBER(SEARCH("FNSKU",C114)),"Labeling","")</f>
        <v/>
      </c>
      <c r="K114" s="99">
        <f>IFERROR(VLOOKUP(A114,Instruction!A:F,6,0),"")</f>
        <v/>
      </c>
      <c r="L114" s="100">
        <f>IFERROR(VLOOKUP(A114,Instruction!A:J,10,0),"No Supplies")</f>
        <v/>
      </c>
      <c r="M114" s="98">
        <f>IFERROR(VLOOKUP(A114,Data1!A:C,3,0),1)</f>
        <v/>
      </c>
      <c r="N114" s="97">
        <f>IFERROR(VLOOKUP(D114,Data2!$A:$D,4,0),"")</f>
        <v/>
      </c>
      <c r="O114" s="96">
        <f>IFERROR(VLOOKUP(D114,Data2!$A:$C,3,0),"")</f>
        <v/>
      </c>
      <c r="P114" s="97" t="n">
        <v>159</v>
      </c>
      <c r="Q114" s="96" t="n">
        <v>165</v>
      </c>
      <c r="R114" s="96" t="inlineStr"/>
      <c r="S114" s="96" t="inlineStr">
        <is>
          <t>CASE</t>
        </is>
      </c>
    </row>
    <row r="115">
      <c r="A115" s="109" t="inlineStr">
        <is>
          <t>3147-EACH</t>
        </is>
      </c>
      <c r="B115" s="102" t="inlineStr">
        <is>
          <t>B07Q5VRSMZ</t>
        </is>
      </c>
      <c r="C115" s="102" t="inlineStr">
        <is>
          <t>X003SBLVGB</t>
        </is>
      </c>
      <c r="D115" s="103">
        <f>IFERROR(VLOOKUP(A115,Data1!A:B,2,0),"")</f>
        <v/>
      </c>
      <c r="E115" s="113">
        <f>M115*Q115</f>
        <v/>
      </c>
      <c r="F115" s="113">
        <f>I115*IF(S115="CASE",H115,G115)</f>
        <v/>
      </c>
      <c r="G115" s="103">
        <f>IF(S115="CASE","",IFERROR(ROUNDUP(E115/N115,0),""))</f>
        <v/>
      </c>
      <c r="H115" s="103">
        <f>IF(S115="BOX","",IFERROR(ROUNDUP(E115/O115,0),""))</f>
        <v/>
      </c>
      <c r="I115" s="105">
        <f>IF(S115="CASE",FLOOR(O115/M115,1),FLOOR(N115/M115,1))</f>
        <v/>
      </c>
      <c r="J115" s="106">
        <f>IF(ISNUMBER(SEARCH("FNSKU",C115)),"Labeling","")</f>
        <v/>
      </c>
      <c r="K115" s="106">
        <f>IFERROR(VLOOKUP(A115,Instruction!A:F,6,0),"")</f>
        <v/>
      </c>
      <c r="L115" s="107">
        <f>IFERROR(VLOOKUP(A115,Instruction!A:J,10,0),"No Supplies")</f>
        <v/>
      </c>
      <c r="M115" s="113">
        <f>IFERROR(VLOOKUP(A115,Data1!A:C,3,0),1)</f>
        <v/>
      </c>
      <c r="N115" s="103">
        <f>IFERROR(VLOOKUP(D115,Data2!$A:$D,4,0),"")</f>
        <v/>
      </c>
      <c r="O115" s="102">
        <f>IFERROR(VLOOKUP(D115,Data2!$A:$C,3,0),"")</f>
        <v/>
      </c>
      <c r="P115" s="103" t="n">
        <v>158</v>
      </c>
      <c r="Q115" s="102" t="n">
        <v>156</v>
      </c>
      <c r="R115" s="102" t="inlineStr"/>
      <c r="S115" s="102" t="inlineStr">
        <is>
          <t>CASE</t>
        </is>
      </c>
    </row>
    <row r="116">
      <c r="A116" s="95" t="inlineStr">
        <is>
          <t>5044-EACH</t>
        </is>
      </c>
      <c r="B116" s="96" t="inlineStr">
        <is>
          <t>B0049HU5PA</t>
        </is>
      </c>
      <c r="C116" s="96" t="inlineStr">
        <is>
          <t>B0049HU5PA</t>
        </is>
      </c>
      <c r="D116" s="97">
        <f>IFERROR(VLOOKUP(A116,Data1!A:B,2,0),"")</f>
        <v/>
      </c>
      <c r="E116" s="98">
        <f>M116*Q116</f>
        <v/>
      </c>
      <c r="F116" s="98">
        <f>I116*IF(S116="CASE",H116,G116)</f>
        <v/>
      </c>
      <c r="G116" s="97">
        <f>IF(S116="CASE","",IFERROR(ROUNDUP(E116/N116,0),""))</f>
        <v/>
      </c>
      <c r="H116" s="97">
        <f>IF(S116="BOX","",IFERROR(ROUNDUP(E116/O116,0),""))</f>
        <v/>
      </c>
      <c r="I116" s="98">
        <f>IF(S116="CASE",FLOOR(O116/M116,1),FLOOR(N116/M116,1))</f>
        <v/>
      </c>
      <c r="J116" s="99">
        <f>IF(ISNUMBER(SEARCH("FNSKU",C116)),"Labeling","")</f>
        <v/>
      </c>
      <c r="K116" s="99">
        <f>IFERROR(VLOOKUP(A116,Instruction!A:F,6,0),"")</f>
        <v/>
      </c>
      <c r="L116" s="100">
        <f>IFERROR(VLOOKUP(A116,Instruction!A:J,10,0),"No Supplies")</f>
        <v/>
      </c>
      <c r="M116" s="98">
        <f>IFERROR(VLOOKUP(A116,Data1!A:C,3,0),1)</f>
        <v/>
      </c>
      <c r="N116" s="97">
        <f>IFERROR(VLOOKUP(D116,Data2!$A:$D,4,0),"")</f>
        <v/>
      </c>
      <c r="O116" s="96">
        <f>IFERROR(VLOOKUP(D116,Data2!$A:$C,3,0),"")</f>
        <v/>
      </c>
      <c r="P116" s="97" t="n">
        <v>155</v>
      </c>
      <c r="Q116" s="96" t="n">
        <v>144</v>
      </c>
      <c r="R116" s="96" t="inlineStr"/>
      <c r="S116" s="96" t="inlineStr">
        <is>
          <t>CASE</t>
        </is>
      </c>
    </row>
    <row r="117">
      <c r="A117" s="109" t="inlineStr">
        <is>
          <t>2023-PACK2</t>
        </is>
      </c>
      <c r="B117" s="102" t="inlineStr">
        <is>
          <t>B08GWH9HWJ</t>
        </is>
      </c>
      <c r="C117" s="102" t="inlineStr">
        <is>
          <t>X0044RLX4N</t>
        </is>
      </c>
      <c r="D117" s="103">
        <f>IFERROR(VLOOKUP(A117,Data1!A:B,2,0),"")</f>
        <v/>
      </c>
      <c r="E117" s="113">
        <f>M117*Q117</f>
        <v/>
      </c>
      <c r="F117" s="113">
        <f>I117*IF(S117="CASE",H117,G117)</f>
        <v/>
      </c>
      <c r="G117" s="103">
        <f>IF(S117="CASE","",IFERROR(ROUNDUP(E117/N117,0),""))</f>
        <v/>
      </c>
      <c r="H117" s="103">
        <f>IF(S117="BOX","",IFERROR(ROUNDUP(E117/O117,0),""))</f>
        <v/>
      </c>
      <c r="I117" s="105">
        <f>IF(S117="CASE",FLOOR(O117/M117,1),FLOOR(N117/M117,1))</f>
        <v/>
      </c>
      <c r="J117" s="106">
        <f>IF(ISNUMBER(SEARCH("FNSKU",C117)),"Labeling","")</f>
        <v/>
      </c>
      <c r="K117" s="106">
        <f>IFERROR(VLOOKUP(A117,Instruction!A:F,6,0),"")</f>
        <v/>
      </c>
      <c r="L117" s="107">
        <f>IFERROR(VLOOKUP(A117,Instruction!A:J,10,0),"No Supplies")</f>
        <v/>
      </c>
      <c r="M117" s="113">
        <f>IFERROR(VLOOKUP(A117,Data1!A:C,3,0),1)</f>
        <v/>
      </c>
      <c r="N117" s="103">
        <f>IFERROR(VLOOKUP(D117,Data2!$A:$D,4,0),"")</f>
        <v/>
      </c>
      <c r="O117" s="102">
        <f>IFERROR(VLOOKUP(D117,Data2!$A:$C,3,0),"")</f>
        <v/>
      </c>
      <c r="P117" s="103" t="n">
        <v>155</v>
      </c>
      <c r="Q117" s="102" t="n">
        <v>144</v>
      </c>
      <c r="R117" s="102" t="inlineStr"/>
      <c r="S117" s="102" t="inlineStr">
        <is>
          <t>CASE</t>
        </is>
      </c>
    </row>
    <row r="118">
      <c r="A118" s="95" t="inlineStr">
        <is>
          <t>229-EACH</t>
        </is>
      </c>
      <c r="B118" s="96" t="inlineStr">
        <is>
          <t>B003BUJXSQ</t>
        </is>
      </c>
      <c r="C118" s="96" t="inlineStr">
        <is>
          <t>B003BUJXSQ</t>
        </is>
      </c>
      <c r="D118" s="97">
        <f>IFERROR(VLOOKUP(A118,Data1!A:B,2,0),"")</f>
        <v/>
      </c>
      <c r="E118" s="98">
        <f>M118*Q118</f>
        <v/>
      </c>
      <c r="F118" s="98">
        <f>I118*IF(S118="CASE",H118,G118)</f>
        <v/>
      </c>
      <c r="G118" s="97">
        <f>IF(S118="CASE","",IFERROR(ROUNDUP(E118/N118,0),""))</f>
        <v/>
      </c>
      <c r="H118" s="97">
        <f>IF(S118="BOX","",IFERROR(ROUNDUP(E118/O118,0),""))</f>
        <v/>
      </c>
      <c r="I118" s="98">
        <f>IF(S118="CASE",FLOOR(O118/M118,1),FLOOR(N118/M118,1))</f>
        <v/>
      </c>
      <c r="J118" s="99">
        <f>IF(ISNUMBER(SEARCH("FNSKU",C118)),"Labeling","")</f>
        <v/>
      </c>
      <c r="K118" s="99">
        <f>IFERROR(VLOOKUP(A118,Instruction!A:F,6,0),"")</f>
        <v/>
      </c>
      <c r="L118" s="100">
        <f>IFERROR(VLOOKUP(A118,Instruction!A:J,10,0),"No Supplies")</f>
        <v/>
      </c>
      <c r="M118" s="98">
        <f>IFERROR(VLOOKUP(A118,Data1!A:C,3,0),1)</f>
        <v/>
      </c>
      <c r="N118" s="97">
        <f>IFERROR(VLOOKUP(D118,Data2!$A:$D,4,0),"")</f>
        <v/>
      </c>
      <c r="O118" s="96">
        <f>IFERROR(VLOOKUP(D118,Data2!$A:$C,3,0),"")</f>
        <v/>
      </c>
      <c r="P118" s="97" t="n">
        <v>154</v>
      </c>
      <c r="Q118" s="96" t="n">
        <v>144</v>
      </c>
      <c r="R118" s="96" t="inlineStr"/>
      <c r="S118" s="96" t="inlineStr">
        <is>
          <t>CASE</t>
        </is>
      </c>
    </row>
    <row r="119">
      <c r="A119" s="109" t="inlineStr">
        <is>
          <t>3163-SET6</t>
        </is>
      </c>
      <c r="B119" s="102" t="inlineStr">
        <is>
          <t>B07S28XR7S</t>
        </is>
      </c>
      <c r="C119" s="102" t="inlineStr">
        <is>
          <t>X003SBSK1Z</t>
        </is>
      </c>
      <c r="D119" s="103">
        <f>IFERROR(VLOOKUP(A119,Data1!A:B,2,0),"")</f>
        <v/>
      </c>
      <c r="E119" s="113">
        <f>M119*Q119</f>
        <v/>
      </c>
      <c r="F119" s="113">
        <f>I119*IF(S119="CASE",H119,G119)</f>
        <v/>
      </c>
      <c r="G119" s="103">
        <f>IF(S119="CASE","",IFERROR(ROUNDUP(E119/N119,0),""))</f>
        <v/>
      </c>
      <c r="H119" s="103">
        <f>IF(S119="BOX","",IFERROR(ROUNDUP(E119/O119,0),""))</f>
        <v/>
      </c>
      <c r="I119" s="105">
        <f>IF(S119="CASE",FLOOR(O119/M119,1),FLOOR(N119/M119,1))</f>
        <v/>
      </c>
      <c r="J119" s="106">
        <f>IF(ISNUMBER(SEARCH("FNSKU",C119)),"Labeling","")</f>
        <v/>
      </c>
      <c r="K119" s="106">
        <f>IFERROR(VLOOKUP(A119,Instruction!A:F,6,0),"")</f>
        <v/>
      </c>
      <c r="L119" s="107">
        <f>IFERROR(VLOOKUP(A119,Instruction!A:J,10,0),"No Supplies")</f>
        <v/>
      </c>
      <c r="M119" s="113">
        <f>IFERROR(VLOOKUP(A119,Data1!A:C,3,0),1)</f>
        <v/>
      </c>
      <c r="N119" s="103">
        <f>IFERROR(VLOOKUP(D119,Data2!$A:$D,4,0),"")</f>
        <v/>
      </c>
      <c r="O119" s="102">
        <f>IFERROR(VLOOKUP(D119,Data2!$A:$C,3,0),"")</f>
        <v/>
      </c>
      <c r="P119" s="103" t="n">
        <v>152</v>
      </c>
      <c r="Q119" s="102" t="n">
        <v>152</v>
      </c>
      <c r="R119" s="102" t="inlineStr"/>
      <c r="S119" s="102" t="inlineStr">
        <is>
          <t>CASE</t>
        </is>
      </c>
    </row>
    <row r="120">
      <c r="A120" s="95" t="inlineStr">
        <is>
          <t>929-EACH</t>
        </is>
      </c>
      <c r="B120" s="96" t="inlineStr">
        <is>
          <t>B00GTJD0V2</t>
        </is>
      </c>
      <c r="C120" s="96" t="inlineStr">
        <is>
          <t>B00GTJD0V2</t>
        </is>
      </c>
      <c r="D120" s="97">
        <f>IFERROR(VLOOKUP(A120,Data1!A:B,2,0),"")</f>
        <v/>
      </c>
      <c r="E120" s="98">
        <f>M120*Q120</f>
        <v/>
      </c>
      <c r="F120" s="98">
        <f>I120*IF(S120="CASE",H120,G120)</f>
        <v/>
      </c>
      <c r="G120" s="97">
        <f>IF(S120="CASE","",IFERROR(ROUNDUP(E120/N120,0),""))</f>
        <v/>
      </c>
      <c r="H120" s="97">
        <f>IF(S120="BOX","",IFERROR(ROUNDUP(E120/O120,0),""))</f>
        <v/>
      </c>
      <c r="I120" s="98">
        <f>IF(S120="CASE",FLOOR(O120/M120,1),FLOOR(N120/M120,1))</f>
        <v/>
      </c>
      <c r="J120" s="99">
        <f>IF(ISNUMBER(SEARCH("FNSKU",C120)),"Labeling","")</f>
        <v/>
      </c>
      <c r="K120" s="99">
        <f>IFERROR(VLOOKUP(A120,Instruction!A:F,6,0),"")</f>
        <v/>
      </c>
      <c r="L120" s="100">
        <f>IFERROR(VLOOKUP(A120,Instruction!A:J,10,0),"No Supplies")</f>
        <v/>
      </c>
      <c r="M120" s="98">
        <f>IFERROR(VLOOKUP(A120,Data1!A:C,3,0),1)</f>
        <v/>
      </c>
      <c r="N120" s="97">
        <f>IFERROR(VLOOKUP(D120,Data2!$A:$D,4,0),"")</f>
        <v/>
      </c>
      <c r="O120" s="96">
        <f>IFERROR(VLOOKUP(D120,Data2!$A:$C,3,0),"")</f>
        <v/>
      </c>
      <c r="P120" s="97" t="n">
        <v>150</v>
      </c>
      <c r="Q120" s="96" t="n">
        <v>144</v>
      </c>
      <c r="R120" s="96" t="inlineStr"/>
      <c r="S120" s="96" t="inlineStr">
        <is>
          <t>CASE</t>
        </is>
      </c>
    </row>
    <row r="121">
      <c r="A121" s="109" t="inlineStr">
        <is>
          <t>2201-EACH</t>
        </is>
      </c>
      <c r="B121" s="102" t="inlineStr">
        <is>
          <t>B0019IMT7Y</t>
        </is>
      </c>
      <c r="C121" s="102" t="inlineStr">
        <is>
          <t>B0019IMT7Y</t>
        </is>
      </c>
      <c r="D121" s="103">
        <f>IFERROR(VLOOKUP(A121,Data1!A:B,2,0),"")</f>
        <v/>
      </c>
      <c r="E121" s="113">
        <f>M121*Q121</f>
        <v/>
      </c>
      <c r="F121" s="113">
        <f>I121*IF(S121="CASE",H121,G121)</f>
        <v/>
      </c>
      <c r="G121" s="103">
        <f>IF(S121="CASE","",IFERROR(ROUNDUP(E121/N121,0),""))</f>
        <v/>
      </c>
      <c r="H121" s="103">
        <f>IF(S121="BOX","",IFERROR(ROUNDUP(E121/O121,0),""))</f>
        <v/>
      </c>
      <c r="I121" s="105">
        <f>IF(S121="CASE",FLOOR(O121/M121,1),FLOOR(N121/M121,1))</f>
        <v/>
      </c>
      <c r="J121" s="106">
        <f>IF(ISNUMBER(SEARCH("FNSKU",C121)),"Labeling","")</f>
        <v/>
      </c>
      <c r="K121" s="106">
        <f>IFERROR(VLOOKUP(A121,Instruction!A:F,6,0),"")</f>
        <v/>
      </c>
      <c r="L121" s="107">
        <f>IFERROR(VLOOKUP(A121,Instruction!A:J,10,0),"No Supplies")</f>
        <v/>
      </c>
      <c r="M121" s="113">
        <f>IFERROR(VLOOKUP(A121,Data1!A:C,3,0),1)</f>
        <v/>
      </c>
      <c r="N121" s="103">
        <f>IFERROR(VLOOKUP(D121,Data2!$A:$D,4,0),"")</f>
        <v/>
      </c>
      <c r="O121" s="102">
        <f>IFERROR(VLOOKUP(D121,Data2!$A:$C,3,0),"")</f>
        <v/>
      </c>
      <c r="P121" s="103" t="n">
        <v>150</v>
      </c>
      <c r="Q121" s="102" t="n">
        <v>144</v>
      </c>
      <c r="R121" s="102" t="inlineStr"/>
      <c r="S121" s="102" t="inlineStr">
        <is>
          <t>CASE</t>
        </is>
      </c>
    </row>
    <row r="122">
      <c r="A122" s="95" t="inlineStr">
        <is>
          <t>2209-EACH</t>
        </is>
      </c>
      <c r="B122" s="96" t="inlineStr">
        <is>
          <t>B07RQQ2SFV</t>
        </is>
      </c>
      <c r="C122" s="96" t="inlineStr">
        <is>
          <t>X0040DP1QH</t>
        </is>
      </c>
      <c r="D122" s="97">
        <f>IFERROR(VLOOKUP(A122,Data1!A:B,2,0),"")</f>
        <v/>
      </c>
      <c r="E122" s="98">
        <f>M122*Q122</f>
        <v/>
      </c>
      <c r="F122" s="98">
        <f>I122*IF(S122="CASE",H122,G122)</f>
        <v/>
      </c>
      <c r="G122" s="97">
        <f>IF(S122="CASE","",IFERROR(ROUNDUP(E122/N122,0),""))</f>
        <v/>
      </c>
      <c r="H122" s="97">
        <f>IF(S122="BOX","",IFERROR(ROUNDUP(E122/O122,0),""))</f>
        <v/>
      </c>
      <c r="I122" s="98">
        <f>IF(S122="CASE",FLOOR(O122/M122,1),FLOOR(N122/M122,1))</f>
        <v/>
      </c>
      <c r="J122" s="99">
        <f>IF(ISNUMBER(SEARCH("FNSKU",C122)),"Labeling","")</f>
        <v/>
      </c>
      <c r="K122" s="99">
        <f>IFERROR(VLOOKUP(A122,Instruction!A:F,6,0),"")</f>
        <v/>
      </c>
      <c r="L122" s="100">
        <f>IFERROR(VLOOKUP(A122,Instruction!A:J,10,0),"No Supplies")</f>
        <v/>
      </c>
      <c r="M122" s="98">
        <f>IFERROR(VLOOKUP(A122,Data1!A:C,3,0),1)</f>
        <v/>
      </c>
      <c r="N122" s="97">
        <f>IFERROR(VLOOKUP(D122,Data2!$A:$D,4,0),"")</f>
        <v/>
      </c>
      <c r="O122" s="96">
        <f>IFERROR(VLOOKUP(D122,Data2!$A:$C,3,0),"")</f>
        <v/>
      </c>
      <c r="P122" s="97" t="n">
        <v>149</v>
      </c>
      <c r="Q122" s="96" t="n">
        <v>144</v>
      </c>
      <c r="R122" s="96" t="inlineStr"/>
      <c r="S122" s="96" t="inlineStr">
        <is>
          <t>CASE</t>
        </is>
      </c>
    </row>
    <row r="123">
      <c r="A123" s="109" t="inlineStr">
        <is>
          <t>847-EACH</t>
        </is>
      </c>
      <c r="B123" s="102" t="inlineStr">
        <is>
          <t>B08QRDCTXN</t>
        </is>
      </c>
      <c r="C123" s="102" t="inlineStr">
        <is>
          <t>B08QRDCTXN</t>
        </is>
      </c>
      <c r="D123" s="103">
        <f>IFERROR(VLOOKUP(A123,Data1!A:B,2,0),"")</f>
        <v/>
      </c>
      <c r="E123" s="113">
        <f>M123*Q123</f>
        <v/>
      </c>
      <c r="F123" s="113">
        <f>I123*IF(S123="CASE",H123,G123)</f>
        <v/>
      </c>
      <c r="G123" s="103">
        <f>IF(S123="CASE","",IFERROR(ROUNDUP(E123/N123,0),""))</f>
        <v/>
      </c>
      <c r="H123" s="103">
        <f>IF(S123="BOX","",IFERROR(ROUNDUP(E123/O123,0),""))</f>
        <v/>
      </c>
      <c r="I123" s="105">
        <f>IF(S123="CASE",FLOOR(O123/M123,1),FLOOR(N123/M123,1))</f>
        <v/>
      </c>
      <c r="J123" s="106">
        <f>IF(ISNUMBER(SEARCH("FNSKU",C123)),"Labeling","")</f>
        <v/>
      </c>
      <c r="K123" s="106">
        <f>IFERROR(VLOOKUP(A123,Instruction!A:F,6,0),"")</f>
        <v/>
      </c>
      <c r="L123" s="107">
        <f>IFERROR(VLOOKUP(A123,Instruction!A:J,10,0),"No Supplies")</f>
        <v/>
      </c>
      <c r="M123" s="113">
        <f>IFERROR(VLOOKUP(A123,Data1!A:C,3,0),1)</f>
        <v/>
      </c>
      <c r="N123" s="103">
        <f>IFERROR(VLOOKUP(D123,Data2!$A:$D,4,0),"")</f>
        <v/>
      </c>
      <c r="O123" s="102">
        <f>IFERROR(VLOOKUP(D123,Data2!$A:$C,3,0),"")</f>
        <v/>
      </c>
      <c r="P123" s="103" t="n">
        <v>147</v>
      </c>
      <c r="Q123" s="102" t="n">
        <v>144</v>
      </c>
      <c r="R123" s="102" t="inlineStr"/>
      <c r="S123" s="102" t="inlineStr">
        <is>
          <t>CASE</t>
        </is>
      </c>
    </row>
    <row r="124">
      <c r="A124" s="95" t="inlineStr">
        <is>
          <t>61400-SET2</t>
        </is>
      </c>
      <c r="B124" s="96" t="inlineStr">
        <is>
          <t>B08BQZ1TTS</t>
        </is>
      </c>
      <c r="C124" s="96" t="inlineStr">
        <is>
          <t>X0040DRXXL</t>
        </is>
      </c>
      <c r="D124" s="97">
        <f>IFERROR(VLOOKUP(A124,Data1!A:B,2,0),"")</f>
        <v/>
      </c>
      <c r="E124" s="98">
        <f>M124*Q124</f>
        <v/>
      </c>
      <c r="F124" s="98">
        <f>I124*IF(S124="CASE",H124,G124)</f>
        <v/>
      </c>
      <c r="G124" s="97">
        <f>IF(S124="CASE","",IFERROR(ROUNDUP(E124/N124,0),""))</f>
        <v/>
      </c>
      <c r="H124" s="97">
        <f>IF(S124="BOX","",IFERROR(ROUNDUP(E124/O124,0),""))</f>
        <v/>
      </c>
      <c r="I124" s="98">
        <f>IF(S124="CASE",FLOOR(O124/M124,1),FLOOR(N124/M124,1))</f>
        <v/>
      </c>
      <c r="J124" s="99">
        <f>IF(ISNUMBER(SEARCH("FNSKU",C124)),"Labeling","")</f>
        <v/>
      </c>
      <c r="K124" s="99">
        <f>IFERROR(VLOOKUP(A124,Instruction!A:F,6,0),"")</f>
        <v/>
      </c>
      <c r="L124" s="100">
        <f>IFERROR(VLOOKUP(A124,Instruction!A:J,10,0),"No Supplies")</f>
        <v/>
      </c>
      <c r="M124" s="98">
        <f>IFERROR(VLOOKUP(A124,Data1!A:C,3,0),1)</f>
        <v/>
      </c>
      <c r="N124" s="97">
        <f>IFERROR(VLOOKUP(D124,Data2!$A:$D,4,0),"")</f>
        <v/>
      </c>
      <c r="O124" s="96">
        <f>IFERROR(VLOOKUP(D124,Data2!$A:$C,3,0),"")</f>
        <v/>
      </c>
      <c r="P124" s="97" t="n">
        <v>146</v>
      </c>
      <c r="Q124" s="96" t="n">
        <v>144</v>
      </c>
      <c r="R124" s="96" t="inlineStr"/>
      <c r="S124" s="96" t="inlineStr">
        <is>
          <t>CASE</t>
        </is>
      </c>
    </row>
    <row r="125">
      <c r="A125" s="109" t="inlineStr">
        <is>
          <t>3824-EACH</t>
        </is>
      </c>
      <c r="B125" s="102" t="inlineStr">
        <is>
          <t>B07Z6P9FTV</t>
        </is>
      </c>
      <c r="C125" s="102" t="inlineStr">
        <is>
          <t>B07Z6P9FTV</t>
        </is>
      </c>
      <c r="D125" s="103">
        <f>IFERROR(VLOOKUP(A125,Data1!A:B,2,0),"")</f>
        <v/>
      </c>
      <c r="E125" s="113">
        <f>M125*Q125</f>
        <v/>
      </c>
      <c r="F125" s="113">
        <f>I125*IF(S125="CASE",H125,G125)</f>
        <v/>
      </c>
      <c r="G125" s="103">
        <f>IF(S125="CASE","",IFERROR(ROUNDUP(E125/N125,0),""))</f>
        <v/>
      </c>
      <c r="H125" s="103">
        <f>IF(S125="BOX","",IFERROR(ROUNDUP(E125/O125,0),""))</f>
        <v/>
      </c>
      <c r="I125" s="105">
        <f>IF(S125="CASE",FLOOR(O125/M125,1),FLOOR(N125/M125,1))</f>
        <v/>
      </c>
      <c r="J125" s="106">
        <f>IF(ISNUMBER(SEARCH("FNSKU",C125)),"Labeling","")</f>
        <v/>
      </c>
      <c r="K125" s="106">
        <f>IFERROR(VLOOKUP(A125,Instruction!A:F,6,0),"")</f>
        <v/>
      </c>
      <c r="L125" s="107">
        <f>IFERROR(VLOOKUP(A125,Instruction!A:J,10,0),"No Supplies")</f>
        <v/>
      </c>
      <c r="M125" s="113">
        <f>IFERROR(VLOOKUP(A125,Data1!A:C,3,0),1)</f>
        <v/>
      </c>
      <c r="N125" s="103">
        <f>IFERROR(VLOOKUP(D125,Data2!$A:$D,4,0),"")</f>
        <v/>
      </c>
      <c r="O125" s="102">
        <f>IFERROR(VLOOKUP(D125,Data2!$A:$C,3,0),"")</f>
        <v/>
      </c>
      <c r="P125" s="103" t="n">
        <v>143</v>
      </c>
      <c r="Q125" s="102" t="n">
        <v>144</v>
      </c>
      <c r="R125" s="102" t="inlineStr"/>
      <c r="S125" s="102" t="inlineStr">
        <is>
          <t>CASE</t>
        </is>
      </c>
    </row>
    <row r="126">
      <c r="A126" s="95" t="inlineStr">
        <is>
          <t>532-BOX</t>
        </is>
      </c>
      <c r="B126" s="96" t="inlineStr">
        <is>
          <t>B07XQGFLTT</t>
        </is>
      </c>
      <c r="C126" s="96" t="inlineStr">
        <is>
          <t>X0044R3MFV</t>
        </is>
      </c>
      <c r="D126" s="97">
        <f>IFERROR(VLOOKUP(A126,Data1!A:B,2,0),"")</f>
        <v/>
      </c>
      <c r="E126" s="98">
        <f>M126*Q126</f>
        <v/>
      </c>
      <c r="F126" s="98">
        <f>I126*IF(S126="CASE",H126,G126)</f>
        <v/>
      </c>
      <c r="G126" s="97">
        <f>IF(S126="CASE","",IFERROR(ROUNDUP(E126/N126,0),""))</f>
        <v/>
      </c>
      <c r="H126" s="97">
        <f>IF(S126="BOX","",IFERROR(ROUNDUP(E126/O126,0),""))</f>
        <v/>
      </c>
      <c r="I126" s="98">
        <f>IF(S126="CASE",FLOOR(O126/M126,1),FLOOR(N126/M126,1))</f>
        <v/>
      </c>
      <c r="J126" s="99">
        <f>IF(ISNUMBER(SEARCH("FNSKU",C126)),"Labeling","")</f>
        <v/>
      </c>
      <c r="K126" s="99">
        <f>IFERROR(VLOOKUP(A126,Instruction!A:F,6,0),"")</f>
        <v/>
      </c>
      <c r="L126" s="100">
        <f>IFERROR(VLOOKUP(A126,Instruction!A:J,10,0),"No Supplies")</f>
        <v/>
      </c>
      <c r="M126" s="98">
        <f>IFERROR(VLOOKUP(A126,Data1!A:C,3,0),1)</f>
        <v/>
      </c>
      <c r="N126" s="97">
        <f>IFERROR(VLOOKUP(D126,Data2!$A:$D,4,0),"")</f>
        <v/>
      </c>
      <c r="O126" s="96">
        <f>IFERROR(VLOOKUP(D126,Data2!$A:$C,3,0),"")</f>
        <v/>
      </c>
      <c r="P126" s="97" t="n">
        <v>142</v>
      </c>
      <c r="Q126" s="96" t="n">
        <v>141</v>
      </c>
      <c r="R126" s="96" t="inlineStr"/>
      <c r="S126" s="96" t="inlineStr">
        <is>
          <t>CASE</t>
        </is>
      </c>
    </row>
    <row r="127">
      <c r="A127" s="109" t="inlineStr">
        <is>
          <t>841-CASE</t>
        </is>
      </c>
      <c r="B127" s="102" t="inlineStr">
        <is>
          <t>B07XQLG446</t>
        </is>
      </c>
      <c r="C127" s="102" t="inlineStr">
        <is>
          <t>X003SCIA37</t>
        </is>
      </c>
      <c r="D127" s="103">
        <f>IFERROR(VLOOKUP(A127,Data1!A:B,2,0),"")</f>
        <v/>
      </c>
      <c r="E127" s="113">
        <f>M127*Q127</f>
        <v/>
      </c>
      <c r="F127" s="113">
        <f>I127*IF(S127="CASE",H127,G127)</f>
        <v/>
      </c>
      <c r="G127" s="103">
        <f>IF(S127="CASE","",IFERROR(ROUNDUP(E127/N127,0),""))</f>
        <v/>
      </c>
      <c r="H127" s="103">
        <f>IF(S127="BOX","",IFERROR(ROUNDUP(E127/O127,0),""))</f>
        <v/>
      </c>
      <c r="I127" s="105">
        <f>IF(S127="CASE",FLOOR(O127/M127,1),FLOOR(N127/M127,1))</f>
        <v/>
      </c>
      <c r="J127" s="106">
        <f>IF(ISNUMBER(SEARCH("FNSKU",C127)),"Labeling","")</f>
        <v/>
      </c>
      <c r="K127" s="106">
        <f>IFERROR(VLOOKUP(A127,Instruction!A:F,6,0),"")</f>
        <v/>
      </c>
      <c r="L127" s="107">
        <f>IFERROR(VLOOKUP(A127,Instruction!A:J,10,0),"No Supplies")</f>
        <v/>
      </c>
      <c r="M127" s="113">
        <f>IFERROR(VLOOKUP(A127,Data1!A:C,3,0),1)</f>
        <v/>
      </c>
      <c r="N127" s="103">
        <f>IFERROR(VLOOKUP(D127,Data2!$A:$D,4,0),"")</f>
        <v/>
      </c>
      <c r="O127" s="102">
        <f>IFERROR(VLOOKUP(D127,Data2!$A:$C,3,0),"")</f>
        <v/>
      </c>
      <c r="P127" s="103" t="n">
        <v>139</v>
      </c>
      <c r="Q127" s="102" t="n">
        <v>139</v>
      </c>
      <c r="R127" s="102" t="inlineStr"/>
      <c r="S127" s="102" t="inlineStr">
        <is>
          <t>CASE</t>
        </is>
      </c>
    </row>
    <row r="128">
      <c r="A128" s="95" t="inlineStr">
        <is>
          <t>2315-EACH</t>
        </is>
      </c>
      <c r="B128" s="96" t="inlineStr">
        <is>
          <t>B07R289Y78</t>
        </is>
      </c>
      <c r="C128" s="96" t="inlineStr">
        <is>
          <t>X0044R3MJ7</t>
        </is>
      </c>
      <c r="D128" s="97">
        <f>IFERROR(VLOOKUP(A128,Data1!A:B,2,0),"")</f>
        <v/>
      </c>
      <c r="E128" s="98">
        <f>M128*Q128</f>
        <v/>
      </c>
      <c r="F128" s="98">
        <f>I128*IF(S128="CASE",H128,G128)</f>
        <v/>
      </c>
      <c r="G128" s="97">
        <f>IF(S128="CASE","",IFERROR(ROUNDUP(E128/N128,0),""))</f>
        <v/>
      </c>
      <c r="H128" s="97">
        <f>IF(S128="BOX","",IFERROR(ROUNDUP(E128/O128,0),""))</f>
        <v/>
      </c>
      <c r="I128" s="98">
        <f>IF(S128="CASE",FLOOR(O128/M128,1),FLOOR(N128/M128,1))</f>
        <v/>
      </c>
      <c r="J128" s="99">
        <f>IF(ISNUMBER(SEARCH("FNSKU",C128)),"Labeling","")</f>
        <v/>
      </c>
      <c r="K128" s="99">
        <f>IFERROR(VLOOKUP(A128,Instruction!A:F,6,0),"")</f>
        <v/>
      </c>
      <c r="L128" s="100">
        <f>IFERROR(VLOOKUP(A128,Instruction!A:J,10,0),"No Supplies")</f>
        <v/>
      </c>
      <c r="M128" s="98">
        <f>IFERROR(VLOOKUP(A128,Data1!A:C,3,0),1)</f>
        <v/>
      </c>
      <c r="N128" s="97">
        <f>IFERROR(VLOOKUP(D128,Data2!$A:$D,4,0),"")</f>
        <v/>
      </c>
      <c r="O128" s="96">
        <f>IFERROR(VLOOKUP(D128,Data2!$A:$C,3,0),"")</f>
        <v/>
      </c>
      <c r="P128" s="97" t="n">
        <v>138</v>
      </c>
      <c r="Q128" s="96" t="n">
        <v>144</v>
      </c>
      <c r="R128" s="96" t="inlineStr"/>
      <c r="S128" s="96" t="inlineStr">
        <is>
          <t>CASE</t>
        </is>
      </c>
    </row>
    <row r="129">
      <c r="A129" s="109" t="inlineStr">
        <is>
          <t>851-CASE</t>
        </is>
      </c>
      <c r="B129" s="102" t="inlineStr">
        <is>
          <t>B093CS5SYX</t>
        </is>
      </c>
      <c r="C129" s="102" t="inlineStr">
        <is>
          <t>B093CS5SYX</t>
        </is>
      </c>
      <c r="D129" s="103">
        <f>IFERROR(VLOOKUP(A129,Data1!A:B,2,0),"")</f>
        <v/>
      </c>
      <c r="E129" s="113">
        <f>M129*Q129</f>
        <v/>
      </c>
      <c r="F129" s="113">
        <f>I129*IF(S129="CASE",H129,G129)</f>
        <v/>
      </c>
      <c r="G129" s="103">
        <f>IF(S129="CASE","",IFERROR(ROUNDUP(E129/N129,0),""))</f>
        <v/>
      </c>
      <c r="H129" s="103">
        <f>IF(S129="BOX","",IFERROR(ROUNDUP(E129/O129,0),""))</f>
        <v/>
      </c>
      <c r="I129" s="105">
        <f>IF(S129="CASE",FLOOR(O129/M129,1),FLOOR(N129/M129,1))</f>
        <v/>
      </c>
      <c r="J129" s="106">
        <f>IF(ISNUMBER(SEARCH("FNSKU",C129)),"Labeling","")</f>
        <v/>
      </c>
      <c r="K129" s="106">
        <f>IFERROR(VLOOKUP(A129,Instruction!A:F,6,0),"")</f>
        <v/>
      </c>
      <c r="L129" s="107">
        <f>IFERROR(VLOOKUP(A129,Instruction!A:J,10,0),"No Supplies")</f>
        <v/>
      </c>
      <c r="M129" s="113">
        <f>IFERROR(VLOOKUP(A129,Data1!A:C,3,0),1)</f>
        <v/>
      </c>
      <c r="N129" s="103">
        <f>IFERROR(VLOOKUP(D129,Data2!$A:$D,4,0),"")</f>
        <v/>
      </c>
      <c r="O129" s="102">
        <f>IFERROR(VLOOKUP(D129,Data2!$A:$C,3,0),"")</f>
        <v/>
      </c>
      <c r="P129" s="103" t="n">
        <v>138</v>
      </c>
      <c r="Q129" s="102" t="n">
        <v>138</v>
      </c>
      <c r="R129" s="102" t="inlineStr"/>
      <c r="S129" s="102" t="inlineStr">
        <is>
          <t>CASE</t>
        </is>
      </c>
    </row>
    <row r="130">
      <c r="A130" s="95" t="inlineStr">
        <is>
          <t>8204-EACH</t>
        </is>
      </c>
      <c r="B130" s="96" t="inlineStr">
        <is>
          <t>B07RP467JB</t>
        </is>
      </c>
      <c r="C130" s="96" t="inlineStr"/>
      <c r="D130" s="97">
        <f>IFERROR(VLOOKUP(A130,Data1!A:B,2,0),"")</f>
        <v/>
      </c>
      <c r="E130" s="98">
        <f>M130*Q130</f>
        <v/>
      </c>
      <c r="F130" s="98">
        <f>I130*IF(S130="CASE",H130,G130)</f>
        <v/>
      </c>
      <c r="G130" s="97">
        <f>IF(S130="CASE","",IFERROR(ROUNDUP(E130/N130,0),""))</f>
        <v/>
      </c>
      <c r="H130" s="97">
        <f>IF(S130="BOX","",IFERROR(ROUNDUP(E130/O130,0),""))</f>
        <v/>
      </c>
      <c r="I130" s="98">
        <f>IF(S130="CASE",FLOOR(O130/M130,1),FLOOR(N130/M130,1))</f>
        <v/>
      </c>
      <c r="J130" s="99">
        <f>IF(ISNUMBER(SEARCH("FNSKU",C130)),"Labeling","")</f>
        <v/>
      </c>
      <c r="K130" s="99">
        <f>IFERROR(VLOOKUP(A130,Instruction!A:F,6,0),"")</f>
        <v/>
      </c>
      <c r="L130" s="100">
        <f>IFERROR(VLOOKUP(A130,Instruction!A:J,10,0),"No Supplies")</f>
        <v/>
      </c>
      <c r="M130" s="98">
        <f>IFERROR(VLOOKUP(A130,Data1!A:C,3,0),1)</f>
        <v/>
      </c>
      <c r="N130" s="97">
        <f>IFERROR(VLOOKUP(D130,Data2!$A:$D,4,0),"")</f>
        <v/>
      </c>
      <c r="O130" s="96">
        <f>IFERROR(VLOOKUP(D130,Data2!$A:$C,3,0),"")</f>
        <v/>
      </c>
      <c r="P130" s="97" t="n">
        <v>138</v>
      </c>
      <c r="Q130" s="96" t="n">
        <v>144</v>
      </c>
      <c r="R130" s="96" t="inlineStr"/>
      <c r="S130" s="96" t="inlineStr">
        <is>
          <t>CASE</t>
        </is>
      </c>
    </row>
    <row r="131">
      <c r="A131" s="109" t="inlineStr">
        <is>
          <t>3169-SET6</t>
        </is>
      </c>
      <c r="B131" s="102" t="inlineStr">
        <is>
          <t>B07RX2FHFP</t>
        </is>
      </c>
      <c r="C131" s="102" t="inlineStr">
        <is>
          <t>X003SC97JX</t>
        </is>
      </c>
      <c r="D131" s="103">
        <f>IFERROR(VLOOKUP(A131,Data1!A:B,2,0),"")</f>
        <v/>
      </c>
      <c r="E131" s="113">
        <f>M131*Q131</f>
        <v/>
      </c>
      <c r="F131" s="113">
        <f>I131*IF(S131="CASE",H131,G131)</f>
        <v/>
      </c>
      <c r="G131" s="103">
        <f>IF(S131="CASE","",IFERROR(ROUNDUP(E131/N131,0),""))</f>
        <v/>
      </c>
      <c r="H131" s="103">
        <f>IF(S131="BOX","",IFERROR(ROUNDUP(E131/O131,0),""))</f>
        <v/>
      </c>
      <c r="I131" s="105">
        <f>IF(S131="CASE",FLOOR(O131/M131,1),FLOOR(N131/M131,1))</f>
        <v/>
      </c>
      <c r="J131" s="106">
        <f>IF(ISNUMBER(SEARCH("FNSKU",C131)),"Labeling","")</f>
        <v/>
      </c>
      <c r="K131" s="106">
        <f>IFERROR(VLOOKUP(A131,Instruction!A:F,6,0),"")</f>
        <v/>
      </c>
      <c r="L131" s="107">
        <f>IFERROR(VLOOKUP(A131,Instruction!A:J,10,0),"No Supplies")</f>
        <v/>
      </c>
      <c r="M131" s="113">
        <f>IFERROR(VLOOKUP(A131,Data1!A:C,3,0),1)</f>
        <v/>
      </c>
      <c r="N131" s="103">
        <f>IFERROR(VLOOKUP(D131,Data2!$A:$D,4,0),"")</f>
        <v/>
      </c>
      <c r="O131" s="102">
        <f>IFERROR(VLOOKUP(D131,Data2!$A:$C,3,0),"")</f>
        <v/>
      </c>
      <c r="P131" s="103" t="n">
        <v>137</v>
      </c>
      <c r="Q131" s="102" t="n">
        <v>136</v>
      </c>
      <c r="R131" s="102" t="inlineStr"/>
      <c r="S131" s="102" t="inlineStr">
        <is>
          <t>CASE</t>
        </is>
      </c>
    </row>
    <row r="132">
      <c r="A132" s="95" t="inlineStr">
        <is>
          <t>2204-EACH-1</t>
        </is>
      </c>
      <c r="B132" s="96" t="inlineStr">
        <is>
          <t>B003BNZVHU</t>
        </is>
      </c>
      <c r="C132" s="96" t="inlineStr">
        <is>
          <t>B003BNZVHU</t>
        </is>
      </c>
      <c r="D132" s="97">
        <f>IFERROR(VLOOKUP(A132,Data1!A:B,2,0),"")</f>
        <v/>
      </c>
      <c r="E132" s="98">
        <f>M132*Q132</f>
        <v/>
      </c>
      <c r="F132" s="98">
        <f>I132*IF(S132="CASE",H132,G132)</f>
        <v/>
      </c>
      <c r="G132" s="97">
        <f>IF(S132="CASE","",IFERROR(ROUNDUP(E132/N132,0),""))</f>
        <v/>
      </c>
      <c r="H132" s="97">
        <f>IF(S132="BOX","",IFERROR(ROUNDUP(E132/O132,0),""))</f>
        <v/>
      </c>
      <c r="I132" s="98">
        <f>IF(S132="CASE",FLOOR(O132/M132,1),FLOOR(N132/M132,1))</f>
        <v/>
      </c>
      <c r="J132" s="99">
        <f>IF(ISNUMBER(SEARCH("FNSKU",C132)),"Labeling","")</f>
        <v/>
      </c>
      <c r="K132" s="99">
        <f>IFERROR(VLOOKUP(A132,Instruction!A:F,6,0),"")</f>
        <v/>
      </c>
      <c r="L132" s="100">
        <f>IFERROR(VLOOKUP(A132,Instruction!A:J,10,0),"No Supplies")</f>
        <v/>
      </c>
      <c r="M132" s="98">
        <f>IFERROR(VLOOKUP(A132,Data1!A:C,3,0),1)</f>
        <v/>
      </c>
      <c r="N132" s="97">
        <f>IFERROR(VLOOKUP(D132,Data2!$A:$D,4,0),"")</f>
        <v/>
      </c>
      <c r="O132" s="96">
        <f>IFERROR(VLOOKUP(D132,Data2!$A:$C,3,0),"")</f>
        <v/>
      </c>
      <c r="P132" s="97" t="n">
        <v>132</v>
      </c>
      <c r="Q132" s="96" t="n">
        <v>144</v>
      </c>
      <c r="R132" s="96" t="inlineStr"/>
      <c r="S132" s="96" t="inlineStr">
        <is>
          <t>CASE</t>
        </is>
      </c>
    </row>
    <row r="133">
      <c r="A133" s="109" t="inlineStr">
        <is>
          <t>534-BOX</t>
        </is>
      </c>
      <c r="B133" s="102" t="inlineStr">
        <is>
          <t>B07XQKHYRP</t>
        </is>
      </c>
      <c r="C133" s="102" t="inlineStr">
        <is>
          <t>X0044RLX07</t>
        </is>
      </c>
      <c r="D133" s="103">
        <f>IFERROR(VLOOKUP(A133,Data1!A:B,2,0),"")</f>
        <v/>
      </c>
      <c r="E133" s="113">
        <f>M133*Q133</f>
        <v/>
      </c>
      <c r="F133" s="113">
        <f>I133*IF(S133="CASE",H133,G133)</f>
        <v/>
      </c>
      <c r="G133" s="103">
        <f>IF(S133="CASE","",IFERROR(ROUNDUP(E133/N133,0),""))</f>
        <v/>
      </c>
      <c r="H133" s="103">
        <f>IF(S133="BOX","",IFERROR(ROUNDUP(E133/O133,0),""))</f>
        <v/>
      </c>
      <c r="I133" s="105">
        <f>IF(S133="CASE",FLOOR(O133/M133,1),FLOOR(N133/M133,1))</f>
        <v/>
      </c>
      <c r="J133" s="106">
        <f>IF(ISNUMBER(SEARCH("FNSKU",C133)),"Labeling","")</f>
        <v/>
      </c>
      <c r="K133" s="106">
        <f>IFERROR(VLOOKUP(A133,Instruction!A:F,6,0),"")</f>
        <v/>
      </c>
      <c r="L133" s="107">
        <f>IFERROR(VLOOKUP(A133,Instruction!A:J,10,0),"No Supplies")</f>
        <v/>
      </c>
      <c r="M133" s="113">
        <f>IFERROR(VLOOKUP(A133,Data1!A:C,3,0),1)</f>
        <v/>
      </c>
      <c r="N133" s="103">
        <f>IFERROR(VLOOKUP(D133,Data2!$A:$D,4,0),"")</f>
        <v/>
      </c>
      <c r="O133" s="102">
        <f>IFERROR(VLOOKUP(D133,Data2!$A:$C,3,0),"")</f>
        <v/>
      </c>
      <c r="P133" s="103" t="n">
        <v>131</v>
      </c>
      <c r="Q133" s="102" t="n">
        <v>132</v>
      </c>
      <c r="R133" s="102" t="inlineStr"/>
      <c r="S133" s="102" t="inlineStr">
        <is>
          <t>CASE</t>
        </is>
      </c>
    </row>
    <row r="134">
      <c r="A134" s="95" t="inlineStr">
        <is>
          <t>3187-PACK4</t>
        </is>
      </c>
      <c r="B134" s="96" t="inlineStr">
        <is>
          <t>B08G3XTB2Z</t>
        </is>
      </c>
      <c r="C134" s="96" t="inlineStr">
        <is>
          <t>X003Y722CV</t>
        </is>
      </c>
      <c r="D134" s="97">
        <f>IFERROR(VLOOKUP(A134,Data1!A:B,2,0),"")</f>
        <v/>
      </c>
      <c r="E134" s="98">
        <f>M134*Q134</f>
        <v/>
      </c>
      <c r="F134" s="98">
        <f>I134*IF(S134="CASE",H134,G134)</f>
        <v/>
      </c>
      <c r="G134" s="97">
        <f>IF(S134="CASE","",IFERROR(ROUNDUP(E134/N134,0),""))</f>
        <v/>
      </c>
      <c r="H134" s="97">
        <f>IF(S134="BOX","",IFERROR(ROUNDUP(E134/O134,0),""))</f>
        <v/>
      </c>
      <c r="I134" s="98">
        <f>IF(S134="CASE",FLOOR(O134/M134,1),FLOOR(N134/M134,1))</f>
        <v/>
      </c>
      <c r="J134" s="99">
        <f>IF(ISNUMBER(SEARCH("FNSKU",C134)),"Labeling","")</f>
        <v/>
      </c>
      <c r="K134" s="99">
        <f>IFERROR(VLOOKUP(A134,Instruction!A:F,6,0),"")</f>
        <v/>
      </c>
      <c r="L134" s="100">
        <f>IFERROR(VLOOKUP(A134,Instruction!A:J,10,0),"No Supplies")</f>
        <v/>
      </c>
      <c r="M134" s="98">
        <f>IFERROR(VLOOKUP(A134,Data1!A:C,3,0),1)</f>
        <v/>
      </c>
      <c r="N134" s="97">
        <f>IFERROR(VLOOKUP(D134,Data2!$A:$D,4,0),"")</f>
        <v/>
      </c>
      <c r="O134" s="96">
        <f>IFERROR(VLOOKUP(D134,Data2!$A:$C,3,0),"")</f>
        <v/>
      </c>
      <c r="P134" s="97" t="n">
        <v>131</v>
      </c>
      <c r="Q134" s="96" t="n">
        <v>144</v>
      </c>
      <c r="R134" s="96" t="inlineStr"/>
      <c r="S134" s="96" t="inlineStr">
        <is>
          <t>CASE</t>
        </is>
      </c>
    </row>
    <row r="135">
      <c r="A135" s="109" t="inlineStr">
        <is>
          <t>2024-EACH</t>
        </is>
      </c>
      <c r="B135" s="102" t="inlineStr">
        <is>
          <t>B003BS9A54</t>
        </is>
      </c>
      <c r="C135" s="102" t="inlineStr">
        <is>
          <t>B003BS9A54</t>
        </is>
      </c>
      <c r="D135" s="103">
        <f>IFERROR(VLOOKUP(A135,Data1!A:B,2,0),"")</f>
        <v/>
      </c>
      <c r="E135" s="113">
        <f>M135*Q135</f>
        <v/>
      </c>
      <c r="F135" s="113">
        <f>I135*IF(S135="CASE",H135,G135)</f>
        <v/>
      </c>
      <c r="G135" s="103">
        <f>IF(S135="CASE","",IFERROR(ROUNDUP(E135/N135,0),""))</f>
        <v/>
      </c>
      <c r="H135" s="103">
        <f>IF(S135="BOX","",IFERROR(ROUNDUP(E135/O135,0),""))</f>
        <v/>
      </c>
      <c r="I135" s="105">
        <f>IF(S135="CASE",FLOOR(O135/M135,1),FLOOR(N135/M135,1))</f>
        <v/>
      </c>
      <c r="J135" s="106">
        <f>IF(ISNUMBER(SEARCH("FNSKU",C135)),"Labeling","")</f>
        <v/>
      </c>
      <c r="K135" s="106">
        <f>IFERROR(VLOOKUP(A135,Instruction!A:F,6,0),"")</f>
        <v/>
      </c>
      <c r="L135" s="107">
        <f>IFERROR(VLOOKUP(A135,Instruction!A:J,10,0),"No Supplies")</f>
        <v/>
      </c>
      <c r="M135" s="113">
        <f>IFERROR(VLOOKUP(A135,Data1!A:C,3,0),1)</f>
        <v/>
      </c>
      <c r="N135" s="103">
        <f>IFERROR(VLOOKUP(D135,Data2!$A:$D,4,0),"")</f>
        <v/>
      </c>
      <c r="O135" s="102">
        <f>IFERROR(VLOOKUP(D135,Data2!$A:$C,3,0),"")</f>
        <v/>
      </c>
      <c r="P135" s="103" t="n">
        <v>130</v>
      </c>
      <c r="Q135" s="102" t="n">
        <v>144</v>
      </c>
      <c r="R135" s="102" t="inlineStr"/>
      <c r="S135" s="102" t="inlineStr">
        <is>
          <t>CASE</t>
        </is>
      </c>
    </row>
    <row r="136">
      <c r="A136" s="95" t="inlineStr">
        <is>
          <t>4120-EACH</t>
        </is>
      </c>
      <c r="B136" s="96" t="inlineStr">
        <is>
          <t>B07Q713R9G</t>
        </is>
      </c>
      <c r="C136" s="96" t="inlineStr">
        <is>
          <t>X003SC97MP</t>
        </is>
      </c>
      <c r="D136" s="97">
        <f>IFERROR(VLOOKUP(A136,Data1!A:B,2,0),"")</f>
        <v/>
      </c>
      <c r="E136" s="98">
        <f>M136*Q136</f>
        <v/>
      </c>
      <c r="F136" s="98">
        <f>I136*IF(S136="CASE",H136,G136)</f>
        <v/>
      </c>
      <c r="G136" s="97">
        <f>IF(S136="CASE","",IFERROR(ROUNDUP(E136/N136,0),""))</f>
        <v/>
      </c>
      <c r="H136" s="97">
        <f>IF(S136="BOX","",IFERROR(ROUNDUP(E136/O136,0),""))</f>
        <v/>
      </c>
      <c r="I136" s="98">
        <f>IF(S136="CASE",FLOOR(O136/M136,1),FLOOR(N136/M136,1))</f>
        <v/>
      </c>
      <c r="J136" s="99">
        <f>IF(ISNUMBER(SEARCH("FNSKU",C136)),"Labeling","")</f>
        <v/>
      </c>
      <c r="K136" s="99">
        <f>IFERROR(VLOOKUP(A136,Instruction!A:F,6,0),"")</f>
        <v/>
      </c>
      <c r="L136" s="100">
        <f>IFERROR(VLOOKUP(A136,Instruction!A:J,10,0),"No Supplies")</f>
        <v/>
      </c>
      <c r="M136" s="98">
        <f>IFERROR(VLOOKUP(A136,Data1!A:C,3,0),1)</f>
        <v/>
      </c>
      <c r="N136" s="97">
        <f>IFERROR(VLOOKUP(D136,Data2!$A:$D,4,0),"")</f>
        <v/>
      </c>
      <c r="O136" s="96">
        <f>IFERROR(VLOOKUP(D136,Data2!$A:$C,3,0),"")</f>
        <v/>
      </c>
      <c r="P136" s="97" t="n">
        <v>129</v>
      </c>
      <c r="Q136" s="96" t="n">
        <v>132</v>
      </c>
      <c r="R136" s="96" t="inlineStr"/>
      <c r="S136" s="96" t="inlineStr">
        <is>
          <t>CASE</t>
        </is>
      </c>
    </row>
    <row r="137">
      <c r="A137" s="109" t="inlineStr">
        <is>
          <t>560-PACK6</t>
        </is>
      </c>
      <c r="B137" s="102" t="inlineStr">
        <is>
          <t>B08FBQM8VF</t>
        </is>
      </c>
      <c r="C137" s="102" t="inlineStr">
        <is>
          <t>X003SFDOWB</t>
        </is>
      </c>
      <c r="D137" s="103">
        <f>IFERROR(VLOOKUP(A137,Data1!A:B,2,0),"")</f>
        <v/>
      </c>
      <c r="E137" s="113">
        <f>M137*Q137</f>
        <v/>
      </c>
      <c r="F137" s="113">
        <f>I137*IF(S137="CASE",H137,G137)</f>
        <v/>
      </c>
      <c r="G137" s="103">
        <f>IF(S137="CASE","",IFERROR(ROUNDUP(E137/N137,0),""))</f>
        <v/>
      </c>
      <c r="H137" s="103">
        <f>IF(S137="BOX","",IFERROR(ROUNDUP(E137/O137,0),""))</f>
        <v/>
      </c>
      <c r="I137" s="105">
        <f>IF(S137="CASE",FLOOR(O137/M137,1),FLOOR(N137/M137,1))</f>
        <v/>
      </c>
      <c r="J137" s="106">
        <f>IF(ISNUMBER(SEARCH("FNSKU",C137)),"Labeling","")</f>
        <v/>
      </c>
      <c r="K137" s="106">
        <f>IFERROR(VLOOKUP(A137,Instruction!A:F,6,0),"")</f>
        <v/>
      </c>
      <c r="L137" s="107">
        <f>IFERROR(VLOOKUP(A137,Instruction!A:J,10,0),"No Supplies")</f>
        <v/>
      </c>
      <c r="M137" s="113">
        <f>IFERROR(VLOOKUP(A137,Data1!A:C,3,0),1)</f>
        <v/>
      </c>
      <c r="N137" s="103">
        <f>IFERROR(VLOOKUP(D137,Data2!$A:$D,4,0),"")</f>
        <v/>
      </c>
      <c r="O137" s="102">
        <f>IFERROR(VLOOKUP(D137,Data2!$A:$C,3,0),"")</f>
        <v/>
      </c>
      <c r="P137" s="103" t="n">
        <v>127</v>
      </c>
      <c r="Q137" s="102" t="n">
        <v>128</v>
      </c>
      <c r="R137" s="102" t="inlineStr"/>
      <c r="S137" s="102" t="inlineStr">
        <is>
          <t>CASE</t>
        </is>
      </c>
    </row>
    <row r="138">
      <c r="A138" s="95" t="inlineStr">
        <is>
          <t>3167-EA-PK</t>
        </is>
      </c>
      <c r="B138" s="96" t="inlineStr">
        <is>
          <t>B0CFGH34FV</t>
        </is>
      </c>
      <c r="C138" s="96" t="inlineStr">
        <is>
          <t>X003XEHNGP</t>
        </is>
      </c>
      <c r="D138" s="97">
        <f>IFERROR(VLOOKUP(A138,Data1!A:B,2,0),"")</f>
        <v/>
      </c>
      <c r="E138" s="98">
        <f>M138*Q138</f>
        <v/>
      </c>
      <c r="F138" s="98">
        <f>I138*IF(S138="CASE",H138,G138)</f>
        <v/>
      </c>
      <c r="G138" s="97">
        <f>IF(S138="CASE","",IFERROR(ROUNDUP(E138/N138,0),""))</f>
        <v/>
      </c>
      <c r="H138" s="97">
        <f>IF(S138="BOX","",IFERROR(ROUNDUP(E138/O138,0),""))</f>
        <v/>
      </c>
      <c r="I138" s="98">
        <f>IF(S138="CASE",FLOOR(O138/M138,1),FLOOR(N138/M138,1))</f>
        <v/>
      </c>
      <c r="J138" s="99">
        <f>IF(ISNUMBER(SEARCH("FNSKU",C138)),"Labeling","")</f>
        <v/>
      </c>
      <c r="K138" s="99">
        <f>IFERROR(VLOOKUP(A138,Instruction!A:F,6,0),"")</f>
        <v/>
      </c>
      <c r="L138" s="100">
        <f>IFERROR(VLOOKUP(A138,Instruction!A:J,10,0),"No Supplies")</f>
        <v/>
      </c>
      <c r="M138" s="98">
        <f>IFERROR(VLOOKUP(A138,Data1!A:C,3,0),1)</f>
        <v/>
      </c>
      <c r="N138" s="97">
        <f>IFERROR(VLOOKUP(D138,Data2!$A:$D,4,0),"")</f>
        <v/>
      </c>
      <c r="O138" s="96">
        <f>IFERROR(VLOOKUP(D138,Data2!$A:$C,3,0),"")</f>
        <v/>
      </c>
      <c r="P138" s="97" t="n">
        <v>124</v>
      </c>
      <c r="Q138" s="96" t="n">
        <v>120</v>
      </c>
      <c r="R138" s="96" t="inlineStr"/>
      <c r="S138" s="96" t="inlineStr">
        <is>
          <t>CASE</t>
        </is>
      </c>
    </row>
    <row r="139">
      <c r="A139" s="109" t="inlineStr">
        <is>
          <t>560-PACK3-B</t>
        </is>
      </c>
      <c r="B139" s="102" t="inlineStr">
        <is>
          <t>B07S96S8LT</t>
        </is>
      </c>
      <c r="C139" s="102" t="inlineStr">
        <is>
          <t>X003SLYPRN</t>
        </is>
      </c>
      <c r="D139" s="103">
        <f>IFERROR(VLOOKUP(A139,Data1!A:B,2,0),"")</f>
        <v/>
      </c>
      <c r="E139" s="113">
        <f>M139*Q139</f>
        <v/>
      </c>
      <c r="F139" s="113">
        <f>I139*IF(S139="CASE",H139,G139)</f>
        <v/>
      </c>
      <c r="G139" s="103">
        <f>IF(S139="CASE","",IFERROR(ROUNDUP(E139/N139,0),""))</f>
        <v/>
      </c>
      <c r="H139" s="103">
        <f>IF(S139="BOX","",IFERROR(ROUNDUP(E139/O139,0),""))</f>
        <v/>
      </c>
      <c r="I139" s="105">
        <f>IF(S139="CASE",FLOOR(O139/M139,1),FLOOR(N139/M139,1))</f>
        <v/>
      </c>
      <c r="J139" s="106">
        <f>IF(ISNUMBER(SEARCH("FNSKU",C139)),"Labeling","")</f>
        <v/>
      </c>
      <c r="K139" s="106">
        <f>IFERROR(VLOOKUP(A139,Instruction!A:F,6,0),"")</f>
        <v/>
      </c>
      <c r="L139" s="107">
        <f>IFERROR(VLOOKUP(A139,Instruction!A:J,10,0),"No Supplies")</f>
        <v/>
      </c>
      <c r="M139" s="113">
        <f>IFERROR(VLOOKUP(A139,Data1!A:C,3,0),1)</f>
        <v/>
      </c>
      <c r="N139" s="103">
        <f>IFERROR(VLOOKUP(D139,Data2!$A:$D,4,0),"")</f>
        <v/>
      </c>
      <c r="O139" s="102">
        <f>IFERROR(VLOOKUP(D139,Data2!$A:$C,3,0),"")</f>
        <v/>
      </c>
      <c r="P139" s="103" t="n">
        <v>124</v>
      </c>
      <c r="Q139" s="102" t="n">
        <v>128</v>
      </c>
      <c r="R139" s="102" t="inlineStr"/>
      <c r="S139" s="102" t="inlineStr">
        <is>
          <t>CASE</t>
        </is>
      </c>
    </row>
    <row r="140">
      <c r="A140" s="95" t="inlineStr">
        <is>
          <t>744-PACK2</t>
        </is>
      </c>
      <c r="B140" s="96" t="inlineStr">
        <is>
          <t>B08F6W23QR</t>
        </is>
      </c>
      <c r="C140" s="96" t="inlineStr">
        <is>
          <t>X004JMREUF</t>
        </is>
      </c>
      <c r="D140" s="97">
        <f>IFERROR(VLOOKUP(A140,Data1!A:B,2,0),"")</f>
        <v/>
      </c>
      <c r="E140" s="98">
        <f>M140*Q140</f>
        <v/>
      </c>
      <c r="F140" s="98">
        <f>I140*IF(S140="CASE",H140,G140)</f>
        <v/>
      </c>
      <c r="G140" s="97">
        <f>IF(S140="CASE","",IFERROR(ROUNDUP(E140/N140,0),""))</f>
        <v/>
      </c>
      <c r="H140" s="97">
        <f>IF(S140="BOX","",IFERROR(ROUNDUP(E140/O140,0),""))</f>
        <v/>
      </c>
      <c r="I140" s="98">
        <f>IF(S140="CASE",FLOOR(O140/M140,1),FLOOR(N140/M140,1))</f>
        <v/>
      </c>
      <c r="J140" s="99">
        <f>IF(ISNUMBER(SEARCH("FNSKU",C140)),"Labeling","")</f>
        <v/>
      </c>
      <c r="K140" s="99">
        <f>IFERROR(VLOOKUP(A140,Instruction!A:F,6,0),"")</f>
        <v/>
      </c>
      <c r="L140" s="100">
        <f>IFERROR(VLOOKUP(A140,Instruction!A:J,10,0),"No Supplies")</f>
        <v/>
      </c>
      <c r="M140" s="98">
        <f>IFERROR(VLOOKUP(A140,Data1!A:C,3,0),1)</f>
        <v/>
      </c>
      <c r="N140" s="97">
        <f>IFERROR(VLOOKUP(D140,Data2!$A:$D,4,0),"")</f>
        <v/>
      </c>
      <c r="O140" s="96">
        <f>IFERROR(VLOOKUP(D140,Data2!$A:$C,3,0),"")</f>
        <v/>
      </c>
      <c r="P140" s="97" t="n">
        <v>122</v>
      </c>
      <c r="Q140" s="96" t="n">
        <v>144</v>
      </c>
      <c r="R140" s="96" t="inlineStr"/>
      <c r="S140" s="96" t="inlineStr">
        <is>
          <t>CASE</t>
        </is>
      </c>
    </row>
    <row r="141">
      <c r="A141" s="109" t="inlineStr">
        <is>
          <t>4398-PACK2</t>
        </is>
      </c>
      <c r="B141" s="102" t="inlineStr">
        <is>
          <t>B08DDHRDDF</t>
        </is>
      </c>
      <c r="C141" s="102" t="inlineStr">
        <is>
          <t>X0042UB9EB</t>
        </is>
      </c>
      <c r="D141" s="103">
        <f>IFERROR(VLOOKUP(A141,Data1!A:B,2,0),"")</f>
        <v/>
      </c>
      <c r="E141" s="113">
        <f>M141*Q141</f>
        <v/>
      </c>
      <c r="F141" s="113">
        <f>I141*IF(S141="CASE",H141,G141)</f>
        <v/>
      </c>
      <c r="G141" s="103">
        <f>IF(S141="CASE","",IFERROR(ROUNDUP(E141/N141,0),""))</f>
        <v/>
      </c>
      <c r="H141" s="103">
        <f>IF(S141="BOX","",IFERROR(ROUNDUP(E141/O141,0),""))</f>
        <v/>
      </c>
      <c r="I141" s="105">
        <f>IF(S141="CASE",FLOOR(O141/M141,1),FLOOR(N141/M141,1))</f>
        <v/>
      </c>
      <c r="J141" s="106">
        <f>IF(ISNUMBER(SEARCH("FNSKU",C141)),"Labeling","")</f>
        <v/>
      </c>
      <c r="K141" s="106">
        <f>IFERROR(VLOOKUP(A141,Instruction!A:F,6,0),"")</f>
        <v/>
      </c>
      <c r="L141" s="107">
        <f>IFERROR(VLOOKUP(A141,Instruction!A:J,10,0),"No Supplies")</f>
        <v/>
      </c>
      <c r="M141" s="113">
        <f>IFERROR(VLOOKUP(A141,Data1!A:C,3,0),1)</f>
        <v/>
      </c>
      <c r="N141" s="103">
        <f>IFERROR(VLOOKUP(D141,Data2!$A:$D,4,0),"")</f>
        <v/>
      </c>
      <c r="O141" s="102">
        <f>IFERROR(VLOOKUP(D141,Data2!$A:$C,3,0),"")</f>
        <v/>
      </c>
      <c r="P141" s="103" t="n">
        <v>120</v>
      </c>
      <c r="Q141" s="102" t="n">
        <v>144</v>
      </c>
      <c r="R141" s="102" t="inlineStr"/>
      <c r="S141" s="102" t="inlineStr">
        <is>
          <t>CASE</t>
        </is>
      </c>
    </row>
    <row r="142">
      <c r="A142" s="95" t="inlineStr">
        <is>
          <t>543-EACH</t>
        </is>
      </c>
      <c r="B142" s="96" t="inlineStr">
        <is>
          <t>B0019IOFNA</t>
        </is>
      </c>
      <c r="C142" s="96" t="inlineStr">
        <is>
          <t>B0019IOFNA</t>
        </is>
      </c>
      <c r="D142" s="97">
        <f>IFERROR(VLOOKUP(A142,Data1!A:B,2,0),"")</f>
        <v/>
      </c>
      <c r="E142" s="98">
        <f>M142*Q142</f>
        <v/>
      </c>
      <c r="F142" s="98">
        <f>I142*IF(S142="CASE",H142,G142)</f>
        <v/>
      </c>
      <c r="G142" s="97">
        <f>IF(S142="CASE","",IFERROR(ROUNDUP(E142/N142,0),""))</f>
        <v/>
      </c>
      <c r="H142" s="97">
        <f>IF(S142="BOX","",IFERROR(ROUNDUP(E142/O142,0),""))</f>
        <v/>
      </c>
      <c r="I142" s="98">
        <f>IF(S142="CASE",FLOOR(O142/M142,1),FLOOR(N142/M142,1))</f>
        <v/>
      </c>
      <c r="J142" s="99">
        <f>IF(ISNUMBER(SEARCH("FNSKU",C142)),"Labeling","")</f>
        <v/>
      </c>
      <c r="K142" s="99">
        <f>IFERROR(VLOOKUP(A142,Instruction!A:F,6,0),"")</f>
        <v/>
      </c>
      <c r="L142" s="100">
        <f>IFERROR(VLOOKUP(A142,Instruction!A:J,10,0),"No Supplies")</f>
        <v/>
      </c>
      <c r="M142" s="98">
        <f>IFERROR(VLOOKUP(A142,Data1!A:C,3,0),1)</f>
        <v/>
      </c>
      <c r="N142" s="97">
        <f>IFERROR(VLOOKUP(D142,Data2!$A:$D,4,0),"")</f>
        <v/>
      </c>
      <c r="O142" s="96">
        <f>IFERROR(VLOOKUP(D142,Data2!$A:$C,3,0),"")</f>
        <v/>
      </c>
      <c r="P142" s="97" t="n">
        <v>119</v>
      </c>
      <c r="Q142" s="96" t="n">
        <v>96</v>
      </c>
      <c r="R142" s="96" t="inlineStr"/>
      <c r="S142" s="96" t="inlineStr">
        <is>
          <t>CASE</t>
        </is>
      </c>
    </row>
    <row r="143">
      <c r="A143" s="109" t="inlineStr">
        <is>
          <t>8000-EACH</t>
        </is>
      </c>
      <c r="B143" s="102" t="inlineStr">
        <is>
          <t>B091BN4MV1</t>
        </is>
      </c>
      <c r="C143" s="102" t="inlineStr">
        <is>
          <t>B091BN4MV1</t>
        </is>
      </c>
      <c r="D143" s="103">
        <f>IFERROR(VLOOKUP(A143,Data1!A:B,2,0),"")</f>
        <v/>
      </c>
      <c r="E143" s="113">
        <f>M143*Q143</f>
        <v/>
      </c>
      <c r="F143" s="113">
        <f>I143*IF(S143="CASE",H143,G143)</f>
        <v/>
      </c>
      <c r="G143" s="103">
        <f>IF(S143="CASE","",IFERROR(ROUNDUP(E143/N143,0),""))</f>
        <v/>
      </c>
      <c r="H143" s="103">
        <f>IF(S143="BOX","",IFERROR(ROUNDUP(E143/O143,0),""))</f>
        <v/>
      </c>
      <c r="I143" s="105">
        <f>IF(S143="CASE",FLOOR(O143/M143,1),FLOOR(N143/M143,1))</f>
        <v/>
      </c>
      <c r="J143" s="106">
        <f>IF(ISNUMBER(SEARCH("FNSKU",C143)),"Labeling","")</f>
        <v/>
      </c>
      <c r="K143" s="106">
        <f>IFERROR(VLOOKUP(A143,Instruction!A:F,6,0),"")</f>
        <v/>
      </c>
      <c r="L143" s="107">
        <f>IFERROR(VLOOKUP(A143,Instruction!A:J,10,0),"No Supplies")</f>
        <v/>
      </c>
      <c r="M143" s="113">
        <f>IFERROR(VLOOKUP(A143,Data1!A:C,3,0),1)</f>
        <v/>
      </c>
      <c r="N143" s="103">
        <f>IFERROR(VLOOKUP(D143,Data2!$A:$D,4,0),"")</f>
        <v/>
      </c>
      <c r="O143" s="102">
        <f>IFERROR(VLOOKUP(D143,Data2!$A:$C,3,0),"")</f>
        <v/>
      </c>
      <c r="P143" s="103" t="n">
        <v>117</v>
      </c>
      <c r="Q143" s="102" t="n">
        <v>120</v>
      </c>
      <c r="R143" s="102" t="inlineStr"/>
      <c r="S143" s="102" t="inlineStr">
        <is>
          <t>CASE</t>
        </is>
      </c>
    </row>
    <row r="144">
      <c r="A144" s="95" t="inlineStr">
        <is>
          <t>6810-EACH</t>
        </is>
      </c>
      <c r="B144" s="96" t="inlineStr">
        <is>
          <t>B09DK3BKGB</t>
        </is>
      </c>
      <c r="C144" s="96" t="inlineStr">
        <is>
          <t>B09DK3BKGB</t>
        </is>
      </c>
      <c r="D144" s="97">
        <f>IFERROR(VLOOKUP(A144,Data1!A:B,2,0),"")</f>
        <v/>
      </c>
      <c r="E144" s="98">
        <f>M144*Q144</f>
        <v/>
      </c>
      <c r="F144" s="98">
        <f>I144*IF(S144="CASE",H144,G144)</f>
        <v/>
      </c>
      <c r="G144" s="97">
        <f>IF(S144="CASE","",IFERROR(ROUNDUP(E144/N144,0),""))</f>
        <v/>
      </c>
      <c r="H144" s="97">
        <f>IF(S144="BOX","",IFERROR(ROUNDUP(E144/O144,0),""))</f>
        <v/>
      </c>
      <c r="I144" s="98">
        <f>IF(S144="CASE",FLOOR(O144/M144,1),FLOOR(N144/M144,1))</f>
        <v/>
      </c>
      <c r="J144" s="99">
        <f>IF(ISNUMBER(SEARCH("FNSKU",C144)),"Labeling","")</f>
        <v/>
      </c>
      <c r="K144" s="99">
        <f>IFERROR(VLOOKUP(A144,Instruction!A:F,6,0),"")</f>
        <v/>
      </c>
      <c r="L144" s="100">
        <f>IFERROR(VLOOKUP(A144,Instruction!A:J,10,0),"No Supplies")</f>
        <v/>
      </c>
      <c r="M144" s="98">
        <f>IFERROR(VLOOKUP(A144,Data1!A:C,3,0),1)</f>
        <v/>
      </c>
      <c r="N144" s="97">
        <f>IFERROR(VLOOKUP(D144,Data2!$A:$D,4,0),"")</f>
        <v/>
      </c>
      <c r="O144" s="96">
        <f>IFERROR(VLOOKUP(D144,Data2!$A:$C,3,0),"")</f>
        <v/>
      </c>
      <c r="P144" s="97" t="n">
        <v>117</v>
      </c>
      <c r="Q144" s="96" t="n">
        <v>144</v>
      </c>
      <c r="R144" s="96" t="inlineStr"/>
      <c r="S144" s="96" t="inlineStr">
        <is>
          <t>CASE</t>
        </is>
      </c>
    </row>
    <row r="145">
      <c r="A145" s="109" t="inlineStr">
        <is>
          <t>4102-CASE</t>
        </is>
      </c>
      <c r="B145" s="102" t="inlineStr">
        <is>
          <t>B07QC4W9YJ</t>
        </is>
      </c>
      <c r="C145" s="102" t="inlineStr">
        <is>
          <t>X003SC97OX</t>
        </is>
      </c>
      <c r="D145" s="103">
        <f>IFERROR(VLOOKUP(A145,Data1!A:B,2,0),"")</f>
        <v/>
      </c>
      <c r="E145" s="113">
        <f>M145*Q145</f>
        <v/>
      </c>
      <c r="F145" s="113">
        <f>I145*IF(S145="CASE",H145,G145)</f>
        <v/>
      </c>
      <c r="G145" s="103">
        <f>IF(S145="CASE","",IFERROR(ROUNDUP(E145/N145,0),""))</f>
        <v/>
      </c>
      <c r="H145" s="103">
        <f>IF(S145="BOX","",IFERROR(ROUNDUP(E145/O145,0),""))</f>
        <v/>
      </c>
      <c r="I145" s="105">
        <f>IF(S145="CASE",FLOOR(O145/M145,1),FLOOR(N145/M145,1))</f>
        <v/>
      </c>
      <c r="J145" s="106">
        <f>IF(ISNUMBER(SEARCH("FNSKU",C145)),"Labeling","")</f>
        <v/>
      </c>
      <c r="K145" s="106">
        <f>IFERROR(VLOOKUP(A145,Instruction!A:F,6,0),"")</f>
        <v/>
      </c>
      <c r="L145" s="107">
        <f>IFERROR(VLOOKUP(A145,Instruction!A:J,10,0),"No Supplies")</f>
        <v/>
      </c>
      <c r="M145" s="113">
        <f>IFERROR(VLOOKUP(A145,Data1!A:C,3,0),1)</f>
        <v/>
      </c>
      <c r="N145" s="103">
        <f>IFERROR(VLOOKUP(D145,Data2!$A:$D,4,0),"")</f>
        <v/>
      </c>
      <c r="O145" s="102">
        <f>IFERROR(VLOOKUP(D145,Data2!$A:$C,3,0),"")</f>
        <v/>
      </c>
      <c r="P145" s="103" t="n">
        <v>117</v>
      </c>
      <c r="Q145" s="102" t="n">
        <v>117</v>
      </c>
      <c r="R145" s="102" t="inlineStr"/>
      <c r="S145" s="102" t="inlineStr">
        <is>
          <t>CASE</t>
        </is>
      </c>
    </row>
    <row r="146">
      <c r="A146" s="95" t="inlineStr">
        <is>
          <t>6030-EACH</t>
        </is>
      </c>
      <c r="B146" s="96" t="inlineStr">
        <is>
          <t>B07SLD9TY1</t>
        </is>
      </c>
      <c r="C146" s="96" t="inlineStr">
        <is>
          <t>X003YI1N7P</t>
        </is>
      </c>
      <c r="D146" s="97">
        <f>IFERROR(VLOOKUP(A146,Data1!A:B,2,0),"")</f>
        <v/>
      </c>
      <c r="E146" s="98">
        <f>M146*Q146</f>
        <v/>
      </c>
      <c r="F146" s="98">
        <f>I146*IF(S146="CASE",H146,G146)</f>
        <v/>
      </c>
      <c r="G146" s="97">
        <f>IF(S146="CASE","",IFERROR(ROUNDUP(E146/N146,0),""))</f>
        <v/>
      </c>
      <c r="H146" s="97">
        <f>IF(S146="BOX","",IFERROR(ROUNDUP(E146/O146,0),""))</f>
        <v/>
      </c>
      <c r="I146" s="98">
        <f>IF(S146="CASE",FLOOR(O146/M146,1),FLOOR(N146/M146,1))</f>
        <v/>
      </c>
      <c r="J146" s="99">
        <f>IF(ISNUMBER(SEARCH("FNSKU",C146)),"Labeling","")</f>
        <v/>
      </c>
      <c r="K146" s="99">
        <f>IFERROR(VLOOKUP(A146,Instruction!A:F,6,0),"")</f>
        <v/>
      </c>
      <c r="L146" s="100">
        <f>IFERROR(VLOOKUP(A146,Instruction!A:J,10,0),"No Supplies")</f>
        <v/>
      </c>
      <c r="M146" s="98">
        <f>IFERROR(VLOOKUP(A146,Data1!A:C,3,0),1)</f>
        <v/>
      </c>
      <c r="N146" s="97">
        <f>IFERROR(VLOOKUP(D146,Data2!$A:$D,4,0),"")</f>
        <v/>
      </c>
      <c r="O146" s="96">
        <f>IFERROR(VLOOKUP(D146,Data2!$A:$C,3,0),"")</f>
        <v/>
      </c>
      <c r="P146" s="97" t="n">
        <v>114</v>
      </c>
      <c r="Q146" s="96" t="n">
        <v>120</v>
      </c>
      <c r="R146" s="96" t="inlineStr"/>
      <c r="S146" s="96" t="inlineStr">
        <is>
          <t>CASE</t>
        </is>
      </c>
    </row>
    <row r="147">
      <c r="A147" s="109" t="inlineStr">
        <is>
          <t>2043-PACK2</t>
        </is>
      </c>
      <c r="B147" s="102" t="inlineStr">
        <is>
          <t>B00ZADK142</t>
        </is>
      </c>
      <c r="C147" s="102" t="inlineStr">
        <is>
          <t>X0044RG66D</t>
        </is>
      </c>
      <c r="D147" s="103">
        <f>IFERROR(VLOOKUP(A147,Data1!A:B,2,0),"")</f>
        <v/>
      </c>
      <c r="E147" s="113">
        <f>M147*Q147</f>
        <v/>
      </c>
      <c r="F147" s="113">
        <f>I147*IF(S147="CASE",H147,G147)</f>
        <v/>
      </c>
      <c r="G147" s="103">
        <f>IF(S147="CASE","",IFERROR(ROUNDUP(E147/N147,0),""))</f>
        <v/>
      </c>
      <c r="H147" s="103">
        <f>IF(S147="BOX","",IFERROR(ROUNDUP(E147/O147,0),""))</f>
        <v/>
      </c>
      <c r="I147" s="105">
        <f>IF(S147="CASE",FLOOR(O147/M147,1),FLOOR(N147/M147,1))</f>
        <v/>
      </c>
      <c r="J147" s="106">
        <f>IF(ISNUMBER(SEARCH("FNSKU",C147)),"Labeling","")</f>
        <v/>
      </c>
      <c r="K147" s="106">
        <f>IFERROR(VLOOKUP(A147,Instruction!A:F,6,0),"")</f>
        <v/>
      </c>
      <c r="L147" s="107">
        <f>IFERROR(VLOOKUP(A147,Instruction!A:J,10,0),"No Supplies")</f>
        <v/>
      </c>
      <c r="M147" s="113">
        <f>IFERROR(VLOOKUP(A147,Data1!A:C,3,0),1)</f>
        <v/>
      </c>
      <c r="N147" s="103">
        <f>IFERROR(VLOOKUP(D147,Data2!$A:$D,4,0),"")</f>
        <v/>
      </c>
      <c r="O147" s="102">
        <f>IFERROR(VLOOKUP(D147,Data2!$A:$C,3,0),"")</f>
        <v/>
      </c>
      <c r="P147" s="103" t="n">
        <v>114</v>
      </c>
      <c r="Q147" s="102" t="n">
        <v>144</v>
      </c>
      <c r="R147" s="102" t="inlineStr"/>
      <c r="S147" s="102" t="inlineStr">
        <is>
          <t>CASE</t>
        </is>
      </c>
    </row>
    <row r="148">
      <c r="A148" s="95" t="inlineStr">
        <is>
          <t>834-EACH</t>
        </is>
      </c>
      <c r="B148" s="96" t="inlineStr">
        <is>
          <t>B0D7RN1FV3</t>
        </is>
      </c>
      <c r="C148" s="96" t="inlineStr">
        <is>
          <t>B0D7RN1FV3</t>
        </is>
      </c>
      <c r="D148" s="97">
        <f>IFERROR(VLOOKUP(A148,Data1!A:B,2,0),"")</f>
        <v/>
      </c>
      <c r="E148" s="98">
        <f>M148*Q148</f>
        <v/>
      </c>
      <c r="F148" s="98">
        <f>I148*IF(S148="CASE",H148,G148)</f>
        <v/>
      </c>
      <c r="G148" s="97">
        <f>IF(S148="CASE","",IFERROR(ROUNDUP(E148/N148,0),""))</f>
        <v/>
      </c>
      <c r="H148" s="97">
        <f>IF(S148="BOX","",IFERROR(ROUNDUP(E148/O148,0),""))</f>
        <v/>
      </c>
      <c r="I148" s="98">
        <f>IF(S148="CASE",FLOOR(O148/M148,1),FLOOR(N148/M148,1))</f>
        <v/>
      </c>
      <c r="J148" s="99">
        <f>IF(ISNUMBER(SEARCH("FNSKU",C148)),"Labeling","")</f>
        <v/>
      </c>
      <c r="K148" s="99">
        <f>IFERROR(VLOOKUP(A148,Instruction!A:F,6,0),"")</f>
        <v/>
      </c>
      <c r="L148" s="100">
        <f>IFERROR(VLOOKUP(A148,Instruction!A:J,10,0),"No Supplies")</f>
        <v/>
      </c>
      <c r="M148" s="98">
        <f>IFERROR(VLOOKUP(A148,Data1!A:C,3,0),1)</f>
        <v/>
      </c>
      <c r="N148" s="97">
        <f>IFERROR(VLOOKUP(D148,Data2!$A:$D,4,0),"")</f>
        <v/>
      </c>
      <c r="O148" s="96">
        <f>IFERROR(VLOOKUP(D148,Data2!$A:$C,3,0),"")</f>
        <v/>
      </c>
      <c r="P148" s="97" t="n">
        <v>113</v>
      </c>
      <c r="Q148" s="96" t="n">
        <v>120</v>
      </c>
      <c r="R148" s="96" t="inlineStr"/>
      <c r="S148" s="96" t="inlineStr">
        <is>
          <t>CASE</t>
        </is>
      </c>
    </row>
    <row r="149">
      <c r="A149" s="109" t="inlineStr">
        <is>
          <t>508-PACK6</t>
        </is>
      </c>
      <c r="B149" s="102" t="inlineStr">
        <is>
          <t>B0B8QRTPL6</t>
        </is>
      </c>
      <c r="C149" s="102" t="inlineStr">
        <is>
          <t>X003SC1Y8F</t>
        </is>
      </c>
      <c r="D149" s="103">
        <f>IFERROR(VLOOKUP(A149,Data1!A:B,2,0),"")</f>
        <v/>
      </c>
      <c r="E149" s="113">
        <f>M149*Q149</f>
        <v/>
      </c>
      <c r="F149" s="113">
        <f>I149*IF(S149="CASE",H149,G149)</f>
        <v/>
      </c>
      <c r="G149" s="103">
        <f>IF(S149="CASE","",IFERROR(ROUNDUP(E149/N149,0),""))</f>
        <v/>
      </c>
      <c r="H149" s="103">
        <f>IF(S149="BOX","",IFERROR(ROUNDUP(E149/O149,0),""))</f>
        <v/>
      </c>
      <c r="I149" s="105">
        <f>IF(S149="CASE",FLOOR(O149/M149,1),FLOOR(N149/M149,1))</f>
        <v/>
      </c>
      <c r="J149" s="106">
        <f>IF(ISNUMBER(SEARCH("FNSKU",C149)),"Labeling","")</f>
        <v/>
      </c>
      <c r="K149" s="106">
        <f>IFERROR(VLOOKUP(A149,Instruction!A:F,6,0),"")</f>
        <v/>
      </c>
      <c r="L149" s="107">
        <f>IFERROR(VLOOKUP(A149,Instruction!A:J,10,0),"No Supplies")</f>
        <v/>
      </c>
      <c r="M149" s="113">
        <f>IFERROR(VLOOKUP(A149,Data1!A:C,3,0),1)</f>
        <v/>
      </c>
      <c r="N149" s="103">
        <f>IFERROR(VLOOKUP(D149,Data2!$A:$D,4,0),"")</f>
        <v/>
      </c>
      <c r="O149" s="102">
        <f>IFERROR(VLOOKUP(D149,Data2!$A:$C,3,0),"")</f>
        <v/>
      </c>
      <c r="P149" s="103" t="n">
        <v>108</v>
      </c>
      <c r="Q149" s="102" t="n">
        <v>112</v>
      </c>
      <c r="R149" s="102" t="inlineStr"/>
      <c r="S149" s="102" t="inlineStr">
        <is>
          <t>CASE</t>
        </is>
      </c>
    </row>
    <row r="150">
      <c r="A150" s="95" t="inlineStr">
        <is>
          <t>2345-EACH</t>
        </is>
      </c>
      <c r="B150" s="96" t="inlineStr">
        <is>
          <t>B08L41SRH8</t>
        </is>
      </c>
      <c r="C150" s="96" t="inlineStr">
        <is>
          <t>X004KT5ZE9</t>
        </is>
      </c>
      <c r="D150" s="97">
        <f>IFERROR(VLOOKUP(A150,Data1!A:B,2,0),"")</f>
        <v/>
      </c>
      <c r="E150" s="98">
        <f>M150*Q150</f>
        <v/>
      </c>
      <c r="F150" s="98">
        <f>I150*IF(S150="CASE",H150,G150)</f>
        <v/>
      </c>
      <c r="G150" s="97">
        <f>IF(S150="CASE","",IFERROR(ROUNDUP(E150/N150,0),""))</f>
        <v/>
      </c>
      <c r="H150" s="97">
        <f>IF(S150="BOX","",IFERROR(ROUNDUP(E150/O150,0),""))</f>
        <v/>
      </c>
      <c r="I150" s="98">
        <f>IF(S150="CASE",FLOOR(O150/M150,1),FLOOR(N150/M150,1))</f>
        <v/>
      </c>
      <c r="J150" s="99">
        <f>IF(ISNUMBER(SEARCH("FNSKU",C150)),"Labeling","")</f>
        <v/>
      </c>
      <c r="K150" s="99">
        <f>IFERROR(VLOOKUP(A150,Instruction!A:F,6,0),"")</f>
        <v/>
      </c>
      <c r="L150" s="100">
        <f>IFERROR(VLOOKUP(A150,Instruction!A:J,10,0),"No Supplies")</f>
        <v/>
      </c>
      <c r="M150" s="98">
        <f>IFERROR(VLOOKUP(A150,Data1!A:C,3,0),1)</f>
        <v/>
      </c>
      <c r="N150" s="97">
        <f>IFERROR(VLOOKUP(D150,Data2!$A:$D,4,0),"")</f>
        <v/>
      </c>
      <c r="O150" s="96">
        <f>IFERROR(VLOOKUP(D150,Data2!$A:$C,3,0),"")</f>
        <v/>
      </c>
      <c r="P150" s="97" t="n">
        <v>108</v>
      </c>
      <c r="Q150" s="96" t="n">
        <v>144</v>
      </c>
      <c r="R150" s="96" t="inlineStr"/>
      <c r="S150" s="96" t="inlineStr">
        <is>
          <t>CASE</t>
        </is>
      </c>
    </row>
    <row r="151">
      <c r="A151" s="109" t="inlineStr">
        <is>
          <t>3930-EACH</t>
        </is>
      </c>
      <c r="B151" s="102" t="inlineStr">
        <is>
          <t>B08NSJ1SFC</t>
        </is>
      </c>
      <c r="C151" s="102" t="inlineStr"/>
      <c r="D151" s="103">
        <f>IFERROR(VLOOKUP(A151,Data1!A:B,2,0),"")</f>
        <v/>
      </c>
      <c r="E151" s="113">
        <f>M151*Q151</f>
        <v/>
      </c>
      <c r="F151" s="113">
        <f>I151*IF(S151="CASE",H151,G151)</f>
        <v/>
      </c>
      <c r="G151" s="103">
        <f>IF(S151="CASE","",IFERROR(ROUNDUP(E151/N151,0),""))</f>
        <v/>
      </c>
      <c r="H151" s="103">
        <f>IF(S151="BOX","",IFERROR(ROUNDUP(E151/O151,0),""))</f>
        <v/>
      </c>
      <c r="I151" s="105">
        <f>IF(S151="CASE",FLOOR(O151/M151,1),FLOOR(N151/M151,1))</f>
        <v/>
      </c>
      <c r="J151" s="106">
        <f>IF(ISNUMBER(SEARCH("FNSKU",C151)),"Labeling","")</f>
        <v/>
      </c>
      <c r="K151" s="106">
        <f>IFERROR(VLOOKUP(A151,Instruction!A:F,6,0),"")</f>
        <v/>
      </c>
      <c r="L151" s="107">
        <f>IFERROR(VLOOKUP(A151,Instruction!A:J,10,0),"No Supplies")</f>
        <v/>
      </c>
      <c r="M151" s="113">
        <f>IFERROR(VLOOKUP(A151,Data1!A:C,3,0),1)</f>
        <v/>
      </c>
      <c r="N151" s="103">
        <f>IFERROR(VLOOKUP(D151,Data2!$A:$D,4,0),"")</f>
        <v/>
      </c>
      <c r="O151" s="102">
        <f>IFERROR(VLOOKUP(D151,Data2!$A:$C,3,0),"")</f>
        <v/>
      </c>
      <c r="P151" s="103" t="n">
        <v>125</v>
      </c>
      <c r="Q151" s="102" t="n">
        <v>144</v>
      </c>
      <c r="R151" s="102" t="inlineStr"/>
      <c r="S151" s="102" t="inlineStr">
        <is>
          <t>CASE</t>
        </is>
      </c>
    </row>
    <row r="152">
      <c r="A152" s="95" t="inlineStr">
        <is>
          <t>847-PACK4</t>
        </is>
      </c>
      <c r="B152" s="96" t="inlineStr">
        <is>
          <t>B08QR8VLQ6</t>
        </is>
      </c>
      <c r="C152" s="96" t="inlineStr">
        <is>
          <t>X003SCAA3F</t>
        </is>
      </c>
      <c r="D152" s="97">
        <f>IFERROR(VLOOKUP(A152,Data1!A:B,2,0),"")</f>
        <v/>
      </c>
      <c r="E152" s="98">
        <f>M152*Q152</f>
        <v/>
      </c>
      <c r="F152" s="98">
        <f>I152*IF(S152="CASE",H152,G152)</f>
        <v/>
      </c>
      <c r="G152" s="97">
        <f>IF(S152="CASE","",IFERROR(ROUNDUP(E152/N152,0),""))</f>
        <v/>
      </c>
      <c r="H152" s="97">
        <f>IF(S152="BOX","",IFERROR(ROUNDUP(E152/O152,0),""))</f>
        <v/>
      </c>
      <c r="I152" s="98">
        <f>IF(S152="CASE",FLOOR(O152/M152,1),FLOOR(N152/M152,1))</f>
        <v/>
      </c>
      <c r="J152" s="99">
        <f>IF(ISNUMBER(SEARCH("FNSKU",C152)),"Labeling","")</f>
        <v/>
      </c>
      <c r="K152" s="99">
        <f>IFERROR(VLOOKUP(A152,Instruction!A:F,6,0),"")</f>
        <v/>
      </c>
      <c r="L152" s="100">
        <f>IFERROR(VLOOKUP(A152,Instruction!A:J,10,0),"No Supplies")</f>
        <v/>
      </c>
      <c r="M152" s="98">
        <f>IFERROR(VLOOKUP(A152,Data1!A:C,3,0),1)</f>
        <v/>
      </c>
      <c r="N152" s="97">
        <f>IFERROR(VLOOKUP(D152,Data2!$A:$D,4,0),"")</f>
        <v/>
      </c>
      <c r="O152" s="96">
        <f>IFERROR(VLOOKUP(D152,Data2!$A:$C,3,0),"")</f>
        <v/>
      </c>
      <c r="P152" s="97" t="n">
        <v>108</v>
      </c>
      <c r="Q152" s="96" t="n">
        <v>108</v>
      </c>
      <c r="R152" s="96" t="inlineStr"/>
      <c r="S152" s="96" t="inlineStr">
        <is>
          <t>CASE</t>
        </is>
      </c>
    </row>
    <row r="153">
      <c r="A153" s="109" t="inlineStr">
        <is>
          <t>744-EACH</t>
        </is>
      </c>
      <c r="B153" s="102" t="inlineStr">
        <is>
          <t>B00IIN3U1M</t>
        </is>
      </c>
      <c r="C153" s="102" t="inlineStr">
        <is>
          <t>B00IIN3U1M</t>
        </is>
      </c>
      <c r="D153" s="103">
        <f>IFERROR(VLOOKUP(A153,Data1!A:B,2,0),"")</f>
        <v/>
      </c>
      <c r="E153" s="113">
        <f>M153*Q153</f>
        <v/>
      </c>
      <c r="F153" s="113">
        <f>I153*IF(S153="CASE",H153,G153)</f>
        <v/>
      </c>
      <c r="G153" s="103">
        <f>IF(S153="CASE","",IFERROR(ROUNDUP(E153/N153,0),""))</f>
        <v/>
      </c>
      <c r="H153" s="103">
        <f>IF(S153="BOX","",IFERROR(ROUNDUP(E153/O153,0),""))</f>
        <v/>
      </c>
      <c r="I153" s="105">
        <f>IF(S153="CASE",FLOOR(O153/M153,1),FLOOR(N153/M153,1))</f>
        <v/>
      </c>
      <c r="J153" s="106">
        <f>IF(ISNUMBER(SEARCH("FNSKU",C153)),"Labeling","")</f>
        <v/>
      </c>
      <c r="K153" s="106">
        <f>IFERROR(VLOOKUP(A153,Instruction!A:F,6,0),"")</f>
        <v/>
      </c>
      <c r="L153" s="107">
        <f>IFERROR(VLOOKUP(A153,Instruction!A:J,10,0),"No Supplies")</f>
        <v/>
      </c>
      <c r="M153" s="113">
        <f>IFERROR(VLOOKUP(A153,Data1!A:C,3,0),1)</f>
        <v/>
      </c>
      <c r="N153" s="103">
        <f>IFERROR(VLOOKUP(D153,Data2!$A:$D,4,0),"")</f>
        <v/>
      </c>
      <c r="O153" s="102">
        <f>IFERROR(VLOOKUP(D153,Data2!$A:$C,3,0),"")</f>
        <v/>
      </c>
      <c r="P153" s="103" t="n">
        <v>107</v>
      </c>
      <c r="Q153" s="102" t="n">
        <v>96</v>
      </c>
      <c r="R153" s="102" t="inlineStr"/>
      <c r="S153" s="102" t="inlineStr">
        <is>
          <t>BOX</t>
        </is>
      </c>
    </row>
    <row r="154">
      <c r="A154" s="95" t="inlineStr">
        <is>
          <t>5087-PACK4</t>
        </is>
      </c>
      <c r="B154" s="96" t="inlineStr">
        <is>
          <t>B08FBN6YKB</t>
        </is>
      </c>
      <c r="C154" s="96" t="inlineStr">
        <is>
          <t>X0044RLTSN</t>
        </is>
      </c>
      <c r="D154" s="97">
        <f>IFERROR(VLOOKUP(A154,Data1!A:B,2,0),"")</f>
        <v/>
      </c>
      <c r="E154" s="98">
        <f>M154*Q154</f>
        <v/>
      </c>
      <c r="F154" s="98">
        <f>I154*IF(S154="CASE",H154,G154)</f>
        <v/>
      </c>
      <c r="G154" s="97">
        <f>IF(S154="CASE","",IFERROR(ROUNDUP(E154/N154,0),""))</f>
        <v/>
      </c>
      <c r="H154" s="97">
        <f>IF(S154="BOX","",IFERROR(ROUNDUP(E154/O154,0),""))</f>
        <v/>
      </c>
      <c r="I154" s="98">
        <f>IF(S154="CASE",FLOOR(O154/M154,1),FLOOR(N154/M154,1))</f>
        <v/>
      </c>
      <c r="J154" s="99">
        <f>IF(ISNUMBER(SEARCH("FNSKU",C154)),"Labeling","")</f>
        <v/>
      </c>
      <c r="K154" s="99">
        <f>IFERROR(VLOOKUP(A154,Instruction!A:F,6,0),"")</f>
        <v/>
      </c>
      <c r="L154" s="100">
        <f>IFERROR(VLOOKUP(A154,Instruction!A:J,10,0),"No Supplies")</f>
        <v/>
      </c>
      <c r="M154" s="98">
        <f>IFERROR(VLOOKUP(A154,Data1!A:C,3,0),1)</f>
        <v/>
      </c>
      <c r="N154" s="97">
        <f>IFERROR(VLOOKUP(D154,Data2!$A:$D,4,0),"")</f>
        <v/>
      </c>
      <c r="O154" s="96">
        <f>IFERROR(VLOOKUP(D154,Data2!$A:$C,3,0),"")</f>
        <v/>
      </c>
      <c r="P154" s="97" t="n">
        <v>105</v>
      </c>
      <c r="Q154" s="96" t="n">
        <v>108</v>
      </c>
      <c r="R154" s="96" t="inlineStr"/>
      <c r="S154" s="96" t="inlineStr">
        <is>
          <t>CASE</t>
        </is>
      </c>
    </row>
    <row r="155">
      <c r="A155" s="109" t="inlineStr">
        <is>
          <t>1286-EACH</t>
        </is>
      </c>
      <c r="B155" s="102" t="inlineStr">
        <is>
          <t>B07HY4Z2YL</t>
        </is>
      </c>
      <c r="C155" s="102" t="inlineStr">
        <is>
          <t>B07HY4Z2YL</t>
        </is>
      </c>
      <c r="D155" s="103">
        <f>IFERROR(VLOOKUP(A155,Data1!A:B,2,0),"")</f>
        <v/>
      </c>
      <c r="E155" s="113">
        <f>M155*Q155</f>
        <v/>
      </c>
      <c r="F155" s="113">
        <f>I155*IF(S155="CASE",H155,G155)</f>
        <v/>
      </c>
      <c r="G155" s="103">
        <f>IF(S155="CASE","",IFERROR(ROUNDUP(E155/N155,0),""))</f>
        <v/>
      </c>
      <c r="H155" s="103">
        <f>IF(S155="BOX","",IFERROR(ROUNDUP(E155/O155,0),""))</f>
        <v/>
      </c>
      <c r="I155" s="105">
        <f>IF(S155="CASE",FLOOR(O155/M155,1),FLOOR(N155/M155,1))</f>
        <v/>
      </c>
      <c r="J155" s="106">
        <f>IF(ISNUMBER(SEARCH("FNSKU",C155)),"Labeling","")</f>
        <v/>
      </c>
      <c r="K155" s="106">
        <f>IFERROR(VLOOKUP(A155,Instruction!A:F,6,0),"")</f>
        <v/>
      </c>
      <c r="L155" s="107">
        <f>IFERROR(VLOOKUP(A155,Instruction!A:J,10,0),"No Supplies")</f>
        <v/>
      </c>
      <c r="M155" s="113">
        <f>IFERROR(VLOOKUP(A155,Data1!A:C,3,0),1)</f>
        <v/>
      </c>
      <c r="N155" s="103">
        <f>IFERROR(VLOOKUP(D155,Data2!$A:$D,4,0),"")</f>
        <v/>
      </c>
      <c r="O155" s="102">
        <f>IFERROR(VLOOKUP(D155,Data2!$A:$C,3,0),"")</f>
        <v/>
      </c>
      <c r="P155" s="103" t="n">
        <v>104</v>
      </c>
      <c r="Q155" s="102" t="n">
        <v>96</v>
      </c>
      <c r="R155" s="102" t="inlineStr"/>
      <c r="S155" s="102" t="inlineStr">
        <is>
          <t>BOX</t>
        </is>
      </c>
    </row>
    <row r="156">
      <c r="A156" s="95" t="inlineStr">
        <is>
          <t>2901-PACK4</t>
        </is>
      </c>
      <c r="B156" s="96" t="inlineStr">
        <is>
          <t>B09343BG1P</t>
        </is>
      </c>
      <c r="C156" s="96" t="inlineStr">
        <is>
          <t>X003EGISIT</t>
        </is>
      </c>
      <c r="D156" s="97">
        <f>IFERROR(VLOOKUP(A156,Data1!A:B,2,0),"")</f>
        <v/>
      </c>
      <c r="E156" s="98">
        <f>M156*Q156</f>
        <v/>
      </c>
      <c r="F156" s="98">
        <f>I156*IF(S156="CASE",H156,G156)</f>
        <v/>
      </c>
      <c r="G156" s="97">
        <f>IF(S156="CASE","",IFERROR(ROUNDUP(E156/N156,0),""))</f>
        <v/>
      </c>
      <c r="H156" s="97">
        <f>IF(S156="BOX","",IFERROR(ROUNDUP(E156/O156,0),""))</f>
        <v/>
      </c>
      <c r="I156" s="98">
        <f>IF(S156="CASE",FLOOR(O156/M156,1),FLOOR(N156/M156,1))</f>
        <v/>
      </c>
      <c r="J156" s="99">
        <f>IF(ISNUMBER(SEARCH("FNSKU",C156)),"Labeling","")</f>
        <v/>
      </c>
      <c r="K156" s="99">
        <f>IFERROR(VLOOKUP(A156,Instruction!A:F,6,0),"")</f>
        <v/>
      </c>
      <c r="L156" s="100">
        <f>IFERROR(VLOOKUP(A156,Instruction!A:J,10,0),"No Supplies")</f>
        <v/>
      </c>
      <c r="M156" s="98">
        <f>IFERROR(VLOOKUP(A156,Data1!A:C,3,0),1)</f>
        <v/>
      </c>
      <c r="N156" s="97">
        <f>IFERROR(VLOOKUP(D156,Data2!$A:$D,4,0),"")</f>
        <v/>
      </c>
      <c r="O156" s="96">
        <f>IFERROR(VLOOKUP(D156,Data2!$A:$C,3,0),"")</f>
        <v/>
      </c>
      <c r="P156" s="97" t="n">
        <v>103</v>
      </c>
      <c r="Q156" s="96" t="n">
        <v>108</v>
      </c>
      <c r="R156" s="96" t="inlineStr"/>
      <c r="S156" s="96" t="inlineStr">
        <is>
          <t>CASE</t>
        </is>
      </c>
    </row>
    <row r="157">
      <c r="A157" s="109" t="inlineStr">
        <is>
          <t>2140-SET6</t>
        </is>
      </c>
      <c r="B157" s="102" t="inlineStr">
        <is>
          <t>B07RX2WKJW</t>
        </is>
      </c>
      <c r="C157" s="102" t="inlineStr">
        <is>
          <t>X003SC1YMB</t>
        </is>
      </c>
      <c r="D157" s="103">
        <f>IFERROR(VLOOKUP(A157,Data1!A:B,2,0),"")</f>
        <v/>
      </c>
      <c r="E157" s="113">
        <f>M157*Q157</f>
        <v/>
      </c>
      <c r="F157" s="113">
        <f>I157*IF(S157="CASE",H157,G157)</f>
        <v/>
      </c>
      <c r="G157" s="103">
        <f>IF(S157="CASE","",IFERROR(ROUNDUP(E157/N157,0),""))</f>
        <v/>
      </c>
      <c r="H157" s="103">
        <f>IF(S157="BOX","",IFERROR(ROUNDUP(E157/O157,0),""))</f>
        <v/>
      </c>
      <c r="I157" s="105">
        <f>IF(S157="CASE",FLOOR(O157/M157,1),FLOOR(N157/M157,1))</f>
        <v/>
      </c>
      <c r="J157" s="106">
        <f>IF(ISNUMBER(SEARCH("FNSKU",C157)),"Labeling","")</f>
        <v/>
      </c>
      <c r="K157" s="106">
        <f>IFERROR(VLOOKUP(A157,Instruction!A:F,6,0),"")</f>
        <v/>
      </c>
      <c r="L157" s="107">
        <f>IFERROR(VLOOKUP(A157,Instruction!A:J,10,0),"No Supplies")</f>
        <v/>
      </c>
      <c r="M157" s="113">
        <f>IFERROR(VLOOKUP(A157,Data1!A:C,3,0),1)</f>
        <v/>
      </c>
      <c r="N157" s="103">
        <f>IFERROR(VLOOKUP(D157,Data2!$A:$D,4,0),"")</f>
        <v/>
      </c>
      <c r="O157" s="102">
        <f>IFERROR(VLOOKUP(D157,Data2!$A:$C,3,0),"")</f>
        <v/>
      </c>
      <c r="P157" s="103" t="n">
        <v>103</v>
      </c>
      <c r="Q157" s="102" t="n">
        <v>104</v>
      </c>
      <c r="R157" s="102" t="inlineStr"/>
      <c r="S157" s="102" t="inlineStr">
        <is>
          <t>CASE</t>
        </is>
      </c>
    </row>
    <row r="158">
      <c r="A158" s="95" t="inlineStr">
        <is>
          <t>609-PACK4</t>
        </is>
      </c>
      <c r="B158" s="96" t="inlineStr">
        <is>
          <t>B09C2QNFTV</t>
        </is>
      </c>
      <c r="C158" s="96" t="inlineStr">
        <is>
          <t>X0044RLX89</t>
        </is>
      </c>
      <c r="D158" s="97">
        <f>IFERROR(VLOOKUP(A158,Data1!A:B,2,0),"")</f>
        <v/>
      </c>
      <c r="E158" s="98">
        <f>M158*Q158</f>
        <v/>
      </c>
      <c r="F158" s="98">
        <f>I158*IF(S158="CASE",H158,G158)</f>
        <v/>
      </c>
      <c r="G158" s="97">
        <f>IF(S158="CASE","",IFERROR(ROUNDUP(E158/N158,0),""))</f>
        <v/>
      </c>
      <c r="H158" s="97">
        <f>IF(S158="BOX","",IFERROR(ROUNDUP(E158/O158,0),""))</f>
        <v/>
      </c>
      <c r="I158" s="98">
        <f>IF(S158="CASE",FLOOR(O158/M158,1),FLOOR(N158/M158,1))</f>
        <v/>
      </c>
      <c r="J158" s="99">
        <f>IF(ISNUMBER(SEARCH("FNSKU",C158)),"Labeling","")</f>
        <v/>
      </c>
      <c r="K158" s="99">
        <f>IFERROR(VLOOKUP(A158,Instruction!A:F,6,0),"")</f>
        <v/>
      </c>
      <c r="L158" s="100">
        <f>IFERROR(VLOOKUP(A158,Instruction!A:J,10,0),"No Supplies")</f>
        <v/>
      </c>
      <c r="M158" s="98">
        <f>IFERROR(VLOOKUP(A158,Data1!A:C,3,0),1)</f>
        <v/>
      </c>
      <c r="N158" s="97">
        <f>IFERROR(VLOOKUP(D158,Data2!$A:$D,4,0),"")</f>
        <v/>
      </c>
      <c r="O158" s="96">
        <f>IFERROR(VLOOKUP(D158,Data2!$A:$C,3,0),"")</f>
        <v/>
      </c>
      <c r="P158" s="97" t="n">
        <v>102</v>
      </c>
      <c r="Q158" s="96" t="n">
        <v>108</v>
      </c>
      <c r="R158" s="96" t="inlineStr"/>
      <c r="S158" s="96" t="inlineStr">
        <is>
          <t>CASE</t>
        </is>
      </c>
    </row>
    <row r="159">
      <c r="A159" s="109" t="inlineStr">
        <is>
          <t>3167-EA-BL</t>
        </is>
      </c>
      <c r="B159" s="102" t="inlineStr">
        <is>
          <t>B0CFGHTZQ1</t>
        </is>
      </c>
      <c r="C159" s="102" t="inlineStr">
        <is>
          <t>X003XEJBS3</t>
        </is>
      </c>
      <c r="D159" s="103">
        <f>IFERROR(VLOOKUP(A159,Data1!A:B,2,0),"")</f>
        <v/>
      </c>
      <c r="E159" s="113">
        <f>M159*Q159</f>
        <v/>
      </c>
      <c r="F159" s="113">
        <f>I159*IF(S159="CASE",H159,G159)</f>
        <v/>
      </c>
      <c r="G159" s="103">
        <f>IF(S159="CASE","",IFERROR(ROUNDUP(E159/N159,0),""))</f>
        <v/>
      </c>
      <c r="H159" s="103">
        <f>IF(S159="BOX","",IFERROR(ROUNDUP(E159/O159,0),""))</f>
        <v/>
      </c>
      <c r="I159" s="105">
        <f>IF(S159="CASE",FLOOR(O159/M159,1),FLOOR(N159/M159,1))</f>
        <v/>
      </c>
      <c r="J159" s="106">
        <f>IF(ISNUMBER(SEARCH("FNSKU",C159)),"Labeling","")</f>
        <v/>
      </c>
      <c r="K159" s="106">
        <f>IFERROR(VLOOKUP(A159,Instruction!A:F,6,0),"")</f>
        <v/>
      </c>
      <c r="L159" s="107">
        <f>IFERROR(VLOOKUP(A159,Instruction!A:J,10,0),"No Supplies")</f>
        <v/>
      </c>
      <c r="M159" s="113">
        <f>IFERROR(VLOOKUP(A159,Data1!A:C,3,0),1)</f>
        <v/>
      </c>
      <c r="N159" s="103">
        <f>IFERROR(VLOOKUP(D159,Data2!$A:$D,4,0),"")</f>
        <v/>
      </c>
      <c r="O159" s="102">
        <f>IFERROR(VLOOKUP(D159,Data2!$A:$C,3,0),"")</f>
        <v/>
      </c>
      <c r="P159" s="103" t="n">
        <v>100</v>
      </c>
      <c r="Q159" s="102" t="n">
        <v>96</v>
      </c>
      <c r="R159" s="102" t="inlineStr"/>
      <c r="S159" s="102" t="inlineStr">
        <is>
          <t>CASE</t>
        </is>
      </c>
    </row>
    <row r="160">
      <c r="A160" s="95" t="inlineStr">
        <is>
          <t>5191-PACK2</t>
        </is>
      </c>
      <c r="B160" s="96" t="inlineStr">
        <is>
          <t>B0BCLC7Y4R</t>
        </is>
      </c>
      <c r="C160" s="96" t="inlineStr">
        <is>
          <t>X003WOIMP7</t>
        </is>
      </c>
      <c r="D160" s="97">
        <f>IFERROR(VLOOKUP(A160,Data1!A:B,2,0),"")</f>
        <v/>
      </c>
      <c r="E160" s="98">
        <f>M160*Q160</f>
        <v/>
      </c>
      <c r="F160" s="98">
        <f>I160*IF(S160="CASE",H160,G160)</f>
        <v/>
      </c>
      <c r="G160" s="97">
        <f>IF(S160="CASE","",IFERROR(ROUNDUP(E160/N160,0),""))</f>
        <v/>
      </c>
      <c r="H160" s="97">
        <f>IF(S160="BOX","",IFERROR(ROUNDUP(E160/O160,0),""))</f>
        <v/>
      </c>
      <c r="I160" s="98">
        <f>IF(S160="CASE",FLOOR(O160/M160,1),FLOOR(N160/M160,1))</f>
        <v/>
      </c>
      <c r="J160" s="99">
        <f>IF(ISNUMBER(SEARCH("FNSKU",C160)),"Labeling","")</f>
        <v/>
      </c>
      <c r="K160" s="99">
        <f>IFERROR(VLOOKUP(A160,Instruction!A:F,6,0),"")</f>
        <v/>
      </c>
      <c r="L160" s="100">
        <f>IFERROR(VLOOKUP(A160,Instruction!A:J,10,0),"No Supplies")</f>
        <v/>
      </c>
      <c r="M160" s="98">
        <f>IFERROR(VLOOKUP(A160,Data1!A:C,3,0),1)</f>
        <v/>
      </c>
      <c r="N160" s="97">
        <f>IFERROR(VLOOKUP(D160,Data2!$A:$D,4,0),"")</f>
        <v/>
      </c>
      <c r="O160" s="96">
        <f>IFERROR(VLOOKUP(D160,Data2!$A:$C,3,0),"")</f>
        <v/>
      </c>
      <c r="P160" s="97" t="n">
        <v>99</v>
      </c>
      <c r="Q160" s="96" t="n">
        <v>102</v>
      </c>
      <c r="R160" s="96" t="inlineStr"/>
      <c r="S160" s="96" t="inlineStr">
        <is>
          <t>CASE</t>
        </is>
      </c>
    </row>
    <row r="161">
      <c r="A161" s="109" t="inlineStr">
        <is>
          <t>1706-EACH</t>
        </is>
      </c>
      <c r="B161" s="102" t="inlineStr">
        <is>
          <t>B07SCHDND7</t>
        </is>
      </c>
      <c r="C161" s="102" t="inlineStr">
        <is>
          <t>X0044RLX6B</t>
        </is>
      </c>
      <c r="D161" s="103">
        <f>IFERROR(VLOOKUP(A161,Data1!A:B,2,0),"")</f>
        <v/>
      </c>
      <c r="E161" s="113">
        <f>M161*Q161</f>
        <v/>
      </c>
      <c r="F161" s="113">
        <f>I161*IF(S161="CASE",H161,G161)</f>
        <v/>
      </c>
      <c r="G161" s="103">
        <f>IF(S161="CASE","",IFERROR(ROUNDUP(E161/N161,0),""))</f>
        <v/>
      </c>
      <c r="H161" s="103">
        <f>IF(S161="BOX","",IFERROR(ROUNDUP(E161/O161,0),""))</f>
        <v/>
      </c>
      <c r="I161" s="105">
        <f>IF(S161="CASE",FLOOR(O161/M161,1),FLOOR(N161/M161,1))</f>
        <v/>
      </c>
      <c r="J161" s="106">
        <f>IF(ISNUMBER(SEARCH("FNSKU",C161)),"Labeling","")</f>
        <v/>
      </c>
      <c r="K161" s="106">
        <f>IFERROR(VLOOKUP(A161,Instruction!A:F,6,0),"")</f>
        <v/>
      </c>
      <c r="L161" s="107">
        <f>IFERROR(VLOOKUP(A161,Instruction!A:J,10,0),"No Supplies")</f>
        <v/>
      </c>
      <c r="M161" s="113">
        <f>IFERROR(VLOOKUP(A161,Data1!A:C,3,0),1)</f>
        <v/>
      </c>
      <c r="N161" s="103">
        <f>IFERROR(VLOOKUP(D161,Data2!$A:$D,4,0),"")</f>
        <v/>
      </c>
      <c r="O161" s="102">
        <f>IFERROR(VLOOKUP(D161,Data2!$A:$C,3,0),"")</f>
        <v/>
      </c>
      <c r="P161" s="103" t="n">
        <v>99</v>
      </c>
      <c r="Q161" s="102" t="n">
        <v>96</v>
      </c>
      <c r="R161" s="102" t="inlineStr"/>
      <c r="S161" s="102" t="inlineStr">
        <is>
          <t>BOX</t>
        </is>
      </c>
    </row>
    <row r="162">
      <c r="A162" s="95" t="inlineStr">
        <is>
          <t>3192-EACH</t>
        </is>
      </c>
      <c r="B162" s="96" t="inlineStr">
        <is>
          <t>B07Q8Y29ZR</t>
        </is>
      </c>
      <c r="C162" s="96" t="inlineStr">
        <is>
          <t>X0044RG61X</t>
        </is>
      </c>
      <c r="D162" s="97">
        <f>IFERROR(VLOOKUP(A162,Data1!A:B,2,0),"")</f>
        <v/>
      </c>
      <c r="E162" s="98">
        <f>M162*Q162</f>
        <v/>
      </c>
      <c r="F162" s="98">
        <f>I162*IF(S162="CASE",H162,G162)</f>
        <v/>
      </c>
      <c r="G162" s="97">
        <f>IF(S162="CASE","",IFERROR(ROUNDUP(E162/N162,0),""))</f>
        <v/>
      </c>
      <c r="H162" s="97">
        <f>IF(S162="BOX","",IFERROR(ROUNDUP(E162/O162,0),""))</f>
        <v/>
      </c>
      <c r="I162" s="98">
        <f>IF(S162="CASE",FLOOR(O162/M162,1),FLOOR(N162/M162,1))</f>
        <v/>
      </c>
      <c r="J162" s="99">
        <f>IF(ISNUMBER(SEARCH("FNSKU",C162)),"Labeling","")</f>
        <v/>
      </c>
      <c r="K162" s="99">
        <f>IFERROR(VLOOKUP(A162,Instruction!A:F,6,0),"")</f>
        <v/>
      </c>
      <c r="L162" s="100">
        <f>IFERROR(VLOOKUP(A162,Instruction!A:J,10,0),"No Supplies")</f>
        <v/>
      </c>
      <c r="M162" s="98">
        <f>IFERROR(VLOOKUP(A162,Data1!A:C,3,0),1)</f>
        <v/>
      </c>
      <c r="N162" s="97">
        <f>IFERROR(VLOOKUP(D162,Data2!$A:$D,4,0),"")</f>
        <v/>
      </c>
      <c r="O162" s="96">
        <f>IFERROR(VLOOKUP(D162,Data2!$A:$C,3,0),"")</f>
        <v/>
      </c>
      <c r="P162" s="97" t="n">
        <v>97</v>
      </c>
      <c r="Q162" s="96" t="n">
        <v>96</v>
      </c>
      <c r="R162" s="96" t="inlineStr"/>
      <c r="S162" s="96" t="inlineStr">
        <is>
          <t>CASE</t>
        </is>
      </c>
    </row>
    <row r="163">
      <c r="A163" s="109" t="inlineStr">
        <is>
          <t>2043-EACH-1</t>
        </is>
      </c>
      <c r="B163" s="102" t="inlineStr">
        <is>
          <t>B00J8IK3YI</t>
        </is>
      </c>
      <c r="C163" s="102" t="inlineStr">
        <is>
          <t>X004DMV5X3</t>
        </is>
      </c>
      <c r="D163" s="103">
        <f>IFERROR(VLOOKUP(A163,Data1!A:B,2,0),"")</f>
        <v/>
      </c>
      <c r="E163" s="113">
        <f>M163*Q163</f>
        <v/>
      </c>
      <c r="F163" s="113">
        <f>I163*IF(S163="CASE",H163,G163)</f>
        <v/>
      </c>
      <c r="G163" s="103">
        <f>IF(S163="CASE","",IFERROR(ROUNDUP(E163/N163,0),""))</f>
        <v/>
      </c>
      <c r="H163" s="103">
        <f>IF(S163="BOX","",IFERROR(ROUNDUP(E163/O163,0),""))</f>
        <v/>
      </c>
      <c r="I163" s="105">
        <f>IF(S163="CASE",FLOOR(O163/M163,1),FLOOR(N163/M163,1))</f>
        <v/>
      </c>
      <c r="J163" s="106">
        <f>IF(ISNUMBER(SEARCH("FNSKU",C163)),"Labeling","")</f>
        <v/>
      </c>
      <c r="K163" s="106">
        <f>IFERROR(VLOOKUP(A163,Instruction!A:F,6,0),"")</f>
        <v/>
      </c>
      <c r="L163" s="107">
        <f>IFERROR(VLOOKUP(A163,Instruction!A:J,10,0),"No Supplies")</f>
        <v/>
      </c>
      <c r="M163" s="113">
        <f>IFERROR(VLOOKUP(A163,Data1!A:C,3,0),1)</f>
        <v/>
      </c>
      <c r="N163" s="103">
        <f>IFERROR(VLOOKUP(D163,Data2!$A:$D,4,0),"")</f>
        <v/>
      </c>
      <c r="O163" s="102">
        <f>IFERROR(VLOOKUP(D163,Data2!$A:$C,3,0),"")</f>
        <v/>
      </c>
      <c r="P163" s="103" t="n">
        <v>93</v>
      </c>
      <c r="Q163" s="102" t="n">
        <v>96</v>
      </c>
      <c r="R163" s="102" t="inlineStr"/>
      <c r="S163" s="102" t="inlineStr">
        <is>
          <t>BOX</t>
        </is>
      </c>
    </row>
    <row r="164">
      <c r="A164" s="95" t="inlineStr">
        <is>
          <t>375-SET2</t>
        </is>
      </c>
      <c r="B164" s="96" t="inlineStr">
        <is>
          <t>B08BQJPQ4P</t>
        </is>
      </c>
      <c r="C164" s="96" t="inlineStr"/>
      <c r="D164" s="97">
        <f>IFERROR(VLOOKUP(A164,Data1!A:B,2,0),"")</f>
        <v/>
      </c>
      <c r="E164" s="98">
        <f>M164*Q164</f>
        <v/>
      </c>
      <c r="F164" s="98">
        <f>I164*IF(S164="CASE",H164,G164)</f>
        <v/>
      </c>
      <c r="G164" s="97">
        <f>IF(S164="CASE","",IFERROR(ROUNDUP(E164/N164,0),""))</f>
        <v/>
      </c>
      <c r="H164" s="97">
        <f>IF(S164="BOX","",IFERROR(ROUNDUP(E164/O164,0),""))</f>
        <v/>
      </c>
      <c r="I164" s="98">
        <f>IF(S164="CASE",FLOOR(O164/M164,1),FLOOR(N164/M164,1))</f>
        <v/>
      </c>
      <c r="J164" s="99">
        <f>IF(ISNUMBER(SEARCH("FNSKU",C164)),"Labeling","")</f>
        <v/>
      </c>
      <c r="K164" s="99">
        <f>IFERROR(VLOOKUP(A164,Instruction!A:F,6,0),"")</f>
        <v/>
      </c>
      <c r="L164" s="100">
        <f>IFERROR(VLOOKUP(A164,Instruction!A:J,10,0),"No Supplies")</f>
        <v/>
      </c>
      <c r="M164" s="98">
        <f>IFERROR(VLOOKUP(A164,Data1!A:C,3,0),1)</f>
        <v/>
      </c>
      <c r="N164" s="97">
        <f>IFERROR(VLOOKUP(D164,Data2!$A:$D,4,0),"")</f>
        <v/>
      </c>
      <c r="O164" s="96">
        <f>IFERROR(VLOOKUP(D164,Data2!$A:$C,3,0),"")</f>
        <v/>
      </c>
      <c r="P164" s="97" t="n">
        <v>114</v>
      </c>
      <c r="Q164" s="96" t="n">
        <v>120</v>
      </c>
      <c r="R164" s="96" t="inlineStr"/>
      <c r="S164" s="96" t="inlineStr">
        <is>
          <t>CASE</t>
        </is>
      </c>
    </row>
    <row r="165">
      <c r="A165" s="109" t="inlineStr">
        <is>
          <t>1613-EACH</t>
        </is>
      </c>
      <c r="B165" s="102" t="inlineStr">
        <is>
          <t>B07RL4KKRS</t>
        </is>
      </c>
      <c r="C165" s="102" t="inlineStr"/>
      <c r="D165" s="103">
        <f>IFERROR(VLOOKUP(A165,Data1!A:B,2,0),"")</f>
        <v/>
      </c>
      <c r="E165" s="113">
        <f>M165*Q165</f>
        <v/>
      </c>
      <c r="F165" s="113">
        <f>I165*IF(S165="CASE",H165,G165)</f>
        <v/>
      </c>
      <c r="G165" s="103">
        <f>IF(S165="CASE","",IFERROR(ROUNDUP(E165/N165,0),""))</f>
        <v/>
      </c>
      <c r="H165" s="103">
        <f>IF(S165="BOX","",IFERROR(ROUNDUP(E165/O165,0),""))</f>
        <v/>
      </c>
      <c r="I165" s="105">
        <f>IF(S165="CASE",FLOOR(O165/M165,1),FLOOR(N165/M165,1))</f>
        <v/>
      </c>
      <c r="J165" s="106">
        <f>IF(ISNUMBER(SEARCH("FNSKU",C165)),"Labeling","")</f>
        <v/>
      </c>
      <c r="K165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165" s="107">
        <f>IFERROR(VLOOKUP(A165,Instruction!A:J,10,0),"No Supplies")</f>
        <v/>
      </c>
      <c r="M165" s="113">
        <f>IFERROR(VLOOKUP(A165,Data1!A:C,3,0),1)</f>
        <v/>
      </c>
      <c r="N165" s="103">
        <f>IFERROR(VLOOKUP(D165,Data2!$A:$D,4,0),"")</f>
        <v/>
      </c>
      <c r="O165" s="102">
        <f>IFERROR(VLOOKUP(D165,Data2!$A:$C,3,0),"")</f>
        <v/>
      </c>
      <c r="P165" s="103" t="n">
        <v>93</v>
      </c>
      <c r="Q165" s="102" t="n">
        <v>96</v>
      </c>
      <c r="R165" s="102" t="inlineStr"/>
      <c r="S165" s="102" t="inlineStr">
        <is>
          <t>BOX</t>
        </is>
      </c>
    </row>
    <row r="166">
      <c r="A166" s="95" t="inlineStr">
        <is>
          <t>5053-EACH-1</t>
        </is>
      </c>
      <c r="B166" s="96" t="inlineStr">
        <is>
          <t>B003BNYACC</t>
        </is>
      </c>
      <c r="C166" s="96" t="inlineStr">
        <is>
          <t>X00484N5OX</t>
        </is>
      </c>
      <c r="D166" s="97">
        <f>IFERROR(VLOOKUP(A166,Data1!A:B,2,0),"")</f>
        <v/>
      </c>
      <c r="E166" s="98">
        <f>M166*Q166</f>
        <v/>
      </c>
      <c r="F166" s="98">
        <f>I166*IF(S166="CASE",H166,G166)</f>
        <v/>
      </c>
      <c r="G166" s="97">
        <f>IF(S166="CASE","",IFERROR(ROUNDUP(E166/N166,0),""))</f>
        <v/>
      </c>
      <c r="H166" s="97">
        <f>IF(S166="BOX","",IFERROR(ROUNDUP(E166/O166,0),""))</f>
        <v/>
      </c>
      <c r="I166" s="98">
        <f>IF(S166="CASE",FLOOR(O166/M166,1),FLOOR(N166/M166,1))</f>
        <v/>
      </c>
      <c r="J166" s="99">
        <f>IF(ISNUMBER(SEARCH("FNSKU",C166)),"Labeling","")</f>
        <v/>
      </c>
      <c r="K166" s="99">
        <f>IFERROR(VLOOKUP(A166,Instruction!A:F,6,0),"")</f>
        <v/>
      </c>
      <c r="L166" s="100">
        <f>IFERROR(VLOOKUP(A166,Instruction!A:J,10,0),"No Supplies")</f>
        <v/>
      </c>
      <c r="M166" s="98">
        <f>IFERROR(VLOOKUP(A166,Data1!A:C,3,0),1)</f>
        <v/>
      </c>
      <c r="N166" s="97">
        <f>IFERROR(VLOOKUP(D166,Data2!$A:$D,4,0),"")</f>
        <v/>
      </c>
      <c r="O166" s="96">
        <f>IFERROR(VLOOKUP(D166,Data2!$A:$C,3,0),"")</f>
        <v/>
      </c>
      <c r="P166" s="97" t="n">
        <v>92</v>
      </c>
      <c r="Q166" s="96" t="n">
        <v>96</v>
      </c>
      <c r="R166" s="96" t="inlineStr"/>
      <c r="S166" s="96" t="inlineStr">
        <is>
          <t>CASE</t>
        </is>
      </c>
    </row>
    <row r="167">
      <c r="A167" s="109" t="inlineStr">
        <is>
          <t>3198-EACH</t>
        </is>
      </c>
      <c r="B167" s="102" t="inlineStr">
        <is>
          <t>B07S164JS2</t>
        </is>
      </c>
      <c r="C167" s="102" t="inlineStr">
        <is>
          <t>X003YHO1JX</t>
        </is>
      </c>
      <c r="D167" s="103">
        <f>IFERROR(VLOOKUP(A167,Data1!A:B,2,0),"")</f>
        <v/>
      </c>
      <c r="E167" s="113">
        <f>M167*Q167</f>
        <v/>
      </c>
      <c r="F167" s="113">
        <f>I167*IF(S167="CASE",H167,G167)</f>
        <v/>
      </c>
      <c r="G167" s="103">
        <f>IF(S167="CASE","",IFERROR(ROUNDUP(E167/N167,0),""))</f>
        <v/>
      </c>
      <c r="H167" s="103">
        <f>IF(S167="BOX","",IFERROR(ROUNDUP(E167/O167,0),""))</f>
        <v/>
      </c>
      <c r="I167" s="105">
        <f>IF(S167="CASE",FLOOR(O167/M167,1),FLOOR(N167/M167,1))</f>
        <v/>
      </c>
      <c r="J167" s="106">
        <f>IF(ISNUMBER(SEARCH("FNSKU",C167)),"Labeling","")</f>
        <v/>
      </c>
      <c r="K167" s="106">
        <f>IFERROR(VLOOKUP(A167,Instruction!A:F,6,0),"")</f>
        <v/>
      </c>
      <c r="L167" s="107">
        <f>IFERROR(VLOOKUP(A167,Instruction!A:J,10,0),"No Supplies")</f>
        <v/>
      </c>
      <c r="M167" s="113">
        <f>IFERROR(VLOOKUP(A167,Data1!A:C,3,0),1)</f>
        <v/>
      </c>
      <c r="N167" s="103">
        <f>IFERROR(VLOOKUP(D167,Data2!$A:$D,4,0),"")</f>
        <v/>
      </c>
      <c r="O167" s="102">
        <f>IFERROR(VLOOKUP(D167,Data2!$A:$C,3,0),"")</f>
        <v/>
      </c>
      <c r="P167" s="103" t="n">
        <v>92</v>
      </c>
      <c r="Q167" s="102" t="n">
        <v>96</v>
      </c>
      <c r="R167" s="102" t="inlineStr"/>
      <c r="S167" s="102" t="inlineStr">
        <is>
          <t>BOX</t>
        </is>
      </c>
    </row>
    <row r="168">
      <c r="A168" s="95" t="inlineStr">
        <is>
          <t>581-CASE</t>
        </is>
      </c>
      <c r="B168" s="96" t="inlineStr">
        <is>
          <t>B07XQM13CX</t>
        </is>
      </c>
      <c r="C168" s="96" t="inlineStr">
        <is>
          <t>X003SBSJ93</t>
        </is>
      </c>
      <c r="D168" s="97">
        <f>IFERROR(VLOOKUP(A168,Data1!A:B,2,0),"")</f>
        <v/>
      </c>
      <c r="E168" s="98">
        <f>M168*Q168</f>
        <v/>
      </c>
      <c r="F168" s="98">
        <f>I168*IF(S168="CASE",H168,G168)</f>
        <v/>
      </c>
      <c r="G168" s="97">
        <f>IF(S168="CASE","",IFERROR(ROUNDUP(E168/N168,0),""))</f>
        <v/>
      </c>
      <c r="H168" s="97">
        <f>IF(S168="BOX","",IFERROR(ROUNDUP(E168/O168,0),""))</f>
        <v/>
      </c>
      <c r="I168" s="98">
        <f>IF(S168="CASE",FLOOR(O168/M168,1),FLOOR(N168/M168,1))</f>
        <v/>
      </c>
      <c r="J168" s="99">
        <f>IF(ISNUMBER(SEARCH("FNSKU",C168)),"Labeling","")</f>
        <v/>
      </c>
      <c r="K168" s="99">
        <f>IFERROR(VLOOKUP(A168,Instruction!A:F,6,0),"")</f>
        <v/>
      </c>
      <c r="L168" s="100">
        <f>IFERROR(VLOOKUP(A168,Instruction!A:J,10,0),"No Supplies")</f>
        <v/>
      </c>
      <c r="M168" s="98">
        <f>IFERROR(VLOOKUP(A168,Data1!A:C,3,0),1)</f>
        <v/>
      </c>
      <c r="N168" s="97">
        <f>IFERROR(VLOOKUP(D168,Data2!$A:$D,4,0),"")</f>
        <v/>
      </c>
      <c r="O168" s="96">
        <f>IFERROR(VLOOKUP(D168,Data2!$A:$C,3,0),"")</f>
        <v/>
      </c>
      <c r="P168" s="97" t="n">
        <v>91</v>
      </c>
      <c r="Q168" s="96" t="n">
        <v>91</v>
      </c>
      <c r="R168" s="96" t="inlineStr"/>
      <c r="S168" s="96" t="inlineStr">
        <is>
          <t>CASE</t>
        </is>
      </c>
    </row>
    <row r="169">
      <c r="A169" s="109" t="inlineStr">
        <is>
          <t>508-PACK2</t>
        </is>
      </c>
      <c r="B169" s="102" t="inlineStr">
        <is>
          <t>B09C7TDTY1</t>
        </is>
      </c>
      <c r="C169" s="102" t="inlineStr">
        <is>
          <t>X003SC1YD5</t>
        </is>
      </c>
      <c r="D169" s="103">
        <f>IFERROR(VLOOKUP(A169,Data1!A:B,2,0),"")</f>
        <v/>
      </c>
      <c r="E169" s="113">
        <f>M169*Q169</f>
        <v/>
      </c>
      <c r="F169" s="113">
        <f>I169*IF(S169="CASE",H169,G169)</f>
        <v/>
      </c>
      <c r="G169" s="103">
        <f>IF(S169="CASE","",IFERROR(ROUNDUP(E169/N169,0),""))</f>
        <v/>
      </c>
      <c r="H169" s="103">
        <f>IF(S169="BOX","",IFERROR(ROUNDUP(E169/O169,0),""))</f>
        <v/>
      </c>
      <c r="I169" s="105">
        <f>IF(S169="CASE",FLOOR(O169/M169,1),FLOOR(N169/M169,1))</f>
        <v/>
      </c>
      <c r="J169" s="106">
        <f>IF(ISNUMBER(SEARCH("FNSKU",C169)),"Labeling","")</f>
        <v/>
      </c>
      <c r="K169" s="106">
        <f>IFERROR(VLOOKUP(A169,Instruction!A:F,6,0),"")</f>
        <v/>
      </c>
      <c r="L169" s="107">
        <f>IFERROR(VLOOKUP(A169,Instruction!A:J,10,0),"No Supplies")</f>
        <v/>
      </c>
      <c r="M169" s="113">
        <f>IFERROR(VLOOKUP(A169,Data1!A:C,3,0),1)</f>
        <v/>
      </c>
      <c r="N169" s="103">
        <f>IFERROR(VLOOKUP(D169,Data2!$A:$D,4,0),"")</f>
        <v/>
      </c>
      <c r="O169" s="102">
        <f>IFERROR(VLOOKUP(D169,Data2!$A:$C,3,0),"")</f>
        <v/>
      </c>
      <c r="P169" s="103" t="n">
        <v>88</v>
      </c>
      <c r="Q169" s="102" t="n">
        <v>96</v>
      </c>
      <c r="R169" s="102" t="inlineStr"/>
      <c r="S169" s="102" t="inlineStr">
        <is>
          <t>CASE</t>
        </is>
      </c>
    </row>
    <row r="170">
      <c r="A170" s="95" t="inlineStr">
        <is>
          <t>3161-CASE</t>
        </is>
      </c>
      <c r="B170" s="96" t="inlineStr">
        <is>
          <t>B08FK9Z656</t>
        </is>
      </c>
      <c r="C170" s="96" t="inlineStr">
        <is>
          <t>X003SBSJE3</t>
        </is>
      </c>
      <c r="D170" s="97">
        <f>IFERROR(VLOOKUP(A170,Data1!A:B,2,0),"")</f>
        <v/>
      </c>
      <c r="E170" s="98">
        <f>M170*Q170</f>
        <v/>
      </c>
      <c r="F170" s="98">
        <f>I170*IF(S170="CASE",H170,G170)</f>
        <v/>
      </c>
      <c r="G170" s="97">
        <f>IF(S170="CASE","",IFERROR(ROUNDUP(E170/N170,0),""))</f>
        <v/>
      </c>
      <c r="H170" s="97">
        <f>IF(S170="BOX","",IFERROR(ROUNDUP(E170/O170,0),""))</f>
        <v/>
      </c>
      <c r="I170" s="98">
        <f>IF(S170="CASE",FLOOR(O170/M170,1),FLOOR(N170/M170,1))</f>
        <v/>
      </c>
      <c r="J170" s="99">
        <f>IF(ISNUMBER(SEARCH("FNSKU",C170)),"Labeling","")</f>
        <v/>
      </c>
      <c r="K170" s="99">
        <f>IFERROR(VLOOKUP(A170,Instruction!A:F,6,0),"")</f>
        <v/>
      </c>
      <c r="L170" s="100">
        <f>IFERROR(VLOOKUP(A170,Instruction!A:J,10,0),"No Supplies")</f>
        <v/>
      </c>
      <c r="M170" s="98">
        <f>IFERROR(VLOOKUP(A170,Data1!A:C,3,0),1)</f>
        <v/>
      </c>
      <c r="N170" s="97">
        <f>IFERROR(VLOOKUP(D170,Data2!$A:$D,4,0),"")</f>
        <v/>
      </c>
      <c r="O170" s="96">
        <f>IFERROR(VLOOKUP(D170,Data2!$A:$C,3,0),"")</f>
        <v/>
      </c>
      <c r="P170" s="97" t="n">
        <v>88</v>
      </c>
      <c r="Q170" s="96" t="n">
        <v>88</v>
      </c>
      <c r="R170" s="96" t="inlineStr"/>
      <c r="S170" s="96" t="inlineStr">
        <is>
          <t>CASE</t>
        </is>
      </c>
    </row>
    <row r="171">
      <c r="A171" s="109" t="inlineStr">
        <is>
          <t>3167-EA-GN</t>
        </is>
      </c>
      <c r="B171" s="102" t="inlineStr">
        <is>
          <t>B0CFGGNJG7</t>
        </is>
      </c>
      <c r="C171" s="102" t="inlineStr">
        <is>
          <t>X003XEGL6N</t>
        </is>
      </c>
      <c r="D171" s="103">
        <f>IFERROR(VLOOKUP(A171,Data1!A:B,2,0),"")</f>
        <v/>
      </c>
      <c r="E171" s="113">
        <f>M171*Q171</f>
        <v/>
      </c>
      <c r="F171" s="113">
        <f>I171*IF(S171="CASE",H171,G171)</f>
        <v/>
      </c>
      <c r="G171" s="103">
        <f>IF(S171="CASE","",IFERROR(ROUNDUP(E171/N171,0),""))</f>
        <v/>
      </c>
      <c r="H171" s="103">
        <f>IF(S171="BOX","",IFERROR(ROUNDUP(E171/O171,0),""))</f>
        <v/>
      </c>
      <c r="I171" s="105">
        <f>IF(S171="CASE",FLOOR(O171/M171,1),FLOOR(N171/M171,1))</f>
        <v/>
      </c>
      <c r="J171" s="106">
        <f>IF(ISNUMBER(SEARCH("FNSKU",C171)),"Labeling","")</f>
        <v/>
      </c>
      <c r="K171" s="106">
        <f>IFERROR(VLOOKUP(A171,Instruction!A:F,6,0),"")</f>
        <v/>
      </c>
      <c r="L171" s="107">
        <f>IFERROR(VLOOKUP(A171,Instruction!A:J,10,0),"No Supplies")</f>
        <v/>
      </c>
      <c r="M171" s="113">
        <f>IFERROR(VLOOKUP(A171,Data1!A:C,3,0),1)</f>
        <v/>
      </c>
      <c r="N171" s="103">
        <f>IFERROR(VLOOKUP(D171,Data2!$A:$D,4,0),"")</f>
        <v/>
      </c>
      <c r="O171" s="102">
        <f>IFERROR(VLOOKUP(D171,Data2!$A:$C,3,0),"")</f>
        <v/>
      </c>
      <c r="P171" s="103" t="n">
        <v>87</v>
      </c>
      <c r="Q171" s="102" t="n">
        <v>96</v>
      </c>
      <c r="R171" s="102" t="inlineStr"/>
      <c r="S171" s="102" t="inlineStr">
        <is>
          <t>CASE</t>
        </is>
      </c>
    </row>
    <row r="172">
      <c r="A172" s="95" t="inlineStr">
        <is>
          <t>2055-BOX</t>
        </is>
      </c>
      <c r="B172" s="96" t="inlineStr">
        <is>
          <t>B08CYZYPRN</t>
        </is>
      </c>
      <c r="C172" s="96" t="inlineStr">
        <is>
          <t>X0044RG645</t>
        </is>
      </c>
      <c r="D172" s="97">
        <f>IFERROR(VLOOKUP(A172,Data1!A:B,2,0),"")</f>
        <v/>
      </c>
      <c r="E172" s="98">
        <f>M172*Q172</f>
        <v/>
      </c>
      <c r="F172" s="98">
        <f>I172*IF(S172="CASE",H172,G172)</f>
        <v/>
      </c>
      <c r="G172" s="97">
        <f>IF(S172="CASE","",IFERROR(ROUNDUP(E172/N172,0),""))</f>
        <v/>
      </c>
      <c r="H172" s="97">
        <f>IF(S172="BOX","",IFERROR(ROUNDUP(E172/O172,0),""))</f>
        <v/>
      </c>
      <c r="I172" s="98">
        <f>IF(S172="CASE",FLOOR(O172/M172,1),FLOOR(N172/M172,1))</f>
        <v/>
      </c>
      <c r="J172" s="99">
        <f>IF(ISNUMBER(SEARCH("FNSKU",C172)),"Labeling","")</f>
        <v/>
      </c>
      <c r="K172" s="99">
        <f>IFERROR(VLOOKUP(A172,Instruction!A:F,6,0),"")</f>
        <v/>
      </c>
      <c r="L172" s="100">
        <f>IFERROR(VLOOKUP(A172,Instruction!A:J,10,0),"No Supplies")</f>
        <v/>
      </c>
      <c r="M172" s="98">
        <f>IFERROR(VLOOKUP(A172,Data1!A:C,3,0),1)</f>
        <v/>
      </c>
      <c r="N172" s="97">
        <f>IFERROR(VLOOKUP(D172,Data2!$A:$D,4,0),"")</f>
        <v/>
      </c>
      <c r="O172" s="96">
        <f>IFERROR(VLOOKUP(D172,Data2!$A:$C,3,0),"")</f>
        <v/>
      </c>
      <c r="P172" s="97" t="n">
        <v>87</v>
      </c>
      <c r="Q172" s="96" t="n">
        <v>96</v>
      </c>
      <c r="R172" s="96" t="inlineStr"/>
      <c r="S172" s="96" t="inlineStr">
        <is>
          <t>CASE</t>
        </is>
      </c>
    </row>
    <row r="173">
      <c r="A173" s="109" t="inlineStr">
        <is>
          <t>4401-SET6</t>
        </is>
      </c>
      <c r="B173" s="102" t="inlineStr">
        <is>
          <t>B07SFT8ZG7</t>
        </is>
      </c>
      <c r="C173" s="102" t="inlineStr">
        <is>
          <t>X0040DLEAJ</t>
        </is>
      </c>
      <c r="D173" s="103">
        <f>IFERROR(VLOOKUP(A173,Data1!A:B,2,0),"")</f>
        <v/>
      </c>
      <c r="E173" s="113">
        <f>M173*Q173</f>
        <v/>
      </c>
      <c r="F173" s="113">
        <f>I173*IF(S173="CASE",H173,G173)</f>
        <v/>
      </c>
      <c r="G173" s="103">
        <f>IF(S173="CASE","",IFERROR(ROUNDUP(E173/N173,0),""))</f>
        <v/>
      </c>
      <c r="H173" s="103">
        <f>IF(S173="BOX","",IFERROR(ROUNDUP(E173/O173,0),""))</f>
        <v/>
      </c>
      <c r="I173" s="105">
        <f>IF(S173="CASE",FLOOR(O173/M173,1),FLOOR(N173/M173,1))</f>
        <v/>
      </c>
      <c r="J173" s="106">
        <f>IF(ISNUMBER(SEARCH("FNSKU",C173)),"Labeling","")</f>
        <v/>
      </c>
      <c r="K173" s="106">
        <f>IFERROR(VLOOKUP(A173,Instruction!A:F,6,0),"")</f>
        <v/>
      </c>
      <c r="L173" s="107">
        <f>IFERROR(VLOOKUP(A173,Instruction!A:J,10,0),"No Supplies")</f>
        <v/>
      </c>
      <c r="M173" s="113">
        <f>IFERROR(VLOOKUP(A173,Data1!A:C,3,0),1)</f>
        <v/>
      </c>
      <c r="N173" s="103">
        <f>IFERROR(VLOOKUP(D173,Data2!$A:$D,4,0),"")</f>
        <v/>
      </c>
      <c r="O173" s="102">
        <f>IFERROR(VLOOKUP(D173,Data2!$A:$C,3,0),"")</f>
        <v/>
      </c>
      <c r="P173" s="103" t="n">
        <v>85</v>
      </c>
      <c r="Q173" s="102" t="n">
        <v>96</v>
      </c>
      <c r="R173" s="102" t="inlineStr"/>
      <c r="S173" s="102" t="inlineStr">
        <is>
          <t>CASE</t>
        </is>
      </c>
    </row>
    <row r="174">
      <c r="A174" s="95" t="inlineStr">
        <is>
          <t>5033-EACH</t>
        </is>
      </c>
      <c r="B174" s="96" t="inlineStr">
        <is>
          <t>B07SCL3C9Y</t>
        </is>
      </c>
      <c r="C174" s="96" t="inlineStr">
        <is>
          <t>X003SVW1PV</t>
        </is>
      </c>
      <c r="D174" s="97">
        <f>IFERROR(VLOOKUP(A174,Data1!A:B,2,0),"")</f>
        <v/>
      </c>
      <c r="E174" s="98">
        <f>M174*Q174</f>
        <v/>
      </c>
      <c r="F174" s="98">
        <f>I174*IF(S174="CASE",H174,G174)</f>
        <v/>
      </c>
      <c r="G174" s="97">
        <f>IF(S174="CASE","",IFERROR(ROUNDUP(E174/N174,0),""))</f>
        <v/>
      </c>
      <c r="H174" s="97">
        <f>IF(S174="BOX","",IFERROR(ROUNDUP(E174/O174,0),""))</f>
        <v/>
      </c>
      <c r="I174" s="98">
        <f>IF(S174="CASE",FLOOR(O174/M174,1),FLOOR(N174/M174,1))</f>
        <v/>
      </c>
      <c r="J174" s="99">
        <f>IF(ISNUMBER(SEARCH("FNSKU",C174)),"Labeling","")</f>
        <v/>
      </c>
      <c r="K174" s="99">
        <f>IFERROR(VLOOKUP(A174,Instruction!A:F,6,0),"")</f>
        <v/>
      </c>
      <c r="L174" s="100">
        <f>IFERROR(VLOOKUP(A174,Instruction!A:J,10,0),"No Supplies")</f>
        <v/>
      </c>
      <c r="M174" s="98">
        <f>IFERROR(VLOOKUP(A174,Data1!A:C,3,0),1)</f>
        <v/>
      </c>
      <c r="N174" s="97">
        <f>IFERROR(VLOOKUP(D174,Data2!$A:$D,4,0),"")</f>
        <v/>
      </c>
      <c r="O174" s="96">
        <f>IFERROR(VLOOKUP(D174,Data2!$A:$C,3,0),"")</f>
        <v/>
      </c>
      <c r="P174" s="97" t="n">
        <v>83</v>
      </c>
      <c r="Q174" s="96" t="n">
        <v>72</v>
      </c>
      <c r="R174" s="96" t="inlineStr"/>
      <c r="S174" s="96" t="inlineStr">
        <is>
          <t>CASE</t>
        </is>
      </c>
    </row>
    <row r="175">
      <c r="A175" s="109" t="inlineStr">
        <is>
          <t>5012-EACH</t>
        </is>
      </c>
      <c r="B175" s="102" t="inlineStr">
        <is>
          <t>B002NLIS7G</t>
        </is>
      </c>
      <c r="C175" s="102" t="inlineStr">
        <is>
          <t>B002NLIS7G</t>
        </is>
      </c>
      <c r="D175" s="103">
        <f>IFERROR(VLOOKUP(A175,Data1!A:B,2,0),"")</f>
        <v/>
      </c>
      <c r="E175" s="113">
        <f>M175*Q175</f>
        <v/>
      </c>
      <c r="F175" s="113">
        <f>I175*IF(S175="CASE",H175,G175)</f>
        <v/>
      </c>
      <c r="G175" s="103">
        <f>IF(S175="CASE","",IFERROR(ROUNDUP(E175/N175,0),""))</f>
        <v/>
      </c>
      <c r="H175" s="103">
        <f>IF(S175="BOX","",IFERROR(ROUNDUP(E175/O175,0),""))</f>
        <v/>
      </c>
      <c r="I175" s="105">
        <f>IF(S175="CASE",FLOOR(O175/M175,1),FLOOR(N175/M175,1))</f>
        <v/>
      </c>
      <c r="J175" s="106">
        <f>IF(ISNUMBER(SEARCH("FNSKU",C175)),"Labeling","")</f>
        <v/>
      </c>
      <c r="K175" s="106">
        <f>IFERROR(VLOOKUP(A175,Instruction!A:F,6,0),"")</f>
        <v/>
      </c>
      <c r="L175" s="107">
        <f>IFERROR(VLOOKUP(A175,Instruction!A:J,10,0),"No Supplies")</f>
        <v/>
      </c>
      <c r="M175" s="113">
        <f>IFERROR(VLOOKUP(A175,Data1!A:C,3,0),1)</f>
        <v/>
      </c>
      <c r="N175" s="103">
        <f>IFERROR(VLOOKUP(D175,Data2!$A:$D,4,0),"")</f>
        <v/>
      </c>
      <c r="O175" s="102">
        <f>IFERROR(VLOOKUP(D175,Data2!$A:$C,3,0),"")</f>
        <v/>
      </c>
      <c r="P175" s="103" t="n">
        <v>82</v>
      </c>
      <c r="Q175" s="102" t="n">
        <v>100</v>
      </c>
      <c r="R175" s="102" t="inlineStr"/>
      <c r="S175" s="102" t="inlineStr">
        <is>
          <t>CASE</t>
        </is>
      </c>
    </row>
    <row r="176">
      <c r="A176" s="95" t="inlineStr">
        <is>
          <t>850-CASE</t>
        </is>
      </c>
      <c r="B176" s="96" t="inlineStr">
        <is>
          <t>B07XQLD8PX</t>
        </is>
      </c>
      <c r="C176" s="96" t="inlineStr">
        <is>
          <t>B07XQLD8PX</t>
        </is>
      </c>
      <c r="D176" s="97">
        <f>IFERROR(VLOOKUP(A176,Data1!A:B,2,0),"")</f>
        <v/>
      </c>
      <c r="E176" s="98">
        <f>M176*Q176</f>
        <v/>
      </c>
      <c r="F176" s="98">
        <f>I176*IF(S176="CASE",H176,G176)</f>
        <v/>
      </c>
      <c r="G176" s="97">
        <f>IF(S176="CASE","",IFERROR(ROUNDUP(E176/N176,0),""))</f>
        <v/>
      </c>
      <c r="H176" s="97">
        <f>IF(S176="BOX","",IFERROR(ROUNDUP(E176/O176,0),""))</f>
        <v/>
      </c>
      <c r="I176" s="98">
        <f>IF(S176="CASE",FLOOR(O176/M176,1),FLOOR(N176/M176,1))</f>
        <v/>
      </c>
      <c r="J176" s="99">
        <f>IF(ISNUMBER(SEARCH("FNSKU",C176)),"Labeling","")</f>
        <v/>
      </c>
      <c r="K176" s="99">
        <f>IFERROR(VLOOKUP(A176,Instruction!A:F,6,0),"")</f>
        <v/>
      </c>
      <c r="L176" s="100">
        <f>IFERROR(VLOOKUP(A176,Instruction!A:J,10,0),"No Supplies")</f>
        <v/>
      </c>
      <c r="M176" s="98">
        <f>IFERROR(VLOOKUP(A176,Data1!A:C,3,0),1)</f>
        <v/>
      </c>
      <c r="N176" s="97">
        <f>IFERROR(VLOOKUP(D176,Data2!$A:$D,4,0),"")</f>
        <v/>
      </c>
      <c r="O176" s="96">
        <f>IFERROR(VLOOKUP(D176,Data2!$A:$C,3,0),"")</f>
        <v/>
      </c>
      <c r="P176" s="97" t="n">
        <v>82</v>
      </c>
      <c r="Q176" s="96" t="n">
        <v>82</v>
      </c>
      <c r="R176" s="96" t="inlineStr"/>
      <c r="S176" s="96" t="inlineStr">
        <is>
          <t>CASE</t>
        </is>
      </c>
    </row>
    <row r="177">
      <c r="A177" s="109" t="inlineStr">
        <is>
          <t>565-EACH</t>
        </is>
      </c>
      <c r="B177" s="102" t="inlineStr">
        <is>
          <t>B0019IKAES</t>
        </is>
      </c>
      <c r="C177" s="102" t="inlineStr">
        <is>
          <t>B0019IKAES</t>
        </is>
      </c>
      <c r="D177" s="103">
        <f>IFERROR(VLOOKUP(A177,Data1!A:B,2,0),"")</f>
        <v/>
      </c>
      <c r="E177" s="113">
        <f>M177*Q177</f>
        <v/>
      </c>
      <c r="F177" s="113">
        <f>I177*IF(S177="CASE",H177,G177)</f>
        <v/>
      </c>
      <c r="G177" s="103">
        <f>IF(S177="CASE","",IFERROR(ROUNDUP(E177/N177,0),""))</f>
        <v/>
      </c>
      <c r="H177" s="103">
        <f>IF(S177="BOX","",IFERROR(ROUNDUP(E177/O177,0),""))</f>
        <v/>
      </c>
      <c r="I177" s="105">
        <f>IF(S177="CASE",FLOOR(O177/M177,1),FLOOR(N177/M177,1))</f>
        <v/>
      </c>
      <c r="J177" s="106">
        <f>IF(ISNUMBER(SEARCH("FNSKU",C177)),"Labeling","")</f>
        <v/>
      </c>
      <c r="K177" s="106">
        <f>IFERROR(VLOOKUP(A177,Instruction!A:F,6,0),"")</f>
        <v/>
      </c>
      <c r="L177" s="107">
        <f>IFERROR(VLOOKUP(A177,Instruction!A:J,10,0),"No Supplies")</f>
        <v/>
      </c>
      <c r="M177" s="113">
        <f>IFERROR(VLOOKUP(A177,Data1!A:C,3,0),1)</f>
        <v/>
      </c>
      <c r="N177" s="103">
        <f>IFERROR(VLOOKUP(D177,Data2!$A:$D,4,0),"")</f>
        <v/>
      </c>
      <c r="O177" s="102">
        <f>IFERROR(VLOOKUP(D177,Data2!$A:$C,3,0),"")</f>
        <v/>
      </c>
      <c r="P177" s="103" t="n">
        <v>82</v>
      </c>
      <c r="Q177" s="102" t="n">
        <v>72</v>
      </c>
      <c r="R177" s="102" t="inlineStr"/>
      <c r="S177" s="102" t="inlineStr">
        <is>
          <t>CASE</t>
        </is>
      </c>
    </row>
    <row r="178">
      <c r="A178" s="95" t="inlineStr">
        <is>
          <t>535-BOX</t>
        </is>
      </c>
      <c r="B178" s="96" t="inlineStr">
        <is>
          <t>B07XQLWVWP</t>
        </is>
      </c>
      <c r="C178" s="96" t="inlineStr">
        <is>
          <t>X0044RMLB7</t>
        </is>
      </c>
      <c r="D178" s="97">
        <f>IFERROR(VLOOKUP(A178,Data1!A:B,2,0),"")</f>
        <v/>
      </c>
      <c r="E178" s="98">
        <f>M178*Q178</f>
        <v/>
      </c>
      <c r="F178" s="98">
        <f>I178*IF(S178="CASE",H178,G178)</f>
        <v/>
      </c>
      <c r="G178" s="97">
        <f>IF(S178="CASE","",IFERROR(ROUNDUP(E178/N178,0),""))</f>
        <v/>
      </c>
      <c r="H178" s="97">
        <f>IF(S178="BOX","",IFERROR(ROUNDUP(E178/O178,0),""))</f>
        <v/>
      </c>
      <c r="I178" s="98">
        <f>IF(S178="CASE",FLOOR(O178/M178,1),FLOOR(N178/M178,1))</f>
        <v/>
      </c>
      <c r="J178" s="99">
        <f>IF(ISNUMBER(SEARCH("FNSKU",C178)),"Labeling","")</f>
        <v/>
      </c>
      <c r="K178" s="99">
        <f>IFERROR(VLOOKUP(A178,Instruction!A:F,6,0),"")</f>
        <v/>
      </c>
      <c r="L178" s="100">
        <f>IFERROR(VLOOKUP(A178,Instruction!A:J,10,0),"No Supplies")</f>
        <v/>
      </c>
      <c r="M178" s="98">
        <f>IFERROR(VLOOKUP(A178,Data1!A:C,3,0),1)</f>
        <v/>
      </c>
      <c r="N178" s="97">
        <f>IFERROR(VLOOKUP(D178,Data2!$A:$D,4,0),"")</f>
        <v/>
      </c>
      <c r="O178" s="96">
        <f>IFERROR(VLOOKUP(D178,Data2!$A:$C,3,0),"")</f>
        <v/>
      </c>
      <c r="P178" s="97" t="n">
        <v>81</v>
      </c>
      <c r="Q178" s="96" t="n">
        <v>81</v>
      </c>
      <c r="R178" s="96" t="inlineStr"/>
      <c r="S178" s="96" t="inlineStr">
        <is>
          <t>CASE</t>
        </is>
      </c>
    </row>
    <row r="179">
      <c r="A179" s="109" t="inlineStr">
        <is>
          <t>533-BOX</t>
        </is>
      </c>
      <c r="B179" s="102" t="inlineStr">
        <is>
          <t>B07XQLGMSV</t>
        </is>
      </c>
      <c r="C179" s="102" t="inlineStr">
        <is>
          <t>X0044RLXAR</t>
        </is>
      </c>
      <c r="D179" s="103">
        <f>IFERROR(VLOOKUP(A179,Data1!A:B,2,0),"")</f>
        <v/>
      </c>
      <c r="E179" s="113">
        <f>M179*Q179</f>
        <v/>
      </c>
      <c r="F179" s="113">
        <f>I179*IF(S179="CASE",H179,G179)</f>
        <v/>
      </c>
      <c r="G179" s="103">
        <f>IF(S179="CASE","",IFERROR(ROUNDUP(E179/N179,0),""))</f>
        <v/>
      </c>
      <c r="H179" s="103">
        <f>IF(S179="BOX","",IFERROR(ROUNDUP(E179/O179,0),""))</f>
        <v/>
      </c>
      <c r="I179" s="105">
        <f>IF(S179="CASE",FLOOR(O179/M179,1),FLOOR(N179/M179,1))</f>
        <v/>
      </c>
      <c r="J179" s="106">
        <f>IF(ISNUMBER(SEARCH("FNSKU",C179)),"Labeling","")</f>
        <v/>
      </c>
      <c r="K179" s="106">
        <f>IFERROR(VLOOKUP(A179,Instruction!A:F,6,0),"")</f>
        <v/>
      </c>
      <c r="L179" s="107">
        <f>IFERROR(VLOOKUP(A179,Instruction!A:J,10,0),"No Supplies")</f>
        <v/>
      </c>
      <c r="M179" s="113">
        <f>IFERROR(VLOOKUP(A179,Data1!A:C,3,0),1)</f>
        <v/>
      </c>
      <c r="N179" s="103">
        <f>IFERROR(VLOOKUP(D179,Data2!$A:$D,4,0),"")</f>
        <v/>
      </c>
      <c r="O179" s="102">
        <f>IFERROR(VLOOKUP(D179,Data2!$A:$C,3,0),"")</f>
        <v/>
      </c>
      <c r="P179" s="103" t="n">
        <v>81</v>
      </c>
      <c r="Q179" s="102" t="n">
        <v>81</v>
      </c>
      <c r="R179" s="102" t="inlineStr"/>
      <c r="S179" s="102" t="inlineStr">
        <is>
          <t>CASE</t>
        </is>
      </c>
    </row>
    <row r="180">
      <c r="A180" s="95" t="inlineStr">
        <is>
          <t>4102-PACK4</t>
        </is>
      </c>
      <c r="B180" s="96" t="inlineStr">
        <is>
          <t>B08DQB54VJ</t>
        </is>
      </c>
      <c r="C180" s="96" t="inlineStr">
        <is>
          <t>X0040DULGR</t>
        </is>
      </c>
      <c r="D180" s="97">
        <f>IFERROR(VLOOKUP(A180,Data1!A:B,2,0),"")</f>
        <v/>
      </c>
      <c r="E180" s="98">
        <f>M180*Q180</f>
        <v/>
      </c>
      <c r="F180" s="98">
        <f>I180*IF(S180="CASE",H180,G180)</f>
        <v/>
      </c>
      <c r="G180" s="97">
        <f>IF(S180="CASE","",IFERROR(ROUNDUP(E180/N180,0),""))</f>
        <v/>
      </c>
      <c r="H180" s="97">
        <f>IF(S180="BOX","",IFERROR(ROUNDUP(E180/O180,0),""))</f>
        <v/>
      </c>
      <c r="I180" s="98">
        <f>IF(S180="CASE",FLOOR(O180/M180,1),FLOOR(N180/M180,1))</f>
        <v/>
      </c>
      <c r="J180" s="99">
        <f>IF(ISNUMBER(SEARCH("FNSKU",C180)),"Labeling","")</f>
        <v/>
      </c>
      <c r="K180" s="99">
        <f>IFERROR(VLOOKUP(A180,Instruction!A:F,6,0),"")</f>
        <v/>
      </c>
      <c r="L180" s="100">
        <f>IFERROR(VLOOKUP(A180,Instruction!A:J,10,0),"No Supplies")</f>
        <v/>
      </c>
      <c r="M180" s="98">
        <f>IFERROR(VLOOKUP(A180,Data1!A:C,3,0),1)</f>
        <v/>
      </c>
      <c r="N180" s="97">
        <f>IFERROR(VLOOKUP(D180,Data2!$A:$D,4,0),"")</f>
        <v/>
      </c>
      <c r="O180" s="96">
        <f>IFERROR(VLOOKUP(D180,Data2!$A:$C,3,0),"")</f>
        <v/>
      </c>
      <c r="P180" s="97" t="n">
        <v>80</v>
      </c>
      <c r="Q180" s="96" t="n">
        <v>81</v>
      </c>
      <c r="R180" s="96" t="inlineStr"/>
      <c r="S180" s="96" t="inlineStr">
        <is>
          <t>CASE</t>
        </is>
      </c>
    </row>
    <row r="181">
      <c r="A181" s="109" t="inlineStr">
        <is>
          <t>4140-EACH</t>
        </is>
      </c>
      <c r="B181" s="102" t="inlineStr">
        <is>
          <t>B07Q84V32B</t>
        </is>
      </c>
      <c r="C181" s="102" t="inlineStr">
        <is>
          <t>X003Y7CZSH</t>
        </is>
      </c>
      <c r="D181" s="103">
        <f>IFERROR(VLOOKUP(A181,Data1!A:B,2,0),"")</f>
        <v/>
      </c>
      <c r="E181" s="113">
        <f>M181*Q181</f>
        <v/>
      </c>
      <c r="F181" s="113">
        <f>I181*IF(S181="CASE",H181,G181)</f>
        <v/>
      </c>
      <c r="G181" s="103">
        <f>IF(S181="CASE","",IFERROR(ROUNDUP(E181/N181,0),""))</f>
        <v/>
      </c>
      <c r="H181" s="103">
        <f>IF(S181="BOX","",IFERROR(ROUNDUP(E181/O181,0),""))</f>
        <v/>
      </c>
      <c r="I181" s="105">
        <f>IF(S181="CASE",FLOOR(O181/M181,1),FLOOR(N181/M181,1))</f>
        <v/>
      </c>
      <c r="J181" s="106">
        <f>IF(ISNUMBER(SEARCH("FNSKU",C181)),"Labeling","")</f>
        <v/>
      </c>
      <c r="K181" s="106">
        <f>IFERROR(VLOOKUP(A181,Instruction!A:F,6,0),"")</f>
        <v/>
      </c>
      <c r="L181" s="107">
        <f>IFERROR(VLOOKUP(A181,Instruction!A:J,10,0),"No Supplies")</f>
        <v/>
      </c>
      <c r="M181" s="113">
        <f>IFERROR(VLOOKUP(A181,Data1!A:C,3,0),1)</f>
        <v/>
      </c>
      <c r="N181" s="103">
        <f>IFERROR(VLOOKUP(D181,Data2!$A:$D,4,0),"")</f>
        <v/>
      </c>
      <c r="O181" s="102">
        <f>IFERROR(VLOOKUP(D181,Data2!$A:$C,3,0),"")</f>
        <v/>
      </c>
      <c r="P181" s="103" t="n">
        <v>78</v>
      </c>
      <c r="Q181" s="102" t="n">
        <v>84</v>
      </c>
      <c r="R181" s="102" t="inlineStr"/>
      <c r="S181" s="102" t="inlineStr">
        <is>
          <t>CASE</t>
        </is>
      </c>
    </row>
    <row r="182">
      <c r="A182" s="95" t="inlineStr">
        <is>
          <t>546-SET4</t>
        </is>
      </c>
      <c r="B182" s="96" t="inlineStr">
        <is>
          <t>B07SB6PGTB</t>
        </is>
      </c>
      <c r="C182" s="96" t="inlineStr">
        <is>
          <t>X003X7GJZD</t>
        </is>
      </c>
      <c r="D182" s="97">
        <f>IFERROR(VLOOKUP(A182,Data1!A:B,2,0),"")</f>
        <v/>
      </c>
      <c r="E182" s="98">
        <f>M182*Q182</f>
        <v/>
      </c>
      <c r="F182" s="98">
        <f>I182*IF(S182="CASE",H182,G182)</f>
        <v/>
      </c>
      <c r="G182" s="97">
        <f>IF(S182="CASE","",IFERROR(ROUNDUP(E182/N182,0),""))</f>
        <v/>
      </c>
      <c r="H182" s="97">
        <f>IF(S182="BOX","",IFERROR(ROUNDUP(E182/O182,0),""))</f>
        <v/>
      </c>
      <c r="I182" s="98">
        <f>IF(S182="CASE",FLOOR(O182/M182,1),FLOOR(N182/M182,1))</f>
        <v/>
      </c>
      <c r="J182" s="99">
        <f>IF(ISNUMBER(SEARCH("FNSKU",C182)),"Labeling","")</f>
        <v/>
      </c>
      <c r="K182" s="99">
        <f>IFERROR(VLOOKUP(A182,Instruction!A:F,6,0),"")</f>
        <v/>
      </c>
      <c r="L182" s="100">
        <f>IFERROR(VLOOKUP(A182,Instruction!A:J,10,0),"No Supplies")</f>
        <v/>
      </c>
      <c r="M182" s="98">
        <f>IFERROR(VLOOKUP(A182,Data1!A:C,3,0),1)</f>
        <v/>
      </c>
      <c r="N182" s="97">
        <f>IFERROR(VLOOKUP(D182,Data2!$A:$D,4,0),"")</f>
        <v/>
      </c>
      <c r="O182" s="96">
        <f>IFERROR(VLOOKUP(D182,Data2!$A:$C,3,0),"")</f>
        <v/>
      </c>
      <c r="P182" s="97" t="n">
        <v>78</v>
      </c>
      <c r="Q182" s="96" t="n">
        <v>81</v>
      </c>
      <c r="R182" s="96" t="inlineStr"/>
      <c r="S182" s="96" t="inlineStr">
        <is>
          <t>CASE</t>
        </is>
      </c>
    </row>
    <row r="183">
      <c r="A183" s="109" t="inlineStr">
        <is>
          <t>2028-PACK2</t>
        </is>
      </c>
      <c r="B183" s="102" t="inlineStr">
        <is>
          <t>B08GWSZ1H9</t>
        </is>
      </c>
      <c r="C183" s="102" t="inlineStr">
        <is>
          <t>X0045JC9U7</t>
        </is>
      </c>
      <c r="D183" s="103">
        <f>IFERROR(VLOOKUP(A183,Data1!A:B,2,0),"")</f>
        <v/>
      </c>
      <c r="E183" s="113">
        <f>M183*Q183</f>
        <v/>
      </c>
      <c r="F183" s="113">
        <f>I183*IF(S183="CASE",H183,G183)</f>
        <v/>
      </c>
      <c r="G183" s="103">
        <f>IF(S183="CASE","",IFERROR(ROUNDUP(E183/N183,0),""))</f>
        <v/>
      </c>
      <c r="H183" s="103">
        <f>IF(S183="BOX","",IFERROR(ROUNDUP(E183/O183,0),""))</f>
        <v/>
      </c>
      <c r="I183" s="105">
        <f>IF(S183="CASE",FLOOR(O183/M183,1),FLOOR(N183/M183,1))</f>
        <v/>
      </c>
      <c r="J183" s="106">
        <f>IF(ISNUMBER(SEARCH("FNSKU",C183)),"Labeling","")</f>
        <v/>
      </c>
      <c r="K183" s="106">
        <f>IFERROR(VLOOKUP(A183,Instruction!A:F,6,0),"")</f>
        <v/>
      </c>
      <c r="L183" s="107">
        <f>IFERROR(VLOOKUP(A183,Instruction!A:J,10,0),"No Supplies")</f>
        <v/>
      </c>
      <c r="M183" s="113">
        <f>IFERROR(VLOOKUP(A183,Data1!A:C,3,0),1)</f>
        <v/>
      </c>
      <c r="N183" s="103">
        <f>IFERROR(VLOOKUP(D183,Data2!$A:$D,4,0),"")</f>
        <v/>
      </c>
      <c r="O183" s="102">
        <f>IFERROR(VLOOKUP(D183,Data2!$A:$C,3,0),"")</f>
        <v/>
      </c>
      <c r="P183" s="103" t="n">
        <v>77</v>
      </c>
      <c r="Q183" s="102" t="n">
        <v>72</v>
      </c>
      <c r="R183" s="102" t="inlineStr"/>
      <c r="S183" s="102" t="inlineStr">
        <is>
          <t>CASE</t>
        </is>
      </c>
    </row>
    <row r="184">
      <c r="A184" s="95" t="inlineStr">
        <is>
          <t>3142-EACH</t>
        </is>
      </c>
      <c r="B184" s="96" t="inlineStr">
        <is>
          <t>B07Q713CKC</t>
        </is>
      </c>
      <c r="C184" s="96" t="inlineStr">
        <is>
          <t>X0042TT2C3</t>
        </is>
      </c>
      <c r="D184" s="97">
        <f>IFERROR(VLOOKUP(A184,Data1!A:B,2,0),"")</f>
        <v/>
      </c>
      <c r="E184" s="98">
        <f>M184*Q184</f>
        <v/>
      </c>
      <c r="F184" s="98">
        <f>I184*IF(S184="CASE",H184,G184)</f>
        <v/>
      </c>
      <c r="G184" s="97">
        <f>IF(S184="CASE","",IFERROR(ROUNDUP(E184/N184,0),""))</f>
        <v/>
      </c>
      <c r="H184" s="97">
        <f>IF(S184="BOX","",IFERROR(ROUNDUP(E184/O184,0),""))</f>
        <v/>
      </c>
      <c r="I184" s="98">
        <f>IF(S184="CASE",FLOOR(O184/M184,1),FLOOR(N184/M184,1))</f>
        <v/>
      </c>
      <c r="J184" s="99">
        <f>IF(ISNUMBER(SEARCH("FNSKU",C184)),"Labeling","")</f>
        <v/>
      </c>
      <c r="K184" s="99">
        <f>IFERROR(VLOOKUP(A184,Instruction!A:F,6,0),"")</f>
        <v/>
      </c>
      <c r="L184" s="100">
        <f>IFERROR(VLOOKUP(A184,Instruction!A:J,10,0),"No Supplies")</f>
        <v/>
      </c>
      <c r="M184" s="98">
        <f>IFERROR(VLOOKUP(A184,Data1!A:C,3,0),1)</f>
        <v/>
      </c>
      <c r="N184" s="97">
        <f>IFERROR(VLOOKUP(D184,Data2!$A:$D,4,0),"")</f>
        <v/>
      </c>
      <c r="O184" s="96">
        <f>IFERROR(VLOOKUP(D184,Data2!$A:$C,3,0),"")</f>
        <v/>
      </c>
      <c r="P184" s="97" t="n">
        <v>76</v>
      </c>
      <c r="Q184" s="96" t="n">
        <v>72</v>
      </c>
      <c r="R184" s="96" t="inlineStr"/>
      <c r="S184" s="96" t="inlineStr">
        <is>
          <t>CASE</t>
        </is>
      </c>
    </row>
    <row r="185">
      <c r="A185" s="109" t="inlineStr">
        <is>
          <t>2042-EACH</t>
        </is>
      </c>
      <c r="B185" s="102" t="inlineStr">
        <is>
          <t>B008RD8Y6Y</t>
        </is>
      </c>
      <c r="C185" s="102" t="inlineStr">
        <is>
          <t>B008RD8Y6Y</t>
        </is>
      </c>
      <c r="D185" s="103">
        <f>IFERROR(VLOOKUP(A185,Data1!A:B,2,0),"")</f>
        <v/>
      </c>
      <c r="E185" s="113">
        <f>M185*Q185</f>
        <v/>
      </c>
      <c r="F185" s="113">
        <f>I185*IF(S185="CASE",H185,G185)</f>
        <v/>
      </c>
      <c r="G185" s="103">
        <f>IF(S185="CASE","",IFERROR(ROUNDUP(E185/N185,0),""))</f>
        <v/>
      </c>
      <c r="H185" s="103">
        <f>IF(S185="BOX","",IFERROR(ROUNDUP(E185/O185,0),""))</f>
        <v/>
      </c>
      <c r="I185" s="105">
        <f>IF(S185="CASE",FLOOR(O185/M185,1),FLOOR(N185/M185,1))</f>
        <v/>
      </c>
      <c r="J185" s="106">
        <f>IF(ISNUMBER(SEARCH("FNSKU",C185)),"Labeling","")</f>
        <v/>
      </c>
      <c r="K185" s="106">
        <f>IFERROR(VLOOKUP(A185,Instruction!A:F,6,0),"")</f>
        <v/>
      </c>
      <c r="L185" s="107">
        <f>IFERROR(VLOOKUP(A185,Instruction!A:J,10,0),"No Supplies")</f>
        <v/>
      </c>
      <c r="M185" s="113">
        <f>IFERROR(VLOOKUP(A185,Data1!A:C,3,0),1)</f>
        <v/>
      </c>
      <c r="N185" s="103">
        <f>IFERROR(VLOOKUP(D185,Data2!$A:$D,4,0),"")</f>
        <v/>
      </c>
      <c r="O185" s="102">
        <f>IFERROR(VLOOKUP(D185,Data2!$A:$C,3,0),"")</f>
        <v/>
      </c>
      <c r="P185" s="103" t="n">
        <v>76</v>
      </c>
      <c r="Q185" s="102" t="n">
        <v>72</v>
      </c>
      <c r="R185" s="102" t="inlineStr"/>
      <c r="S185" s="102" t="inlineStr">
        <is>
          <t>BOX</t>
        </is>
      </c>
    </row>
    <row r="186">
      <c r="A186" s="95" t="inlineStr">
        <is>
          <t>6004-PACK2</t>
        </is>
      </c>
      <c r="B186" s="96" t="inlineStr">
        <is>
          <t>B08G8YX6FP</t>
        </is>
      </c>
      <c r="C186" s="96" t="inlineStr">
        <is>
          <t>X0044RLXLB</t>
        </is>
      </c>
      <c r="D186" s="97">
        <f>IFERROR(VLOOKUP(A186,Data1!A:B,2,0),"")</f>
        <v/>
      </c>
      <c r="E186" s="98">
        <f>M186*Q186</f>
        <v/>
      </c>
      <c r="F186" s="98">
        <f>I186*IF(S186="CASE",H186,G186)</f>
        <v/>
      </c>
      <c r="G186" s="97">
        <f>IF(S186="CASE","",IFERROR(ROUNDUP(E186/N186,0),""))</f>
        <v/>
      </c>
      <c r="H186" s="97">
        <f>IF(S186="BOX","",IFERROR(ROUNDUP(E186/O186,0),""))</f>
        <v/>
      </c>
      <c r="I186" s="98">
        <f>IF(S186="CASE",FLOOR(O186/M186,1),FLOOR(N186/M186,1))</f>
        <v/>
      </c>
      <c r="J186" s="99">
        <f>IF(ISNUMBER(SEARCH("FNSKU",C186)),"Labeling","")</f>
        <v/>
      </c>
      <c r="K186" s="99">
        <f>IFERROR(VLOOKUP(A186,Instruction!A:F,6,0),"")</f>
        <v/>
      </c>
      <c r="L186" s="100">
        <f>IFERROR(VLOOKUP(A186,Instruction!A:J,10,0),"No Supplies")</f>
        <v/>
      </c>
      <c r="M186" s="98">
        <f>IFERROR(VLOOKUP(A186,Data1!A:C,3,0),1)</f>
        <v/>
      </c>
      <c r="N186" s="97">
        <f>IFERROR(VLOOKUP(D186,Data2!$A:$D,4,0),"")</f>
        <v/>
      </c>
      <c r="O186" s="96">
        <f>IFERROR(VLOOKUP(D186,Data2!$A:$C,3,0),"")</f>
        <v/>
      </c>
      <c r="P186" s="97" t="n">
        <v>76</v>
      </c>
      <c r="Q186" s="96" t="n">
        <v>72</v>
      </c>
      <c r="R186" s="96" t="inlineStr"/>
      <c r="S186" s="96" t="inlineStr">
        <is>
          <t>CASE</t>
        </is>
      </c>
    </row>
    <row r="187">
      <c r="A187" s="109" t="inlineStr">
        <is>
          <t>1502-SET2</t>
        </is>
      </c>
      <c r="B187" s="102" t="inlineStr">
        <is>
          <t>B084JMW3MJ</t>
        </is>
      </c>
      <c r="C187" s="102" t="inlineStr">
        <is>
          <t>X003BT3R3Z</t>
        </is>
      </c>
      <c r="D187" s="103">
        <f>IFERROR(VLOOKUP(A187,Data1!A:B,2,0),"")</f>
        <v/>
      </c>
      <c r="E187" s="113">
        <f>M187*Q187</f>
        <v/>
      </c>
      <c r="F187" s="113">
        <f>I187*IF(S187="CASE",H187,G187)</f>
        <v/>
      </c>
      <c r="G187" s="103">
        <f>IF(S187="CASE","",IFERROR(ROUNDUP(E187/N187,0),""))</f>
        <v/>
      </c>
      <c r="H187" s="103">
        <f>IF(S187="BOX","",IFERROR(ROUNDUP(E187/O187,0),""))</f>
        <v/>
      </c>
      <c r="I187" s="105">
        <f>IF(S187="CASE",FLOOR(O187/M187,1),FLOOR(N187/M187,1))</f>
        <v/>
      </c>
      <c r="J187" s="106">
        <f>IF(ISNUMBER(SEARCH("FNSKU",C187)),"Labeling","")</f>
        <v/>
      </c>
      <c r="K187" s="106">
        <f>IFERROR(VLOOKUP(A187,Instruction!A:F,6,0),"")</f>
        <v/>
      </c>
      <c r="L187" s="107">
        <f>IFERROR(VLOOKUP(A187,Instruction!A:J,10,0),"No Supplies")</f>
        <v/>
      </c>
      <c r="M187" s="113">
        <f>IFERROR(VLOOKUP(A187,Data1!A:C,3,0),1)</f>
        <v/>
      </c>
      <c r="N187" s="103">
        <f>IFERROR(VLOOKUP(D187,Data2!$A:$D,4,0),"")</f>
        <v/>
      </c>
      <c r="O187" s="102">
        <f>IFERROR(VLOOKUP(D187,Data2!$A:$C,3,0),"")</f>
        <v/>
      </c>
      <c r="P187" s="103" t="n">
        <v>74</v>
      </c>
      <c r="Q187" s="102" t="n">
        <v>72</v>
      </c>
      <c r="R187" s="102" t="inlineStr"/>
      <c r="S187" s="102" t="inlineStr">
        <is>
          <t>CASE</t>
        </is>
      </c>
    </row>
    <row r="188">
      <c r="A188" s="95" t="inlineStr">
        <is>
          <t>529-EACH</t>
        </is>
      </c>
      <c r="B188" s="96" t="inlineStr">
        <is>
          <t>B07S9HP4W5</t>
        </is>
      </c>
      <c r="C188" s="96" t="inlineStr">
        <is>
          <t>X003UID51L</t>
        </is>
      </c>
      <c r="D188" s="97">
        <f>IFERROR(VLOOKUP(A188,Data1!A:B,2,0),"")</f>
        <v/>
      </c>
      <c r="E188" s="98">
        <f>M188*Q188</f>
        <v/>
      </c>
      <c r="F188" s="98">
        <f>I188*IF(S188="CASE",H188,G188)</f>
        <v/>
      </c>
      <c r="G188" s="97">
        <f>IF(S188="CASE","",IFERROR(ROUNDUP(E188/N188,0),""))</f>
        <v/>
      </c>
      <c r="H188" s="97">
        <f>IF(S188="BOX","",IFERROR(ROUNDUP(E188/O188,0),""))</f>
        <v/>
      </c>
      <c r="I188" s="98">
        <f>IF(S188="CASE",FLOOR(O188/M188,1),FLOOR(N188/M188,1))</f>
        <v/>
      </c>
      <c r="J188" s="99">
        <f>IF(ISNUMBER(SEARCH("FNSKU",C188)),"Labeling","")</f>
        <v/>
      </c>
      <c r="K188" s="99">
        <f>IFERROR(VLOOKUP(A188,Instruction!A:F,6,0),"")</f>
        <v/>
      </c>
      <c r="L188" s="100">
        <f>IFERROR(VLOOKUP(A188,Instruction!A:J,10,0),"No Supplies")</f>
        <v/>
      </c>
      <c r="M188" s="98">
        <f>IFERROR(VLOOKUP(A188,Data1!A:C,3,0),1)</f>
        <v/>
      </c>
      <c r="N188" s="97">
        <f>IFERROR(VLOOKUP(D188,Data2!$A:$D,4,0),"")</f>
        <v/>
      </c>
      <c r="O188" s="96">
        <f>IFERROR(VLOOKUP(D188,Data2!$A:$C,3,0),"")</f>
        <v/>
      </c>
      <c r="P188" s="97" t="n">
        <v>73</v>
      </c>
      <c r="Q188" s="96" t="n">
        <v>96</v>
      </c>
      <c r="R188" s="96" t="inlineStr"/>
      <c r="S188" s="96" t="inlineStr">
        <is>
          <t>CASE</t>
        </is>
      </c>
    </row>
    <row r="189">
      <c r="A189" s="109" t="inlineStr">
        <is>
          <t>304-EACH</t>
        </is>
      </c>
      <c r="B189" s="102" t="inlineStr">
        <is>
          <t>B0019IO3VY</t>
        </is>
      </c>
      <c r="C189" s="102" t="inlineStr">
        <is>
          <t>B0019IO3VY</t>
        </is>
      </c>
      <c r="D189" s="103">
        <f>IFERROR(VLOOKUP(A189,Data1!A:B,2,0),"")</f>
        <v/>
      </c>
      <c r="E189" s="113">
        <f>M189*Q189</f>
        <v/>
      </c>
      <c r="F189" s="113">
        <f>I189*IF(S189="CASE",H189,G189)</f>
        <v/>
      </c>
      <c r="G189" s="103">
        <f>IF(S189="CASE","",IFERROR(ROUNDUP(E189/N189,0),""))</f>
        <v/>
      </c>
      <c r="H189" s="103">
        <f>IF(S189="BOX","",IFERROR(ROUNDUP(E189/O189,0),""))</f>
        <v/>
      </c>
      <c r="I189" s="105">
        <f>IF(S189="CASE",FLOOR(O189/M189,1),FLOOR(N189/M189,1))</f>
        <v/>
      </c>
      <c r="J189" s="106">
        <f>IF(ISNUMBER(SEARCH("FNSKU",C189)),"Labeling","")</f>
        <v/>
      </c>
      <c r="K189" s="106">
        <f>IFERROR(VLOOKUP(A189,Instruction!A:F,6,0),"")</f>
        <v/>
      </c>
      <c r="L189" s="107">
        <f>IFERROR(VLOOKUP(A189,Instruction!A:J,10,0),"No Supplies")</f>
        <v/>
      </c>
      <c r="M189" s="113">
        <f>IFERROR(VLOOKUP(A189,Data1!A:C,3,0),1)</f>
        <v/>
      </c>
      <c r="N189" s="103">
        <f>IFERROR(VLOOKUP(D189,Data2!$A:$D,4,0),"")</f>
        <v/>
      </c>
      <c r="O189" s="102">
        <f>IFERROR(VLOOKUP(D189,Data2!$A:$C,3,0),"")</f>
        <v/>
      </c>
      <c r="P189" s="103" t="n">
        <v>73</v>
      </c>
      <c r="Q189" s="102" t="n">
        <v>72</v>
      </c>
      <c r="R189" s="102" t="inlineStr"/>
      <c r="S189" s="102" t="inlineStr">
        <is>
          <t>BOX</t>
        </is>
      </c>
    </row>
    <row r="190">
      <c r="A190" s="95" t="inlineStr">
        <is>
          <t>210-EACH</t>
        </is>
      </c>
      <c r="B190" s="96" t="inlineStr">
        <is>
          <t>B08VD2K1K6</t>
        </is>
      </c>
      <c r="C190" s="96" t="inlineStr">
        <is>
          <t>X003Y78JBT</t>
        </is>
      </c>
      <c r="D190" s="97">
        <f>IFERROR(VLOOKUP(A190,Data1!A:B,2,0),"")</f>
        <v/>
      </c>
      <c r="E190" s="98">
        <f>M190*Q190</f>
        <v/>
      </c>
      <c r="F190" s="98">
        <f>I190*IF(S190="CASE",H190,G190)</f>
        <v/>
      </c>
      <c r="G190" s="97">
        <f>IF(S190="CASE","",IFERROR(ROUNDUP(E190/N190,0),""))</f>
        <v/>
      </c>
      <c r="H190" s="97">
        <f>IF(S190="BOX","",IFERROR(ROUNDUP(E190/O190,0),""))</f>
        <v/>
      </c>
      <c r="I190" s="98">
        <f>IF(S190="CASE",FLOOR(O190/M190,1),FLOOR(N190/M190,1))</f>
        <v/>
      </c>
      <c r="J190" s="99">
        <f>IF(ISNUMBER(SEARCH("FNSKU",C190)),"Labeling","")</f>
        <v/>
      </c>
      <c r="K190" s="99">
        <f>IFERROR(VLOOKUP(A190,Instruction!A:F,6,0),"")</f>
        <v/>
      </c>
      <c r="L190" s="100">
        <f>IFERROR(VLOOKUP(A190,Instruction!A:J,10,0),"No Supplies")</f>
        <v/>
      </c>
      <c r="M190" s="98">
        <f>IFERROR(VLOOKUP(A190,Data1!A:C,3,0),1)</f>
        <v/>
      </c>
      <c r="N190" s="97">
        <f>IFERROR(VLOOKUP(D190,Data2!$A:$D,4,0),"")</f>
        <v/>
      </c>
      <c r="O190" s="96">
        <f>IFERROR(VLOOKUP(D190,Data2!$A:$C,3,0),"")</f>
        <v/>
      </c>
      <c r="P190" s="97" t="n">
        <v>73</v>
      </c>
      <c r="Q190" s="96" t="n">
        <v>72</v>
      </c>
      <c r="R190" s="96" t="inlineStr"/>
      <c r="S190" s="96" t="inlineStr">
        <is>
          <t>BOX</t>
        </is>
      </c>
    </row>
    <row r="191">
      <c r="A191" s="109" t="inlineStr">
        <is>
          <t>3130-CASE</t>
        </is>
      </c>
      <c r="B191" s="102" t="inlineStr">
        <is>
          <t>B07QB4ZHL3</t>
        </is>
      </c>
      <c r="C191" s="102" t="inlineStr">
        <is>
          <t>X003SBSJ9X</t>
        </is>
      </c>
      <c r="D191" s="103">
        <f>IFERROR(VLOOKUP(A191,Data1!A:B,2,0),"")</f>
        <v/>
      </c>
      <c r="E191" s="113">
        <f>M191*Q191</f>
        <v/>
      </c>
      <c r="F191" s="113">
        <f>I191*IF(S191="CASE",H191,G191)</f>
        <v/>
      </c>
      <c r="G191" s="103">
        <f>IF(S191="CASE","",IFERROR(ROUNDUP(E191/N191,0),""))</f>
        <v/>
      </c>
      <c r="H191" s="103">
        <f>IF(S191="BOX","",IFERROR(ROUNDUP(E191/O191,0),""))</f>
        <v/>
      </c>
      <c r="I191" s="105">
        <f>IF(S191="CASE",FLOOR(O191/M191,1),FLOOR(N191/M191,1))</f>
        <v/>
      </c>
      <c r="J191" s="106">
        <f>IF(ISNUMBER(SEARCH("FNSKU",C191)),"Labeling","")</f>
        <v/>
      </c>
      <c r="K191" s="106">
        <f>IFERROR(VLOOKUP(A191,Instruction!A:F,6,0),"")</f>
        <v/>
      </c>
      <c r="L191" s="107">
        <f>IFERROR(VLOOKUP(A191,Instruction!A:J,10,0),"No Supplies")</f>
        <v/>
      </c>
      <c r="M191" s="113">
        <f>IFERROR(VLOOKUP(A191,Data1!A:C,3,0),1)</f>
        <v/>
      </c>
      <c r="N191" s="103">
        <f>IFERROR(VLOOKUP(D191,Data2!$A:$D,4,0),"")</f>
        <v/>
      </c>
      <c r="O191" s="102">
        <f>IFERROR(VLOOKUP(D191,Data2!$A:$C,3,0),"")</f>
        <v/>
      </c>
      <c r="P191" s="103" t="n">
        <v>73</v>
      </c>
      <c r="Q191" s="102" t="n">
        <v>73</v>
      </c>
      <c r="R191" s="102" t="inlineStr"/>
      <c r="S191" s="102" t="inlineStr">
        <is>
          <t>CASE</t>
        </is>
      </c>
    </row>
    <row r="192">
      <c r="A192" s="95" t="inlineStr">
        <is>
          <t>761-EACH</t>
        </is>
      </c>
      <c r="B192" s="96" t="inlineStr">
        <is>
          <t>B0019IHJIS</t>
        </is>
      </c>
      <c r="C192" s="96" t="inlineStr">
        <is>
          <t>B0019IHJIS</t>
        </is>
      </c>
      <c r="D192" s="97">
        <f>IFERROR(VLOOKUP(A192,Data1!A:B,2,0),"")</f>
        <v/>
      </c>
      <c r="E192" s="98">
        <f>M192*Q192</f>
        <v/>
      </c>
      <c r="F192" s="98">
        <f>I192*IF(S192="CASE",H192,G192)</f>
        <v/>
      </c>
      <c r="G192" s="97">
        <f>IF(S192="CASE","",IFERROR(ROUNDUP(E192/N192,0),""))</f>
        <v/>
      </c>
      <c r="H192" s="97">
        <f>IF(S192="BOX","",IFERROR(ROUNDUP(E192/O192,0),""))</f>
        <v/>
      </c>
      <c r="I192" s="98">
        <f>IF(S192="CASE",FLOOR(O192/M192,1),FLOOR(N192/M192,1))</f>
        <v/>
      </c>
      <c r="J192" s="99">
        <f>IF(ISNUMBER(SEARCH("FNSKU",C192)),"Labeling","")</f>
        <v/>
      </c>
      <c r="K192" s="99">
        <f>IFERROR(VLOOKUP(A192,Instruction!A:F,6,0),"")</f>
        <v/>
      </c>
      <c r="L192" s="100">
        <f>IFERROR(VLOOKUP(A192,Instruction!A:J,10,0),"No Supplies")</f>
        <v/>
      </c>
      <c r="M192" s="98">
        <f>IFERROR(VLOOKUP(A192,Data1!A:C,3,0),1)</f>
        <v/>
      </c>
      <c r="N192" s="97">
        <f>IFERROR(VLOOKUP(D192,Data2!$A:$D,4,0),"")</f>
        <v/>
      </c>
      <c r="O192" s="96">
        <f>IFERROR(VLOOKUP(D192,Data2!$A:$C,3,0),"")</f>
        <v/>
      </c>
      <c r="P192" s="97" t="n">
        <v>72</v>
      </c>
      <c r="Q192" s="96" t="n">
        <v>72</v>
      </c>
      <c r="R192" s="96" t="inlineStr"/>
      <c r="S192" s="96" t="inlineStr">
        <is>
          <t>BOX</t>
        </is>
      </c>
    </row>
    <row r="193">
      <c r="A193" s="109" t="inlineStr">
        <is>
          <t>837-SET4</t>
        </is>
      </c>
      <c r="B193" s="102" t="inlineStr">
        <is>
          <t>B07RCB9JSP</t>
        </is>
      </c>
      <c r="C193" s="102" t="inlineStr">
        <is>
          <t>X0043UZ1HB</t>
        </is>
      </c>
      <c r="D193" s="103">
        <f>IFERROR(VLOOKUP(A193,Data1!A:B,2,0),"")</f>
        <v/>
      </c>
      <c r="E193" s="113">
        <f>M193*Q193</f>
        <v/>
      </c>
      <c r="F193" s="113">
        <f>I193*IF(S193="CASE",H193,G193)</f>
        <v/>
      </c>
      <c r="G193" s="103">
        <f>IF(S193="CASE","",IFERROR(ROUNDUP(E193/N193,0),""))</f>
        <v/>
      </c>
      <c r="H193" s="103">
        <f>IF(S193="BOX","",IFERROR(ROUNDUP(E193/O193,0),""))</f>
        <v/>
      </c>
      <c r="I193" s="105">
        <f>IF(S193="CASE",FLOOR(O193/M193,1),FLOOR(N193/M193,1))</f>
        <v/>
      </c>
      <c r="J193" s="106">
        <f>IF(ISNUMBER(SEARCH("FNSKU",C193)),"Labeling","")</f>
        <v/>
      </c>
      <c r="K193" s="106">
        <f>IFERROR(VLOOKUP(A193,Instruction!A:F,6,0),"")</f>
        <v/>
      </c>
      <c r="L193" s="107">
        <f>IFERROR(VLOOKUP(A193,Instruction!A:J,10,0),"No Supplies")</f>
        <v/>
      </c>
      <c r="M193" s="113">
        <f>IFERROR(VLOOKUP(A193,Data1!A:C,3,0),1)</f>
        <v/>
      </c>
      <c r="N193" s="103">
        <f>IFERROR(VLOOKUP(D193,Data2!$A:$D,4,0),"")</f>
        <v/>
      </c>
      <c r="O193" s="102">
        <f>IFERROR(VLOOKUP(D193,Data2!$A:$C,3,0),"")</f>
        <v/>
      </c>
      <c r="P193" s="103" t="n">
        <v>72</v>
      </c>
      <c r="Q193" s="102" t="n">
        <v>72</v>
      </c>
      <c r="R193" s="102" t="inlineStr"/>
      <c r="S193" s="102" t="inlineStr">
        <is>
          <t>CASE</t>
        </is>
      </c>
    </row>
    <row r="194">
      <c r="A194" s="95" t="inlineStr">
        <is>
          <t>3171-PACK4</t>
        </is>
      </c>
      <c r="B194" s="96" t="inlineStr">
        <is>
          <t>B0BP58T3VN</t>
        </is>
      </c>
      <c r="C194" s="96" t="inlineStr">
        <is>
          <t>X0042UCXKF</t>
        </is>
      </c>
      <c r="D194" s="97">
        <f>IFERROR(VLOOKUP(A194,Data1!A:B,2,0),"")</f>
        <v/>
      </c>
      <c r="E194" s="98">
        <f>M194*Q194</f>
        <v/>
      </c>
      <c r="F194" s="98">
        <f>I194*IF(S194="CASE",H194,G194)</f>
        <v/>
      </c>
      <c r="G194" s="97">
        <f>IF(S194="CASE","",IFERROR(ROUNDUP(E194/N194,0),""))</f>
        <v/>
      </c>
      <c r="H194" s="97">
        <f>IF(S194="BOX","",IFERROR(ROUNDUP(E194/O194,0),""))</f>
        <v/>
      </c>
      <c r="I194" s="98">
        <f>IF(S194="CASE",FLOOR(O194/M194,1),FLOOR(N194/M194,1))</f>
        <v/>
      </c>
      <c r="J194" s="99">
        <f>IF(ISNUMBER(SEARCH("FNSKU",C194)),"Labeling","")</f>
        <v/>
      </c>
      <c r="K194" s="99">
        <f>IFERROR(VLOOKUP(A194,Instruction!A:F,6,0),"")</f>
        <v/>
      </c>
      <c r="L194" s="100">
        <f>IFERROR(VLOOKUP(A194,Instruction!A:J,10,0),"No Supplies")</f>
        <v/>
      </c>
      <c r="M194" s="98">
        <f>IFERROR(VLOOKUP(A194,Data1!A:C,3,0),1)</f>
        <v/>
      </c>
      <c r="N194" s="97">
        <f>IFERROR(VLOOKUP(D194,Data2!$A:$D,4,0),"")</f>
        <v/>
      </c>
      <c r="O194" s="96">
        <f>IFERROR(VLOOKUP(D194,Data2!$A:$C,3,0),"")</f>
        <v/>
      </c>
      <c r="P194" s="97" t="n">
        <v>72</v>
      </c>
      <c r="Q194" s="96" t="n">
        <v>72</v>
      </c>
      <c r="R194" s="96" t="inlineStr"/>
      <c r="S194" s="96" t="inlineStr">
        <is>
          <t>CASE</t>
        </is>
      </c>
    </row>
    <row r="195">
      <c r="A195" s="109" t="inlineStr">
        <is>
          <t>601-SET6</t>
        </is>
      </c>
      <c r="B195" s="102" t="inlineStr">
        <is>
          <t>B07SGY8JRM</t>
        </is>
      </c>
      <c r="C195" s="102" t="inlineStr">
        <is>
          <t>X0044RJ647</t>
        </is>
      </c>
      <c r="D195" s="103">
        <f>IFERROR(VLOOKUP(A195,Data1!A:B,2,0),"")</f>
        <v/>
      </c>
      <c r="E195" s="113">
        <f>M195*Q195</f>
        <v/>
      </c>
      <c r="F195" s="113">
        <f>I195*IF(S195="CASE",H195,G195)</f>
        <v/>
      </c>
      <c r="G195" s="103">
        <f>IF(S195="CASE","",IFERROR(ROUNDUP(E195/N195,0),""))</f>
        <v/>
      </c>
      <c r="H195" s="103">
        <f>IF(S195="BOX","",IFERROR(ROUNDUP(E195/O195,0),""))</f>
        <v/>
      </c>
      <c r="I195" s="105">
        <f>IF(S195="CASE",FLOOR(O195/M195,1),FLOOR(N195/M195,1))</f>
        <v/>
      </c>
      <c r="J195" s="106">
        <f>IF(ISNUMBER(SEARCH("FNSKU",C195)),"Labeling","")</f>
        <v/>
      </c>
      <c r="K195" s="106">
        <f>IFERROR(VLOOKUP(A195,Instruction!A:F,6,0),"")</f>
        <v/>
      </c>
      <c r="L195" s="107">
        <f>IFERROR(VLOOKUP(A195,Instruction!A:J,10,0),"No Supplies")</f>
        <v/>
      </c>
      <c r="M195" s="113">
        <f>IFERROR(VLOOKUP(A195,Data1!A:C,3,0),1)</f>
        <v/>
      </c>
      <c r="N195" s="103">
        <f>IFERROR(VLOOKUP(D195,Data2!$A:$D,4,0),"")</f>
        <v/>
      </c>
      <c r="O195" s="102">
        <f>IFERROR(VLOOKUP(D195,Data2!$A:$C,3,0),"")</f>
        <v/>
      </c>
      <c r="P195" s="103" t="n">
        <v>71</v>
      </c>
      <c r="Q195" s="102" t="n">
        <v>72</v>
      </c>
      <c r="R195" s="102" t="inlineStr"/>
      <c r="S195" s="102" t="inlineStr">
        <is>
          <t>CASE</t>
        </is>
      </c>
    </row>
    <row r="196">
      <c r="A196" s="95" t="inlineStr">
        <is>
          <t>3161-PACK3</t>
        </is>
      </c>
      <c r="B196" s="96" t="inlineStr">
        <is>
          <t>B08FKH28ZM</t>
        </is>
      </c>
      <c r="C196" s="96" t="inlineStr">
        <is>
          <t>X003SC1YFN</t>
        </is>
      </c>
      <c r="D196" s="97">
        <f>IFERROR(VLOOKUP(A196,Data1!A:B,2,0),"")</f>
        <v/>
      </c>
      <c r="E196" s="98">
        <f>M196*Q196</f>
        <v/>
      </c>
      <c r="F196" s="98">
        <f>I196*IF(S196="CASE",H196,G196)</f>
        <v/>
      </c>
      <c r="G196" s="97">
        <f>IF(S196="CASE","",IFERROR(ROUNDUP(E196/N196,0),""))</f>
        <v/>
      </c>
      <c r="H196" s="97">
        <f>IF(S196="BOX","",IFERROR(ROUNDUP(E196/O196,0),""))</f>
        <v/>
      </c>
      <c r="I196" s="98">
        <f>IF(S196="CASE",FLOOR(O196/M196,1),FLOOR(N196/M196,1))</f>
        <v/>
      </c>
      <c r="J196" s="99">
        <f>IF(ISNUMBER(SEARCH("FNSKU",C196)),"Labeling","")</f>
        <v/>
      </c>
      <c r="K196" s="99">
        <f>IFERROR(VLOOKUP(A196,Instruction!A:F,6,0),"")</f>
        <v/>
      </c>
      <c r="L196" s="100">
        <f>IFERROR(VLOOKUP(A196,Instruction!A:J,10,0),"No Supplies")</f>
        <v/>
      </c>
      <c r="M196" s="98">
        <f>IFERROR(VLOOKUP(A196,Data1!A:C,3,0),1)</f>
        <v/>
      </c>
      <c r="N196" s="97">
        <f>IFERROR(VLOOKUP(D196,Data2!$A:$D,4,0),"")</f>
        <v/>
      </c>
      <c r="O196" s="96">
        <f>IFERROR(VLOOKUP(D196,Data2!$A:$C,3,0),"")</f>
        <v/>
      </c>
      <c r="P196" s="97" t="n">
        <v>71</v>
      </c>
      <c r="Q196" s="96" t="n">
        <v>72</v>
      </c>
      <c r="R196" s="96" t="inlineStr"/>
      <c r="S196" s="96" t="inlineStr">
        <is>
          <t>CASE</t>
        </is>
      </c>
    </row>
    <row r="197">
      <c r="A197" s="109" t="inlineStr">
        <is>
          <t>4122-CASE</t>
        </is>
      </c>
      <c r="B197" s="102" t="inlineStr">
        <is>
          <t>B07QF46PKK</t>
        </is>
      </c>
      <c r="C197" s="102" t="inlineStr">
        <is>
          <t>X003SC97NT</t>
        </is>
      </c>
      <c r="D197" s="103">
        <f>IFERROR(VLOOKUP(A197,Data1!A:B,2,0),"")</f>
        <v/>
      </c>
      <c r="E197" s="113">
        <f>M197*Q197</f>
        <v/>
      </c>
      <c r="F197" s="113">
        <f>I197*IF(S197="CASE",H197,G197)</f>
        <v/>
      </c>
      <c r="G197" s="103">
        <f>IF(S197="CASE","",IFERROR(ROUNDUP(E197/N197,0),""))</f>
        <v/>
      </c>
      <c r="H197" s="103">
        <f>IF(S197="BOX","",IFERROR(ROUNDUP(E197/O197,0),""))</f>
        <v/>
      </c>
      <c r="I197" s="105">
        <f>IF(S197="CASE",FLOOR(O197/M197,1),FLOOR(N197/M197,1))</f>
        <v/>
      </c>
      <c r="J197" s="106">
        <f>IF(ISNUMBER(SEARCH("FNSKU",C197)),"Labeling","")</f>
        <v/>
      </c>
      <c r="K197" s="106">
        <f>IFERROR(VLOOKUP(A197,Instruction!A:F,6,0),"")</f>
        <v/>
      </c>
      <c r="L197" s="107">
        <f>IFERROR(VLOOKUP(A197,Instruction!A:J,10,0),"No Supplies")</f>
        <v/>
      </c>
      <c r="M197" s="113">
        <f>IFERROR(VLOOKUP(A197,Data1!A:C,3,0),1)</f>
        <v/>
      </c>
      <c r="N197" s="103">
        <f>IFERROR(VLOOKUP(D197,Data2!$A:$D,4,0),"")</f>
        <v/>
      </c>
      <c r="O197" s="102">
        <f>IFERROR(VLOOKUP(D197,Data2!$A:$C,3,0),"")</f>
        <v/>
      </c>
      <c r="P197" s="103" t="n">
        <v>71</v>
      </c>
      <c r="Q197" s="102" t="n">
        <v>71</v>
      </c>
      <c r="R197" s="102" t="inlineStr"/>
      <c r="S197" s="102" t="inlineStr">
        <is>
          <t>CASE</t>
        </is>
      </c>
    </row>
    <row r="198">
      <c r="A198" s="95" t="inlineStr">
        <is>
          <t>534-CASE</t>
        </is>
      </c>
      <c r="B198" s="96" t="inlineStr">
        <is>
          <t>B09NMXGBYP</t>
        </is>
      </c>
      <c r="C198" s="96" t="inlineStr">
        <is>
          <t>X0044R3MNN</t>
        </is>
      </c>
      <c r="D198" s="97">
        <f>IFERROR(VLOOKUP(A198,Data1!A:B,2,0),"")</f>
        <v/>
      </c>
      <c r="E198" s="98">
        <f>M198*Q198</f>
        <v/>
      </c>
      <c r="F198" s="98">
        <f>I198*IF(S198="CASE",H198,G198)</f>
        <v/>
      </c>
      <c r="G198" s="97">
        <f>IF(S198="CASE","",IFERROR(ROUNDUP(E198/N198,0),""))</f>
        <v/>
      </c>
      <c r="H198" s="97">
        <f>IF(S198="BOX","",IFERROR(ROUNDUP(E198/O198,0),""))</f>
        <v/>
      </c>
      <c r="I198" s="98">
        <f>IF(S198="CASE",FLOOR(O198/M198,1),FLOOR(N198/M198,1))</f>
        <v/>
      </c>
      <c r="J198" s="99">
        <f>IF(ISNUMBER(SEARCH("FNSKU",C198)),"Labeling","")</f>
        <v/>
      </c>
      <c r="K198" s="99">
        <f>IFERROR(VLOOKUP(A198,Instruction!A:F,6,0),"")</f>
        <v/>
      </c>
      <c r="L198" s="100">
        <f>IFERROR(VLOOKUP(A198,Instruction!A:J,10,0),"No Supplies")</f>
        <v/>
      </c>
      <c r="M198" s="98">
        <f>IFERROR(VLOOKUP(A198,Data1!A:C,3,0),1)</f>
        <v/>
      </c>
      <c r="N198" s="97">
        <f>IFERROR(VLOOKUP(D198,Data2!$A:$D,4,0),"")</f>
        <v/>
      </c>
      <c r="O198" s="96">
        <f>IFERROR(VLOOKUP(D198,Data2!$A:$C,3,0),"")</f>
        <v/>
      </c>
      <c r="P198" s="97" t="n">
        <v>70</v>
      </c>
      <c r="Q198" s="96" t="n">
        <v>70</v>
      </c>
      <c r="R198" s="96" t="inlineStr"/>
      <c r="S198" s="96" t="inlineStr">
        <is>
          <t>CASE</t>
        </is>
      </c>
    </row>
    <row r="199">
      <c r="A199" s="109" t="inlineStr">
        <is>
          <t>5014-EACH</t>
        </is>
      </c>
      <c r="B199" s="102" t="inlineStr">
        <is>
          <t>B003BOUYCG</t>
        </is>
      </c>
      <c r="C199" s="102" t="inlineStr">
        <is>
          <t>B003BOUYCG</t>
        </is>
      </c>
      <c r="D199" s="103">
        <f>IFERROR(VLOOKUP(A199,Data1!A:B,2,0),"")</f>
        <v/>
      </c>
      <c r="E199" s="113">
        <f>M199*Q199</f>
        <v/>
      </c>
      <c r="F199" s="113">
        <f>I199*IF(S199="CASE",H199,G199)</f>
        <v/>
      </c>
      <c r="G199" s="103">
        <f>IF(S199="CASE","",IFERROR(ROUNDUP(E199/N199,0),""))</f>
        <v/>
      </c>
      <c r="H199" s="103">
        <f>IF(S199="BOX","",IFERROR(ROUNDUP(E199/O199,0),""))</f>
        <v/>
      </c>
      <c r="I199" s="105">
        <f>IF(S199="CASE",FLOOR(O199/M199,1),FLOOR(N199/M199,1))</f>
        <v/>
      </c>
      <c r="J199" s="106">
        <f>IF(ISNUMBER(SEARCH("FNSKU",C199)),"Labeling","")</f>
        <v/>
      </c>
      <c r="K199" s="106">
        <f>IFERROR(VLOOKUP(A199,Instruction!A:F,6,0),"")</f>
        <v/>
      </c>
      <c r="L199" s="107">
        <f>IFERROR(VLOOKUP(A199,Instruction!A:J,10,0),"No Supplies")</f>
        <v/>
      </c>
      <c r="M199" s="113">
        <f>IFERROR(VLOOKUP(A199,Data1!A:C,3,0),1)</f>
        <v/>
      </c>
      <c r="N199" s="103">
        <f>IFERROR(VLOOKUP(D199,Data2!$A:$D,4,0),"")</f>
        <v/>
      </c>
      <c r="O199" s="102">
        <f>IFERROR(VLOOKUP(D199,Data2!$A:$C,3,0),"")</f>
        <v/>
      </c>
      <c r="P199" s="103" t="n">
        <v>69</v>
      </c>
      <c r="Q199" s="102" t="n">
        <v>90</v>
      </c>
      <c r="R199" s="102" t="inlineStr"/>
      <c r="S199" s="102" t="inlineStr">
        <is>
          <t>CASE</t>
        </is>
      </c>
    </row>
    <row r="200">
      <c r="A200" s="95" t="inlineStr">
        <is>
          <t>3124-EACH</t>
        </is>
      </c>
      <c r="B200" s="96" t="inlineStr">
        <is>
          <t>B08CYCJ3B6</t>
        </is>
      </c>
      <c r="C200" s="96" t="inlineStr">
        <is>
          <t>X003ZH1VNB</t>
        </is>
      </c>
      <c r="D200" s="97">
        <f>IFERROR(VLOOKUP(A200,Data1!A:B,2,0),"")</f>
        <v/>
      </c>
      <c r="E200" s="98">
        <f>M200*Q200</f>
        <v/>
      </c>
      <c r="F200" s="98">
        <f>I200*IF(S200="CASE",H200,G200)</f>
        <v/>
      </c>
      <c r="G200" s="97">
        <f>IF(S200="CASE","",IFERROR(ROUNDUP(E200/N200,0),""))</f>
        <v/>
      </c>
      <c r="H200" s="97">
        <f>IF(S200="BOX","",IFERROR(ROUNDUP(E200/O200,0),""))</f>
        <v/>
      </c>
      <c r="I200" s="98">
        <f>IF(S200="CASE",FLOOR(O200/M200,1),FLOOR(N200/M200,1))</f>
        <v/>
      </c>
      <c r="J200" s="99">
        <f>IF(ISNUMBER(SEARCH("FNSKU",C200)),"Labeling","")</f>
        <v/>
      </c>
      <c r="K200" s="99">
        <f>IFERROR(VLOOKUP(A200,Instruction!A:F,6,0),"")</f>
        <v/>
      </c>
      <c r="L200" s="100">
        <f>IFERROR(VLOOKUP(A200,Instruction!A:J,10,0),"No Supplies")</f>
        <v/>
      </c>
      <c r="M200" s="98">
        <f>IFERROR(VLOOKUP(A200,Data1!A:C,3,0),1)</f>
        <v/>
      </c>
      <c r="N200" s="97">
        <f>IFERROR(VLOOKUP(D200,Data2!$A:$D,4,0),"")</f>
        <v/>
      </c>
      <c r="O200" s="96">
        <f>IFERROR(VLOOKUP(D200,Data2!$A:$C,3,0),"")</f>
        <v/>
      </c>
      <c r="P200" s="97" t="n">
        <v>69</v>
      </c>
      <c r="Q200" s="96" t="n">
        <v>72</v>
      </c>
      <c r="R200" s="96" t="inlineStr"/>
      <c r="S200" s="96" t="inlineStr">
        <is>
          <t>CASE</t>
        </is>
      </c>
    </row>
    <row r="201">
      <c r="A201" s="109" t="inlineStr">
        <is>
          <t>2053-BOX</t>
        </is>
      </c>
      <c r="B201" s="102" t="inlineStr">
        <is>
          <t>B07YL7F2X6</t>
        </is>
      </c>
      <c r="C201" s="102" t="inlineStr">
        <is>
          <t>X0044RLTA1</t>
        </is>
      </c>
      <c r="D201" s="103">
        <f>IFERROR(VLOOKUP(A201,Data1!A:B,2,0),"")</f>
        <v/>
      </c>
      <c r="E201" s="113">
        <f>M201*Q201</f>
        <v/>
      </c>
      <c r="F201" s="113">
        <f>I201*IF(S201="CASE",H201,G201)</f>
        <v/>
      </c>
      <c r="G201" s="103">
        <f>IF(S201="CASE","",IFERROR(ROUNDUP(E201/N201,0),""))</f>
        <v/>
      </c>
      <c r="H201" s="103">
        <f>IF(S201="BOX","",IFERROR(ROUNDUP(E201/O201,0),""))</f>
        <v/>
      </c>
      <c r="I201" s="105">
        <f>IF(S201="CASE",FLOOR(O201/M201,1),FLOOR(N201/M201,1))</f>
        <v/>
      </c>
      <c r="J201" s="106">
        <f>IF(ISNUMBER(SEARCH("FNSKU",C201)),"Labeling","")</f>
        <v/>
      </c>
      <c r="K201" s="106">
        <f>IFERROR(VLOOKUP(A201,Instruction!A:F,6,0),"")</f>
        <v/>
      </c>
      <c r="L201" s="107">
        <f>IFERROR(VLOOKUP(A201,Instruction!A:J,10,0),"No Supplies")</f>
        <v/>
      </c>
      <c r="M201" s="113">
        <f>IFERROR(VLOOKUP(A201,Data1!A:C,3,0),1)</f>
        <v/>
      </c>
      <c r="N201" s="103">
        <f>IFERROR(VLOOKUP(D201,Data2!$A:$D,4,0),"")</f>
        <v/>
      </c>
      <c r="O201" s="102">
        <f>IFERROR(VLOOKUP(D201,Data2!$A:$C,3,0),"")</f>
        <v/>
      </c>
      <c r="P201" s="103" t="n">
        <v>69</v>
      </c>
      <c r="Q201" s="102" t="n">
        <v>72</v>
      </c>
      <c r="R201" s="102" t="inlineStr"/>
      <c r="S201" s="102" t="inlineStr">
        <is>
          <t>CASE</t>
        </is>
      </c>
    </row>
    <row r="202">
      <c r="A202" s="95" t="inlineStr">
        <is>
          <t>4104-CASE</t>
        </is>
      </c>
      <c r="B202" s="96" t="inlineStr">
        <is>
          <t>B07QG6PYDZ</t>
        </is>
      </c>
      <c r="C202" s="96" t="inlineStr">
        <is>
          <t>X003SBSK3N</t>
        </is>
      </c>
      <c r="D202" s="97">
        <f>IFERROR(VLOOKUP(A202,Data1!A:B,2,0),"")</f>
        <v/>
      </c>
      <c r="E202" s="98">
        <f>M202*Q202</f>
        <v/>
      </c>
      <c r="F202" s="98">
        <f>I202*IF(S202="CASE",H202,G202)</f>
        <v/>
      </c>
      <c r="G202" s="97">
        <f>IF(S202="CASE","",IFERROR(ROUNDUP(E202/N202,0),""))</f>
        <v/>
      </c>
      <c r="H202" s="97">
        <f>IF(S202="BOX","",IFERROR(ROUNDUP(E202/O202,0),""))</f>
        <v/>
      </c>
      <c r="I202" s="98">
        <f>IF(S202="CASE",FLOOR(O202/M202,1),FLOOR(N202/M202,1))</f>
        <v/>
      </c>
      <c r="J202" s="99">
        <f>IF(ISNUMBER(SEARCH("FNSKU",C202)),"Labeling","")</f>
        <v/>
      </c>
      <c r="K202" s="99">
        <f>IFERROR(VLOOKUP(A202,Instruction!A:F,6,0),"")</f>
        <v/>
      </c>
      <c r="L202" s="100">
        <f>IFERROR(VLOOKUP(A202,Instruction!A:J,10,0),"No Supplies")</f>
        <v/>
      </c>
      <c r="M202" s="98">
        <f>IFERROR(VLOOKUP(A202,Data1!A:C,3,0),1)</f>
        <v/>
      </c>
      <c r="N202" s="97">
        <f>IFERROR(VLOOKUP(D202,Data2!$A:$D,4,0),"")</f>
        <v/>
      </c>
      <c r="O202" s="96">
        <f>IFERROR(VLOOKUP(D202,Data2!$A:$C,3,0),"")</f>
        <v/>
      </c>
      <c r="P202" s="97" t="n">
        <v>67</v>
      </c>
      <c r="Q202" s="96" t="n">
        <v>67</v>
      </c>
      <c r="R202" s="96" t="inlineStr"/>
      <c r="S202" s="96" t="inlineStr">
        <is>
          <t>CASE</t>
        </is>
      </c>
    </row>
    <row r="203">
      <c r="A203" s="109" t="inlineStr">
        <is>
          <t>1614-PACK2</t>
        </is>
      </c>
      <c r="B203" s="102" t="inlineStr">
        <is>
          <t>B08DL3ZP26</t>
        </is>
      </c>
      <c r="C203" s="102" t="inlineStr"/>
      <c r="D203" s="103">
        <f>IFERROR(VLOOKUP(A203,Data1!A:B,2,0),"")</f>
        <v/>
      </c>
      <c r="E203" s="113">
        <f>M203*Q203</f>
        <v/>
      </c>
      <c r="F203" s="113">
        <f>I203*IF(S203="CASE",H203,G203)</f>
        <v/>
      </c>
      <c r="G203" s="103">
        <f>IF(S203="CASE","",IFERROR(ROUNDUP(E203/N203,0),""))</f>
        <v/>
      </c>
      <c r="H203" s="103">
        <f>IF(S203="BOX","",IFERROR(ROUNDUP(E203/O203,0),""))</f>
        <v/>
      </c>
      <c r="I203" s="105">
        <f>IF(S203="CASE",FLOOR(O203/M203,1),FLOOR(N203/M203,1))</f>
        <v/>
      </c>
      <c r="J203" s="106">
        <f>IF(ISNUMBER(SEARCH("FNSKU",C203)),"Labeling","")</f>
        <v/>
      </c>
      <c r="K203" s="106" t="inlineStr">
        <is>
          <t>• Insert 2 pcs into poly bag, apply FNSKU label.
• Put back to CASE (Cover all existing barcodes on the box/case)</t>
        </is>
      </c>
      <c r="L203" s="107">
        <f>IFERROR(VLOOKUP(A203,Instruction!A:J,10,0),"No Supplies")</f>
        <v/>
      </c>
      <c r="M203" s="113">
        <f>IFERROR(VLOOKUP(A203,Data1!A:C,3,0),1)</f>
        <v/>
      </c>
      <c r="N203" s="103">
        <f>IFERROR(VLOOKUP(D203,Data2!$A:$D,4,0),"")</f>
        <v/>
      </c>
      <c r="O203" s="102">
        <f>IFERROR(VLOOKUP(D203,Data2!$A:$C,3,0),"")</f>
        <v/>
      </c>
      <c r="P203" s="103" t="n">
        <v>67</v>
      </c>
      <c r="Q203" s="102" t="n">
        <v>72</v>
      </c>
      <c r="R203" s="102" t="inlineStr"/>
      <c r="S203" s="102" t="inlineStr">
        <is>
          <t>CASE</t>
        </is>
      </c>
    </row>
    <row r="204">
      <c r="A204" s="95" t="inlineStr">
        <is>
          <t>320-SET6</t>
        </is>
      </c>
      <c r="B204" s="96" t="inlineStr">
        <is>
          <t>B07SC5B46P</t>
        </is>
      </c>
      <c r="C204" s="96" t="inlineStr">
        <is>
          <t>X0044RLX93</t>
        </is>
      </c>
      <c r="D204" s="97">
        <f>IFERROR(VLOOKUP(A204,Data1!A:B,2,0),"")</f>
        <v/>
      </c>
      <c r="E204" s="98">
        <f>M204*Q204</f>
        <v/>
      </c>
      <c r="F204" s="98">
        <f>I204*IF(S204="CASE",H204,G204)</f>
        <v/>
      </c>
      <c r="G204" s="97">
        <f>IF(S204="CASE","",IFERROR(ROUNDUP(E204/N204,0),""))</f>
        <v/>
      </c>
      <c r="H204" s="97">
        <f>IF(S204="BOX","",IFERROR(ROUNDUP(E204/O204,0),""))</f>
        <v/>
      </c>
      <c r="I204" s="98">
        <f>IF(S204="CASE",FLOOR(O204/M204,1),FLOOR(N204/M204,1))</f>
        <v/>
      </c>
      <c r="J204" s="99">
        <f>IF(ISNUMBER(SEARCH("FNSKU",C204)),"Labeling","")</f>
        <v/>
      </c>
      <c r="K204" s="99">
        <f>IFERROR(VLOOKUP(A204,Instruction!A:F,6,0),"")</f>
        <v/>
      </c>
      <c r="L204" s="100">
        <f>IFERROR(VLOOKUP(A204,Instruction!A:J,10,0),"No Supplies")</f>
        <v/>
      </c>
      <c r="M204" s="98">
        <f>IFERROR(VLOOKUP(A204,Data1!A:C,3,0),1)</f>
        <v/>
      </c>
      <c r="N204" s="97">
        <f>IFERROR(VLOOKUP(D204,Data2!$A:$D,4,0),"")</f>
        <v/>
      </c>
      <c r="O204" s="96">
        <f>IFERROR(VLOOKUP(D204,Data2!$A:$C,3,0),"")</f>
        <v/>
      </c>
      <c r="P204" s="97" t="n">
        <v>66</v>
      </c>
      <c r="Q204" s="96" t="n">
        <v>48</v>
      </c>
      <c r="R204" s="96" t="inlineStr"/>
      <c r="S204" s="96" t="inlineStr">
        <is>
          <t>CASE</t>
        </is>
      </c>
    </row>
    <row r="205">
      <c r="A205" s="109" t="inlineStr">
        <is>
          <t>846-CASE</t>
        </is>
      </c>
      <c r="B205" s="102" t="inlineStr">
        <is>
          <t>B07XQJYFHJ</t>
        </is>
      </c>
      <c r="C205" s="102" t="inlineStr">
        <is>
          <t>X003SCCWXB</t>
        </is>
      </c>
      <c r="D205" s="103">
        <f>IFERROR(VLOOKUP(A205,Data1!A:B,2,0),"")</f>
        <v/>
      </c>
      <c r="E205" s="113">
        <f>M205*Q205</f>
        <v/>
      </c>
      <c r="F205" s="113">
        <f>I205*IF(S205="CASE",H205,G205)</f>
        <v/>
      </c>
      <c r="G205" s="103">
        <f>IF(S205="CASE","",IFERROR(ROUNDUP(E205/N205,0),""))</f>
        <v/>
      </c>
      <c r="H205" s="103">
        <f>IF(S205="BOX","",IFERROR(ROUNDUP(E205/O205,0),""))</f>
        <v/>
      </c>
      <c r="I205" s="105">
        <f>IF(S205="CASE",FLOOR(O205/M205,1),FLOOR(N205/M205,1))</f>
        <v/>
      </c>
      <c r="J205" s="106">
        <f>IF(ISNUMBER(SEARCH("FNSKU",C205)),"Labeling","")</f>
        <v/>
      </c>
      <c r="K205" s="106">
        <f>IFERROR(VLOOKUP(A205,Instruction!A:F,6,0),"")</f>
        <v/>
      </c>
      <c r="L205" s="107">
        <f>IFERROR(VLOOKUP(A205,Instruction!A:J,10,0),"No Supplies")</f>
        <v/>
      </c>
      <c r="M205" s="113">
        <f>IFERROR(VLOOKUP(A205,Data1!A:C,3,0),1)</f>
        <v/>
      </c>
      <c r="N205" s="103">
        <f>IFERROR(VLOOKUP(D205,Data2!$A:$D,4,0),"")</f>
        <v/>
      </c>
      <c r="O205" s="102">
        <f>IFERROR(VLOOKUP(D205,Data2!$A:$C,3,0),"")</f>
        <v/>
      </c>
      <c r="P205" s="103" t="n">
        <v>65</v>
      </c>
      <c r="Q205" s="102" t="n">
        <v>65</v>
      </c>
      <c r="R205" s="102" t="inlineStr"/>
      <c r="S205" s="102" t="inlineStr">
        <is>
          <t>CASE</t>
        </is>
      </c>
    </row>
    <row r="206">
      <c r="A206" s="95" t="inlineStr">
        <is>
          <t>5087-PACK6</t>
        </is>
      </c>
      <c r="B206" s="96" t="inlineStr">
        <is>
          <t>B0B8QH1XGH</t>
        </is>
      </c>
      <c r="C206" s="96" t="inlineStr">
        <is>
          <t>X0044R3MFL</t>
        </is>
      </c>
      <c r="D206" s="97">
        <f>IFERROR(VLOOKUP(A206,Data1!A:B,2,0),"")</f>
        <v/>
      </c>
      <c r="E206" s="98">
        <f>M206*Q206</f>
        <v/>
      </c>
      <c r="F206" s="98">
        <f>I206*IF(S206="CASE",H206,G206)</f>
        <v/>
      </c>
      <c r="G206" s="97">
        <f>IF(S206="CASE","",IFERROR(ROUNDUP(E206/N206,0),""))</f>
        <v/>
      </c>
      <c r="H206" s="97">
        <f>IF(S206="BOX","",IFERROR(ROUNDUP(E206/O206,0),""))</f>
        <v/>
      </c>
      <c r="I206" s="98">
        <f>IF(S206="CASE",FLOOR(O206/M206,1),FLOOR(N206/M206,1))</f>
        <v/>
      </c>
      <c r="J206" s="99">
        <f>IF(ISNUMBER(SEARCH("FNSKU",C206)),"Labeling","")</f>
        <v/>
      </c>
      <c r="K206" s="99">
        <f>IFERROR(VLOOKUP(A206,Instruction!A:F,6,0),"")</f>
        <v/>
      </c>
      <c r="L206" s="100">
        <f>IFERROR(VLOOKUP(A206,Instruction!A:J,10,0),"No Supplies")</f>
        <v/>
      </c>
      <c r="M206" s="98">
        <f>IFERROR(VLOOKUP(A206,Data1!A:C,3,0),1)</f>
        <v/>
      </c>
      <c r="N206" s="97">
        <f>IFERROR(VLOOKUP(D206,Data2!$A:$D,4,0),"")</f>
        <v/>
      </c>
      <c r="O206" s="96">
        <f>IFERROR(VLOOKUP(D206,Data2!$A:$C,3,0),"")</f>
        <v/>
      </c>
      <c r="P206" s="97" t="n">
        <v>64</v>
      </c>
      <c r="Q206" s="96" t="n">
        <v>64</v>
      </c>
      <c r="R206" s="96" t="inlineStr"/>
      <c r="S206" s="96" t="inlineStr">
        <is>
          <t>CASE</t>
        </is>
      </c>
    </row>
    <row r="207">
      <c r="A207" s="109" t="inlineStr">
        <is>
          <t>8205-EACH-1</t>
        </is>
      </c>
      <c r="B207" s="102" t="inlineStr">
        <is>
          <t>B003BLQHZ2</t>
        </is>
      </c>
      <c r="C207" s="102" t="inlineStr"/>
      <c r="D207" s="103">
        <f>IFERROR(VLOOKUP(A207,Data1!A:B,2,0),"")</f>
        <v/>
      </c>
      <c r="E207" s="113">
        <f>M207*Q207</f>
        <v/>
      </c>
      <c r="F207" s="113">
        <f>I207*IF(S207="CASE",H207,G207)</f>
        <v/>
      </c>
      <c r="G207" s="103">
        <f>IF(S207="CASE","",IFERROR(ROUNDUP(E207/N207,0),""))</f>
        <v/>
      </c>
      <c r="H207" s="103">
        <f>IF(S207="BOX","",IFERROR(ROUNDUP(E207/O207,0),""))</f>
        <v/>
      </c>
      <c r="I207" s="105">
        <f>IF(S207="CASE",FLOOR(O207/M207,1),FLOOR(N207/M207,1))</f>
        <v/>
      </c>
      <c r="J207" s="106">
        <f>IF(ISNUMBER(SEARCH("FNSKU",C207)),"Labeling","")</f>
        <v/>
      </c>
      <c r="K207" s="106">
        <f>IFERROR(VLOOKUP(A207,Instruction!A:F,6,0),"")</f>
        <v/>
      </c>
      <c r="L207" s="107">
        <f>IFERROR(VLOOKUP(A207,Instruction!A:J,10,0),"No Supplies")</f>
        <v/>
      </c>
      <c r="M207" s="113">
        <f>IFERROR(VLOOKUP(A207,Data1!A:C,3,0),1)</f>
        <v/>
      </c>
      <c r="N207" s="103">
        <f>IFERROR(VLOOKUP(D207,Data2!$A:$D,4,0),"")</f>
        <v/>
      </c>
      <c r="O207" s="102">
        <f>IFERROR(VLOOKUP(D207,Data2!$A:$C,3,0),"")</f>
        <v/>
      </c>
      <c r="P207" s="103" t="n">
        <v>72</v>
      </c>
      <c r="Q207" s="102" t="n">
        <v>72</v>
      </c>
      <c r="R207" s="102" t="inlineStr"/>
      <c r="S207" s="102" t="inlineStr">
        <is>
          <t>CASE</t>
        </is>
      </c>
    </row>
    <row r="208">
      <c r="A208" s="95" t="inlineStr">
        <is>
          <t>2330-EACH</t>
        </is>
      </c>
      <c r="B208" s="96" t="inlineStr">
        <is>
          <t>B00TQ5WT4U</t>
        </is>
      </c>
      <c r="C208" s="96" t="inlineStr">
        <is>
          <t>B00TQ5WT4U</t>
        </is>
      </c>
      <c r="D208" s="97">
        <f>IFERROR(VLOOKUP(A208,Data1!A:B,2,0),"")</f>
        <v/>
      </c>
      <c r="E208" s="98">
        <f>M208*Q208</f>
        <v/>
      </c>
      <c r="F208" s="98">
        <f>I208*IF(S208="CASE",H208,G208)</f>
        <v/>
      </c>
      <c r="G208" s="97">
        <f>IF(S208="CASE","",IFERROR(ROUNDUP(E208/N208,0),""))</f>
        <v/>
      </c>
      <c r="H208" s="97">
        <f>IF(S208="BOX","",IFERROR(ROUNDUP(E208/O208,0),""))</f>
        <v/>
      </c>
      <c r="I208" s="98">
        <f>IF(S208="CASE",FLOOR(O208/M208,1),FLOOR(N208/M208,1))</f>
        <v/>
      </c>
      <c r="J208" s="99">
        <f>IF(ISNUMBER(SEARCH("FNSKU",C208)),"Labeling","")</f>
        <v/>
      </c>
      <c r="K208" s="99">
        <f>IFERROR(VLOOKUP(A208,Instruction!A:F,6,0),"")</f>
        <v/>
      </c>
      <c r="L208" s="100">
        <f>IFERROR(VLOOKUP(A208,Instruction!A:J,10,0),"No Supplies")</f>
        <v/>
      </c>
      <c r="M208" s="98">
        <f>IFERROR(VLOOKUP(A208,Data1!A:C,3,0),1)</f>
        <v/>
      </c>
      <c r="N208" s="97">
        <f>IFERROR(VLOOKUP(D208,Data2!$A:$D,4,0),"")</f>
        <v/>
      </c>
      <c r="O208" s="96">
        <f>IFERROR(VLOOKUP(D208,Data2!$A:$C,3,0),"")</f>
        <v/>
      </c>
      <c r="P208" s="97" t="n">
        <v>64</v>
      </c>
      <c r="Q208" s="96" t="n">
        <v>72</v>
      </c>
      <c r="R208" s="96" t="inlineStr"/>
      <c r="S208" s="96" t="inlineStr">
        <is>
          <t>BOX</t>
        </is>
      </c>
    </row>
    <row r="209">
      <c r="A209" s="109" t="inlineStr">
        <is>
          <t>4150-EACH</t>
        </is>
      </c>
      <c r="B209" s="102" t="inlineStr">
        <is>
          <t>B07Q5VSDJZ</t>
        </is>
      </c>
      <c r="C209" s="102" t="inlineStr">
        <is>
          <t>X003Y74FUN</t>
        </is>
      </c>
      <c r="D209" s="103">
        <f>IFERROR(VLOOKUP(A209,Data1!A:B,2,0),"")</f>
        <v/>
      </c>
      <c r="E209" s="113">
        <f>M209*Q209</f>
        <v/>
      </c>
      <c r="F209" s="113">
        <f>I209*IF(S209="CASE",H209,G209)</f>
        <v/>
      </c>
      <c r="G209" s="103">
        <f>IF(S209="CASE","",IFERROR(ROUNDUP(E209/N209,0),""))</f>
        <v/>
      </c>
      <c r="H209" s="103">
        <f>IF(S209="BOX","",IFERROR(ROUNDUP(E209/O209,0),""))</f>
        <v/>
      </c>
      <c r="I209" s="105">
        <f>IF(S209="CASE",FLOOR(O209/M209,1),FLOOR(N209/M209,1))</f>
        <v/>
      </c>
      <c r="J209" s="106">
        <f>IF(ISNUMBER(SEARCH("FNSKU",C209)),"Labeling","")</f>
        <v/>
      </c>
      <c r="K209" s="106">
        <f>IFERROR(VLOOKUP(A209,Instruction!A:F,6,0),"")</f>
        <v/>
      </c>
      <c r="L209" s="107">
        <f>IFERROR(VLOOKUP(A209,Instruction!A:J,10,0),"No Supplies")</f>
        <v/>
      </c>
      <c r="M209" s="113">
        <f>IFERROR(VLOOKUP(A209,Data1!A:C,3,0),1)</f>
        <v/>
      </c>
      <c r="N209" s="103">
        <f>IFERROR(VLOOKUP(D209,Data2!$A:$D,4,0),"")</f>
        <v/>
      </c>
      <c r="O209" s="102">
        <f>IFERROR(VLOOKUP(D209,Data2!$A:$C,3,0),"")</f>
        <v/>
      </c>
      <c r="P209" s="103" t="n">
        <v>64</v>
      </c>
      <c r="Q209" s="102" t="n">
        <v>60</v>
      </c>
      <c r="R209" s="102" t="inlineStr"/>
      <c r="S209" s="102" t="inlineStr">
        <is>
          <t>CASE</t>
        </is>
      </c>
    </row>
    <row r="210">
      <c r="A210" s="95" t="inlineStr">
        <is>
          <t>4141-EACH</t>
        </is>
      </c>
      <c r="B210" s="96" t="inlineStr">
        <is>
          <t>B07Q84PXRP</t>
        </is>
      </c>
      <c r="C210" s="96" t="inlineStr">
        <is>
          <t>X003SBSK2T</t>
        </is>
      </c>
      <c r="D210" s="97">
        <f>IFERROR(VLOOKUP(A210,Data1!A:B,2,0),"")</f>
        <v/>
      </c>
      <c r="E210" s="98">
        <f>M210*Q210</f>
        <v/>
      </c>
      <c r="F210" s="98">
        <f>I210*IF(S210="CASE",H210,G210)</f>
        <v/>
      </c>
      <c r="G210" s="97">
        <f>IF(S210="CASE","",IFERROR(ROUNDUP(E210/N210,0),""))</f>
        <v/>
      </c>
      <c r="H210" s="97">
        <f>IF(S210="BOX","",IFERROR(ROUNDUP(E210/O210,0),""))</f>
        <v/>
      </c>
      <c r="I210" s="98">
        <f>IF(S210="CASE",FLOOR(O210/M210,1),FLOOR(N210/M210,1))</f>
        <v/>
      </c>
      <c r="J210" s="99">
        <f>IF(ISNUMBER(SEARCH("FNSKU",C210)),"Labeling","")</f>
        <v/>
      </c>
      <c r="K210" s="99">
        <f>IFERROR(VLOOKUP(A210,Instruction!A:F,6,0),"")</f>
        <v/>
      </c>
      <c r="L210" s="100">
        <f>IFERROR(VLOOKUP(A210,Instruction!A:J,10,0),"No Supplies")</f>
        <v/>
      </c>
      <c r="M210" s="98">
        <f>IFERROR(VLOOKUP(A210,Data1!A:C,3,0),1)</f>
        <v/>
      </c>
      <c r="N210" s="97">
        <f>IFERROR(VLOOKUP(D210,Data2!$A:$D,4,0),"")</f>
        <v/>
      </c>
      <c r="O210" s="96">
        <f>IFERROR(VLOOKUP(D210,Data2!$A:$C,3,0),"")</f>
        <v/>
      </c>
      <c r="P210" s="97" t="n">
        <v>64</v>
      </c>
      <c r="Q210" s="96" t="n">
        <v>60</v>
      </c>
      <c r="R210" s="96" t="inlineStr"/>
      <c r="S210" s="96" t="inlineStr">
        <is>
          <t>CASE</t>
        </is>
      </c>
    </row>
    <row r="211">
      <c r="A211" s="109" t="inlineStr">
        <is>
          <t>801-SET4</t>
        </is>
      </c>
      <c r="B211" s="102" t="inlineStr">
        <is>
          <t>B07RBBZRBK</t>
        </is>
      </c>
      <c r="C211" s="102" t="inlineStr">
        <is>
          <t>X003SC3AO1</t>
        </is>
      </c>
      <c r="D211" s="103">
        <f>IFERROR(VLOOKUP(A211,Data1!A:B,2,0),"")</f>
        <v/>
      </c>
      <c r="E211" s="113">
        <f>M211*Q211</f>
        <v/>
      </c>
      <c r="F211" s="113">
        <f>I211*IF(S211="CASE",H211,G211)</f>
        <v/>
      </c>
      <c r="G211" s="103">
        <f>IF(S211="CASE","",IFERROR(ROUNDUP(E211/N211,0),""))</f>
        <v/>
      </c>
      <c r="H211" s="103">
        <f>IF(S211="BOX","",IFERROR(ROUNDUP(E211/O211,0),""))</f>
        <v/>
      </c>
      <c r="I211" s="105">
        <f>IF(S211="CASE",FLOOR(O211/M211,1),FLOOR(N211/M211,1))</f>
        <v/>
      </c>
      <c r="J211" s="106">
        <f>IF(ISNUMBER(SEARCH("FNSKU",C211)),"Labeling","")</f>
        <v/>
      </c>
      <c r="K211" s="106">
        <f>IFERROR(VLOOKUP(A211,Instruction!A:F,6,0),"")</f>
        <v/>
      </c>
      <c r="L211" s="107">
        <f>IFERROR(VLOOKUP(A211,Instruction!A:J,10,0),"No Supplies")</f>
        <v/>
      </c>
      <c r="M211" s="113">
        <f>IFERROR(VLOOKUP(A211,Data1!A:C,3,0),1)</f>
        <v/>
      </c>
      <c r="N211" s="103">
        <f>IFERROR(VLOOKUP(D211,Data2!$A:$D,4,0),"")</f>
        <v/>
      </c>
      <c r="O211" s="102">
        <f>IFERROR(VLOOKUP(D211,Data2!$A:$C,3,0),"")</f>
        <v/>
      </c>
      <c r="P211" s="103" t="n">
        <v>64</v>
      </c>
      <c r="Q211" s="102" t="n">
        <v>72</v>
      </c>
      <c r="R211" s="102" t="inlineStr"/>
      <c r="S211" s="102" t="inlineStr">
        <is>
          <t>CASE</t>
        </is>
      </c>
    </row>
    <row r="212">
      <c r="A212" s="95" t="inlineStr">
        <is>
          <t>530-EACH</t>
        </is>
      </c>
      <c r="B212" s="96" t="inlineStr">
        <is>
          <t>B07S7GG12K</t>
        </is>
      </c>
      <c r="C212" s="96" t="inlineStr">
        <is>
          <t>X003GYJU0J</t>
        </is>
      </c>
      <c r="D212" s="97">
        <f>IFERROR(VLOOKUP(A212,Data1!A:B,2,0),"")</f>
        <v/>
      </c>
      <c r="E212" s="98">
        <f>M212*Q212</f>
        <v/>
      </c>
      <c r="F212" s="98">
        <f>I212*IF(S212="CASE",H212,G212)</f>
        <v/>
      </c>
      <c r="G212" s="97">
        <f>IF(S212="CASE","",IFERROR(ROUNDUP(E212/N212,0),""))</f>
        <v/>
      </c>
      <c r="H212" s="97">
        <f>IF(S212="BOX","",IFERROR(ROUNDUP(E212/O212,0),""))</f>
        <v/>
      </c>
      <c r="I212" s="98">
        <f>IF(S212="CASE",FLOOR(O212/M212,1),FLOOR(N212/M212,1))</f>
        <v/>
      </c>
      <c r="J212" s="99">
        <f>IF(ISNUMBER(SEARCH("FNSKU",C212)),"Labeling","")</f>
        <v/>
      </c>
      <c r="K212" s="99">
        <f>IFERROR(VLOOKUP(A212,Instruction!A:F,6,0),"")</f>
        <v/>
      </c>
      <c r="L212" s="100">
        <f>IFERROR(VLOOKUP(A212,Instruction!A:J,10,0),"No Supplies")</f>
        <v/>
      </c>
      <c r="M212" s="98">
        <f>IFERROR(VLOOKUP(A212,Data1!A:C,3,0),1)</f>
        <v/>
      </c>
      <c r="N212" s="97">
        <f>IFERROR(VLOOKUP(D212,Data2!$A:$D,4,0),"")</f>
        <v/>
      </c>
      <c r="O212" s="96">
        <f>IFERROR(VLOOKUP(D212,Data2!$A:$C,3,0),"")</f>
        <v/>
      </c>
      <c r="P212" s="97" t="n">
        <v>64</v>
      </c>
      <c r="Q212" s="96" t="n">
        <v>48</v>
      </c>
      <c r="R212" s="96" t="inlineStr"/>
      <c r="S212" s="96" t="inlineStr">
        <is>
          <t>CASE</t>
        </is>
      </c>
    </row>
    <row r="213">
      <c r="A213" s="109" t="inlineStr">
        <is>
          <t>3006-SET6</t>
        </is>
      </c>
      <c r="B213" s="102" t="inlineStr">
        <is>
          <t>B07RJTVW1K</t>
        </is>
      </c>
      <c r="C213" s="102" t="inlineStr">
        <is>
          <t>B07RJTVW1K</t>
        </is>
      </c>
      <c r="D213" s="103">
        <f>IFERROR(VLOOKUP(A213,Data1!A:B,2,0),"")</f>
        <v/>
      </c>
      <c r="E213" s="113">
        <f>M213*Q213</f>
        <v/>
      </c>
      <c r="F213" s="113">
        <f>I213*IF(S213="CASE",H213,G213)</f>
        <v/>
      </c>
      <c r="G213" s="103">
        <f>IF(S213="CASE","",IFERROR(ROUNDUP(E213/N213,0),""))</f>
        <v/>
      </c>
      <c r="H213" s="103">
        <f>IF(S213="BOX","",IFERROR(ROUNDUP(E213/O213,0),""))</f>
        <v/>
      </c>
      <c r="I213" s="105">
        <f>IF(S213="CASE",FLOOR(O213/M213,1),FLOOR(N213/M213,1))</f>
        <v/>
      </c>
      <c r="J213" s="106">
        <f>IF(ISNUMBER(SEARCH("FNSKU",C213)),"Labeling","")</f>
        <v/>
      </c>
      <c r="K213" s="106">
        <f>IFERROR(VLOOKUP(A213,Instruction!A:F,6,0),"")</f>
        <v/>
      </c>
      <c r="L213" s="107">
        <f>IFERROR(VLOOKUP(A213,Instruction!A:J,10,0),"No Supplies")</f>
        <v/>
      </c>
      <c r="M213" s="113">
        <f>IFERROR(VLOOKUP(A213,Data1!A:C,3,0),1)</f>
        <v/>
      </c>
      <c r="N213" s="103">
        <f>IFERROR(VLOOKUP(D213,Data2!$A:$D,4,0),"")</f>
        <v/>
      </c>
      <c r="O213" s="102">
        <f>IFERROR(VLOOKUP(D213,Data2!$A:$C,3,0),"")</f>
        <v/>
      </c>
      <c r="P213" s="103" t="n">
        <v>64</v>
      </c>
      <c r="Q213" s="102" t="n">
        <v>72</v>
      </c>
      <c r="R213" s="102" t="inlineStr"/>
      <c r="S213" s="102" t="inlineStr">
        <is>
          <t>CASE</t>
        </is>
      </c>
    </row>
    <row r="214">
      <c r="A214" s="95" t="inlineStr">
        <is>
          <t>1812-SET6</t>
        </is>
      </c>
      <c r="B214" s="96" t="inlineStr">
        <is>
          <t>B00U9UC766</t>
        </is>
      </c>
      <c r="C214" s="96" t="inlineStr">
        <is>
          <t>B00U9UC766</t>
        </is>
      </c>
      <c r="D214" s="97">
        <f>IFERROR(VLOOKUP(A214,Data1!A:B,2,0),"")</f>
        <v/>
      </c>
      <c r="E214" s="98">
        <f>M214*Q214</f>
        <v/>
      </c>
      <c r="F214" s="98">
        <f>I214*IF(S214="CASE",H214,G214)</f>
        <v/>
      </c>
      <c r="G214" s="97">
        <f>IF(S214="CASE","",IFERROR(ROUNDUP(E214/N214,0),""))</f>
        <v/>
      </c>
      <c r="H214" s="97">
        <f>IF(S214="BOX","",IFERROR(ROUNDUP(E214/O214,0),""))</f>
        <v/>
      </c>
      <c r="I214" s="98">
        <f>IF(S214="CASE",FLOOR(O214/M214,1),FLOOR(N214/M214,1))</f>
        <v/>
      </c>
      <c r="J214" s="99">
        <f>IF(ISNUMBER(SEARCH("FNSKU",C214)),"Labeling","")</f>
        <v/>
      </c>
      <c r="K214" s="99">
        <f>IFERROR(VLOOKUP(A214,Instruction!A:F,6,0),"")</f>
        <v/>
      </c>
      <c r="L214" s="100">
        <f>IFERROR(VLOOKUP(A214,Instruction!A:J,10,0),"No Supplies")</f>
        <v/>
      </c>
      <c r="M214" s="98">
        <f>IFERROR(VLOOKUP(A214,Data1!A:C,3,0),1)</f>
        <v/>
      </c>
      <c r="N214" s="97">
        <f>IFERROR(VLOOKUP(D214,Data2!$A:$D,4,0),"")</f>
        <v/>
      </c>
      <c r="O214" s="96">
        <f>IFERROR(VLOOKUP(D214,Data2!$A:$C,3,0),"")</f>
        <v/>
      </c>
      <c r="P214" s="97" t="n">
        <v>62</v>
      </c>
      <c r="Q214" s="96" t="n">
        <v>64</v>
      </c>
      <c r="R214" s="96" t="inlineStr"/>
      <c r="S214" s="96" t="inlineStr">
        <is>
          <t>CASE</t>
        </is>
      </c>
    </row>
    <row r="215">
      <c r="A215" s="109" t="inlineStr">
        <is>
          <t>3132-CASE-B</t>
        </is>
      </c>
      <c r="B215" s="102" t="inlineStr">
        <is>
          <t>B00275E9XU</t>
        </is>
      </c>
      <c r="C215" s="102" t="inlineStr">
        <is>
          <t>B00275E9XU</t>
        </is>
      </c>
      <c r="D215" s="103">
        <f>IFERROR(VLOOKUP(A215,Data1!A:B,2,0),"")</f>
        <v/>
      </c>
      <c r="E215" s="113">
        <f>M215*Q215</f>
        <v/>
      </c>
      <c r="F215" s="113">
        <f>I215*IF(S215="CASE",H215,G215)</f>
        <v/>
      </c>
      <c r="G215" s="103">
        <f>IF(S215="CASE","",IFERROR(ROUNDUP(E215/N215,0),""))</f>
        <v/>
      </c>
      <c r="H215" s="103">
        <f>IF(S215="BOX","",IFERROR(ROUNDUP(E215/O215,0),""))</f>
        <v/>
      </c>
      <c r="I215" s="105">
        <f>IF(S215="CASE",FLOOR(O215/M215,1),FLOOR(N215/M215,1))</f>
        <v/>
      </c>
      <c r="J215" s="106">
        <f>IF(ISNUMBER(SEARCH("FNSKU",C215)),"Labeling","")</f>
        <v/>
      </c>
      <c r="K215" s="106">
        <f>IFERROR(VLOOKUP(A215,Instruction!A:F,6,0),"")</f>
        <v/>
      </c>
      <c r="L215" s="107">
        <f>IFERROR(VLOOKUP(A215,Instruction!A:J,10,0),"No Supplies")</f>
        <v/>
      </c>
      <c r="M215" s="113">
        <f>IFERROR(VLOOKUP(A215,Data1!A:C,3,0),1)</f>
        <v/>
      </c>
      <c r="N215" s="103">
        <f>IFERROR(VLOOKUP(D215,Data2!$A:$D,4,0),"")</f>
        <v/>
      </c>
      <c r="O215" s="102">
        <f>IFERROR(VLOOKUP(D215,Data2!$A:$C,3,0),"")</f>
        <v/>
      </c>
      <c r="P215" s="103" t="n">
        <v>62</v>
      </c>
      <c r="Q215" s="102" t="n">
        <v>62</v>
      </c>
      <c r="R215" s="102" t="inlineStr"/>
      <c r="S215" s="102" t="inlineStr">
        <is>
          <t>CASE</t>
        </is>
      </c>
    </row>
    <row r="216">
      <c r="A216" s="95" t="inlineStr">
        <is>
          <t>6303-EACH</t>
        </is>
      </c>
      <c r="B216" s="96" t="inlineStr">
        <is>
          <t>B08P3WZTXG</t>
        </is>
      </c>
      <c r="C216" s="96" t="inlineStr">
        <is>
          <t>B08P3WZTXG</t>
        </is>
      </c>
      <c r="D216" s="97">
        <f>IFERROR(VLOOKUP(A216,Data1!A:B,2,0),"")</f>
        <v/>
      </c>
      <c r="E216" s="98">
        <f>M216*Q216</f>
        <v/>
      </c>
      <c r="F216" s="98">
        <f>I216*IF(S216="CASE",H216,G216)</f>
        <v/>
      </c>
      <c r="G216" s="97">
        <f>IF(S216="CASE","",IFERROR(ROUNDUP(E216/N216,0),""))</f>
        <v/>
      </c>
      <c r="H216" s="97">
        <f>IF(S216="BOX","",IFERROR(ROUNDUP(E216/O216,0),""))</f>
        <v/>
      </c>
      <c r="I216" s="98">
        <f>IF(S216="CASE",FLOOR(O216/M216,1),FLOOR(N216/M216,1))</f>
        <v/>
      </c>
      <c r="J216" s="99">
        <f>IF(ISNUMBER(SEARCH("FNSKU",C216)),"Labeling","")</f>
        <v/>
      </c>
      <c r="K216" s="99">
        <f>IFERROR(VLOOKUP(A216,Instruction!A:F,6,0),"")</f>
        <v/>
      </c>
      <c r="L216" s="100">
        <f>IFERROR(VLOOKUP(A216,Instruction!A:J,10,0),"No Supplies")</f>
        <v/>
      </c>
      <c r="M216" s="98">
        <f>IFERROR(VLOOKUP(A216,Data1!A:C,3,0),1)</f>
        <v/>
      </c>
      <c r="N216" s="97">
        <f>IFERROR(VLOOKUP(D216,Data2!$A:$D,4,0),"")</f>
        <v/>
      </c>
      <c r="O216" s="96">
        <f>IFERROR(VLOOKUP(D216,Data2!$A:$C,3,0),"")</f>
        <v/>
      </c>
      <c r="P216" s="97" t="n">
        <v>61</v>
      </c>
      <c r="Q216" s="96" t="n">
        <v>72</v>
      </c>
      <c r="R216" s="96" t="inlineStr"/>
      <c r="S216" s="96" t="inlineStr">
        <is>
          <t>BOX</t>
        </is>
      </c>
    </row>
    <row r="217">
      <c r="A217" s="109" t="inlineStr">
        <is>
          <t>539-PACK2</t>
        </is>
      </c>
      <c r="B217" s="102" t="inlineStr">
        <is>
          <t>B08DFGT3Q5</t>
        </is>
      </c>
      <c r="C217" s="102" t="inlineStr">
        <is>
          <t>X003SC3CT9</t>
        </is>
      </c>
      <c r="D217" s="103">
        <f>IFERROR(VLOOKUP(A217,Data1!A:B,2,0),"")</f>
        <v/>
      </c>
      <c r="E217" s="113">
        <f>M217*Q217</f>
        <v/>
      </c>
      <c r="F217" s="113">
        <f>I217*IF(S217="CASE",H217,G217)</f>
        <v/>
      </c>
      <c r="G217" s="103">
        <f>IF(S217="CASE","",IFERROR(ROUNDUP(E217/N217,0),""))</f>
        <v/>
      </c>
      <c r="H217" s="103">
        <f>IF(S217="BOX","",IFERROR(ROUNDUP(E217/O217,0),""))</f>
        <v/>
      </c>
      <c r="I217" s="105">
        <f>IF(S217="CASE",FLOOR(O217/M217,1),FLOOR(N217/M217,1))</f>
        <v/>
      </c>
      <c r="J217" s="106">
        <f>IF(ISNUMBER(SEARCH("FNSKU",C217)),"Labeling","")</f>
        <v/>
      </c>
      <c r="K217" s="106">
        <f>IFERROR(VLOOKUP(A217,Instruction!A:F,6,0),"")</f>
        <v/>
      </c>
      <c r="L217" s="107">
        <f>IFERROR(VLOOKUP(A217,Instruction!A:J,10,0),"No Supplies")</f>
        <v/>
      </c>
      <c r="M217" s="113">
        <f>IFERROR(VLOOKUP(A217,Data1!A:C,3,0),1)</f>
        <v/>
      </c>
      <c r="N217" s="103">
        <f>IFERROR(VLOOKUP(D217,Data2!$A:$D,4,0),"")</f>
        <v/>
      </c>
      <c r="O217" s="102">
        <f>IFERROR(VLOOKUP(D217,Data2!$A:$C,3,0),"")</f>
        <v/>
      </c>
      <c r="P217" s="103" t="n">
        <v>60</v>
      </c>
      <c r="Q217" s="102" t="n">
        <v>54</v>
      </c>
      <c r="R217" s="102" t="inlineStr"/>
      <c r="S217" s="102" t="inlineStr">
        <is>
          <t>CASE</t>
        </is>
      </c>
    </row>
    <row r="218">
      <c r="A218" s="95" t="inlineStr">
        <is>
          <t>2808-SET4</t>
        </is>
      </c>
      <c r="B218" s="96" t="inlineStr">
        <is>
          <t>B07RJZNHX4</t>
        </is>
      </c>
      <c r="C218" s="96" t="inlineStr"/>
      <c r="D218" s="97">
        <f>IFERROR(VLOOKUP(A218,Data1!A:B,2,0),"")</f>
        <v/>
      </c>
      <c r="E218" s="98">
        <f>M218*Q218</f>
        <v/>
      </c>
      <c r="F218" s="98">
        <f>I218*IF(S218="CASE",H218,G218)</f>
        <v/>
      </c>
      <c r="G218" s="97">
        <f>IF(S218="CASE","",IFERROR(ROUNDUP(E218/N218,0),""))</f>
        <v/>
      </c>
      <c r="H218" s="97">
        <f>IF(S218="BOX","",IFERROR(ROUNDUP(E218/O218,0),""))</f>
        <v/>
      </c>
      <c r="I218" s="98">
        <f>IF(S218="CASE",FLOOR(O218/M218,1),FLOOR(N218/M218,1))</f>
        <v/>
      </c>
      <c r="J218" s="99">
        <f>IF(ISNUMBER(SEARCH("FNSKU",C218)),"Labeling","")</f>
        <v/>
      </c>
      <c r="K218" s="99">
        <f>IFERROR(VLOOKUP(A218,Instruction!A:F,6,0),"")</f>
        <v/>
      </c>
      <c r="L218" s="100">
        <f>IFERROR(VLOOKUP(A218,Instruction!A:J,10,0),"No Supplies")</f>
        <v/>
      </c>
      <c r="M218" s="98">
        <f>IFERROR(VLOOKUP(A218,Data1!A:C,3,0),1)</f>
        <v/>
      </c>
      <c r="N218" s="97">
        <f>IFERROR(VLOOKUP(D218,Data2!$A:$D,4,0),"")</f>
        <v/>
      </c>
      <c r="O218" s="96">
        <f>IFERROR(VLOOKUP(D218,Data2!$A:$C,3,0),"")</f>
        <v/>
      </c>
      <c r="P218" s="97" t="n">
        <v>68</v>
      </c>
      <c r="Q218" s="96" t="n">
        <v>72</v>
      </c>
      <c r="R218" s="96" t="inlineStr"/>
      <c r="S218" s="96" t="inlineStr">
        <is>
          <t>CASE</t>
        </is>
      </c>
    </row>
    <row r="219">
      <c r="A219" s="109" t="inlineStr">
        <is>
          <t>1614-EACH</t>
        </is>
      </c>
      <c r="B219" s="102" t="inlineStr">
        <is>
          <t>B003BT3MXO</t>
        </is>
      </c>
      <c r="C219" s="102" t="inlineStr">
        <is>
          <t>B003BT3MXO</t>
        </is>
      </c>
      <c r="D219" s="103">
        <f>IFERROR(VLOOKUP(A219,Data1!A:B,2,0),"")</f>
        <v/>
      </c>
      <c r="E219" s="113">
        <f>M219*Q219</f>
        <v/>
      </c>
      <c r="F219" s="113">
        <f>I219*IF(S219="CASE",H219,G219)</f>
        <v/>
      </c>
      <c r="G219" s="103">
        <f>IF(S219="CASE","",IFERROR(ROUNDUP(E219/N219,0),""))</f>
        <v/>
      </c>
      <c r="H219" s="103">
        <f>IF(S219="BOX","",IFERROR(ROUNDUP(E219/O219,0),""))</f>
        <v/>
      </c>
      <c r="I219" s="105">
        <f>IF(S219="CASE",FLOOR(O219/M219,1),FLOOR(N219/M219,1))</f>
        <v/>
      </c>
      <c r="J219" s="106">
        <f>IF(ISNUMBER(SEARCH("FNSKU",C219)),"Labeling","")</f>
        <v/>
      </c>
      <c r="K219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219" s="107">
        <f>IFERROR(VLOOKUP(A219,Instruction!A:J,10,0),"No Supplies")</f>
        <v/>
      </c>
      <c r="M219" s="113">
        <f>IFERROR(VLOOKUP(A219,Data1!A:C,3,0),1)</f>
        <v/>
      </c>
      <c r="N219" s="103">
        <f>IFERROR(VLOOKUP(D219,Data2!$A:$D,4,0),"")</f>
        <v/>
      </c>
      <c r="O219" s="102">
        <f>IFERROR(VLOOKUP(D219,Data2!$A:$C,3,0),"")</f>
        <v/>
      </c>
      <c r="P219" s="103" t="n">
        <v>60</v>
      </c>
      <c r="Q219" s="102" t="n">
        <v>72</v>
      </c>
      <c r="R219" s="102" t="inlineStr"/>
      <c r="S219" s="102" t="inlineStr">
        <is>
          <t>BOX</t>
        </is>
      </c>
    </row>
    <row r="220">
      <c r="A220" s="95" t="inlineStr">
        <is>
          <t>840-CASE</t>
        </is>
      </c>
      <c r="B220" s="96" t="inlineStr">
        <is>
          <t>B07XQNRXHD</t>
        </is>
      </c>
      <c r="C220" s="96" t="inlineStr">
        <is>
          <t>X003SCIA3H</t>
        </is>
      </c>
      <c r="D220" s="97">
        <f>IFERROR(VLOOKUP(A220,Data1!A:B,2,0),"")</f>
        <v/>
      </c>
      <c r="E220" s="98">
        <f>M220*Q220</f>
        <v/>
      </c>
      <c r="F220" s="98">
        <f>I220*IF(S220="CASE",H220,G220)</f>
        <v/>
      </c>
      <c r="G220" s="97">
        <f>IF(S220="CASE","",IFERROR(ROUNDUP(E220/N220,0),""))</f>
        <v/>
      </c>
      <c r="H220" s="97">
        <f>IF(S220="BOX","",IFERROR(ROUNDUP(E220/O220,0),""))</f>
        <v/>
      </c>
      <c r="I220" s="98">
        <f>IF(S220="CASE",FLOOR(O220/M220,1),FLOOR(N220/M220,1))</f>
        <v/>
      </c>
      <c r="J220" s="99">
        <f>IF(ISNUMBER(SEARCH("FNSKU",C220)),"Labeling","")</f>
        <v/>
      </c>
      <c r="K220" s="99">
        <f>IFERROR(VLOOKUP(A220,Instruction!A:F,6,0),"")</f>
        <v/>
      </c>
      <c r="L220" s="100">
        <f>IFERROR(VLOOKUP(A220,Instruction!A:J,10,0),"No Supplies")</f>
        <v/>
      </c>
      <c r="M220" s="98">
        <f>IFERROR(VLOOKUP(A220,Data1!A:C,3,0),1)</f>
        <v/>
      </c>
      <c r="N220" s="97">
        <f>IFERROR(VLOOKUP(D220,Data2!$A:$D,4,0),"")</f>
        <v/>
      </c>
      <c r="O220" s="96">
        <f>IFERROR(VLOOKUP(D220,Data2!$A:$C,3,0),"")</f>
        <v/>
      </c>
      <c r="P220" s="97" t="n">
        <v>59</v>
      </c>
      <c r="Q220" s="96" t="n">
        <v>59</v>
      </c>
      <c r="R220" s="96" t="inlineStr"/>
      <c r="S220" s="96" t="inlineStr">
        <is>
          <t>CASE</t>
        </is>
      </c>
    </row>
    <row r="221">
      <c r="A221" s="109" t="inlineStr">
        <is>
          <t>3163-CASE</t>
        </is>
      </c>
      <c r="B221" s="102" t="inlineStr">
        <is>
          <t>B07XQJSP6F</t>
        </is>
      </c>
      <c r="C221" s="102" t="inlineStr">
        <is>
          <t>X003SBLVG1</t>
        </is>
      </c>
      <c r="D221" s="103">
        <f>IFERROR(VLOOKUP(A221,Data1!A:B,2,0),"")</f>
        <v/>
      </c>
      <c r="E221" s="113">
        <f>M221*Q221</f>
        <v/>
      </c>
      <c r="F221" s="113">
        <f>I221*IF(S221="CASE",H221,G221)</f>
        <v/>
      </c>
      <c r="G221" s="103">
        <f>IF(S221="CASE","",IFERROR(ROUNDUP(E221/N221,0),""))</f>
        <v/>
      </c>
      <c r="H221" s="103">
        <f>IF(S221="BOX","",IFERROR(ROUNDUP(E221/O221,0),""))</f>
        <v/>
      </c>
      <c r="I221" s="105">
        <f>IF(S221="CASE",FLOOR(O221/M221,1),FLOOR(N221/M221,1))</f>
        <v/>
      </c>
      <c r="J221" s="106">
        <f>IF(ISNUMBER(SEARCH("FNSKU",C221)),"Labeling","")</f>
        <v/>
      </c>
      <c r="K221" s="106">
        <f>IFERROR(VLOOKUP(A221,Instruction!A:F,6,0),"")</f>
        <v/>
      </c>
      <c r="L221" s="107">
        <f>IFERROR(VLOOKUP(A221,Instruction!A:J,10,0),"No Supplies")</f>
        <v/>
      </c>
      <c r="M221" s="113">
        <f>IFERROR(VLOOKUP(A221,Data1!A:C,3,0),1)</f>
        <v/>
      </c>
      <c r="N221" s="103">
        <f>IFERROR(VLOOKUP(D221,Data2!$A:$D,4,0),"")</f>
        <v/>
      </c>
      <c r="O221" s="102">
        <f>IFERROR(VLOOKUP(D221,Data2!$A:$C,3,0),"")</f>
        <v/>
      </c>
      <c r="P221" s="103" t="n">
        <v>59</v>
      </c>
      <c r="Q221" s="102" t="n">
        <v>59</v>
      </c>
      <c r="R221" s="102" t="inlineStr"/>
      <c r="S221" s="102" t="inlineStr">
        <is>
          <t>CASE</t>
        </is>
      </c>
    </row>
    <row r="222">
      <c r="A222" s="95" t="inlineStr">
        <is>
          <t>2520-PACK2</t>
        </is>
      </c>
      <c r="B222" s="96" t="inlineStr">
        <is>
          <t>B0BH8F1LSN</t>
        </is>
      </c>
      <c r="C222" s="96" t="inlineStr">
        <is>
          <t>X004LGA0Y1</t>
        </is>
      </c>
      <c r="D222" s="97">
        <f>IFERROR(VLOOKUP(A222,Data1!A:B,2,0),"")</f>
        <v/>
      </c>
      <c r="E222" s="98">
        <f>M222*Q222</f>
        <v/>
      </c>
      <c r="F222" s="98">
        <f>I222*IF(S222="CASE",H222,G222)</f>
        <v/>
      </c>
      <c r="G222" s="97">
        <f>IF(S222="CASE","",IFERROR(ROUNDUP(E222/N222,0),""))</f>
        <v/>
      </c>
      <c r="H222" s="97">
        <f>IF(S222="BOX","",IFERROR(ROUNDUP(E222/O222,0),""))</f>
        <v/>
      </c>
      <c r="I222" s="98">
        <f>IF(S222="CASE",FLOOR(O222/M222,1),FLOOR(N222/M222,1))</f>
        <v/>
      </c>
      <c r="J222" s="99">
        <f>IF(ISNUMBER(SEARCH("FNSKU",C222)),"Labeling","")</f>
        <v/>
      </c>
      <c r="K222" s="99">
        <f>IFERROR(VLOOKUP(A222,Instruction!A:F,6,0),"")</f>
        <v/>
      </c>
      <c r="L222" s="100">
        <f>IFERROR(VLOOKUP(A222,Instruction!A:J,10,0),"No Supplies")</f>
        <v/>
      </c>
      <c r="M222" s="98">
        <f>IFERROR(VLOOKUP(A222,Data1!A:C,3,0),1)</f>
        <v/>
      </c>
      <c r="N222" s="97">
        <f>IFERROR(VLOOKUP(D222,Data2!$A:$D,4,0),"")</f>
        <v/>
      </c>
      <c r="O222" s="96">
        <f>IFERROR(VLOOKUP(D222,Data2!$A:$C,3,0),"")</f>
        <v/>
      </c>
      <c r="P222" s="97" t="n">
        <v>58</v>
      </c>
      <c r="Q222" s="96" t="n">
        <v>72</v>
      </c>
      <c r="R222" s="96" t="inlineStr"/>
      <c r="S222" s="96" t="inlineStr">
        <is>
          <t>CASE</t>
        </is>
      </c>
    </row>
    <row r="223">
      <c r="A223" s="109" t="inlineStr">
        <is>
          <t>816-SET6</t>
        </is>
      </c>
      <c r="B223" s="102" t="inlineStr">
        <is>
          <t>B07RBBZNRL</t>
        </is>
      </c>
      <c r="C223" s="102" t="inlineStr">
        <is>
          <t>X003SCCX03</t>
        </is>
      </c>
      <c r="D223" s="103">
        <f>IFERROR(VLOOKUP(A223,Data1!A:B,2,0),"")</f>
        <v/>
      </c>
      <c r="E223" s="113">
        <f>M223*Q223</f>
        <v/>
      </c>
      <c r="F223" s="113">
        <f>I223*IF(S223="CASE",H223,G223)</f>
        <v/>
      </c>
      <c r="G223" s="103">
        <f>IF(S223="CASE","",IFERROR(ROUNDUP(E223/N223,0),""))</f>
        <v/>
      </c>
      <c r="H223" s="103">
        <f>IF(S223="BOX","",IFERROR(ROUNDUP(E223/O223,0),""))</f>
        <v/>
      </c>
      <c r="I223" s="105">
        <f>IF(S223="CASE",FLOOR(O223/M223,1),FLOOR(N223/M223,1))</f>
        <v/>
      </c>
      <c r="J223" s="106">
        <f>IF(ISNUMBER(SEARCH("FNSKU",C223)),"Labeling","")</f>
        <v/>
      </c>
      <c r="K223" s="106">
        <f>IFERROR(VLOOKUP(A223,Instruction!A:F,6,0),"")</f>
        <v/>
      </c>
      <c r="L223" s="107">
        <f>IFERROR(VLOOKUP(A223,Instruction!A:J,10,0),"No Supplies")</f>
        <v/>
      </c>
      <c r="M223" s="113">
        <f>IFERROR(VLOOKUP(A223,Data1!A:C,3,0),1)</f>
        <v/>
      </c>
      <c r="N223" s="103">
        <f>IFERROR(VLOOKUP(D223,Data2!$A:$D,4,0),"")</f>
        <v/>
      </c>
      <c r="O223" s="102">
        <f>IFERROR(VLOOKUP(D223,Data2!$A:$C,3,0),"")</f>
        <v/>
      </c>
      <c r="P223" s="103" t="n">
        <v>58</v>
      </c>
      <c r="Q223" s="102" t="n">
        <v>60</v>
      </c>
      <c r="R223" s="102" t="inlineStr"/>
      <c r="S223" s="102" t="inlineStr">
        <is>
          <t>CASE</t>
        </is>
      </c>
    </row>
    <row r="224">
      <c r="A224" s="95" t="inlineStr">
        <is>
          <t>542-EACH</t>
        </is>
      </c>
      <c r="B224" s="96" t="inlineStr">
        <is>
          <t>B0018MN4NO</t>
        </is>
      </c>
      <c r="C224" s="96" t="inlineStr">
        <is>
          <t>B0018MN4NO</t>
        </is>
      </c>
      <c r="D224" s="97">
        <f>IFERROR(VLOOKUP(A224,Data1!A:B,2,0),"")</f>
        <v/>
      </c>
      <c r="E224" s="98">
        <f>M224*Q224</f>
        <v/>
      </c>
      <c r="F224" s="98">
        <f>I224*IF(S224="CASE",H224,G224)</f>
        <v/>
      </c>
      <c r="G224" s="97">
        <f>IF(S224="CASE","",IFERROR(ROUNDUP(E224/N224,0),""))</f>
        <v/>
      </c>
      <c r="H224" s="97">
        <f>IF(S224="BOX","",IFERROR(ROUNDUP(E224/O224,0),""))</f>
        <v/>
      </c>
      <c r="I224" s="98">
        <f>IF(S224="CASE",FLOOR(O224/M224,1),FLOOR(N224/M224,1))</f>
        <v/>
      </c>
      <c r="J224" s="99">
        <f>IF(ISNUMBER(SEARCH("FNSKU",C224)),"Labeling","")</f>
        <v/>
      </c>
      <c r="K224" s="99">
        <f>IFERROR(VLOOKUP(A224,Instruction!A:F,6,0),"")</f>
        <v/>
      </c>
      <c r="L224" s="100">
        <f>IFERROR(VLOOKUP(A224,Instruction!A:J,10,0),"No Supplies")</f>
        <v/>
      </c>
      <c r="M224" s="98">
        <f>IFERROR(VLOOKUP(A224,Data1!A:C,3,0),1)</f>
        <v/>
      </c>
      <c r="N224" s="97">
        <f>IFERROR(VLOOKUP(D224,Data2!$A:$D,4,0),"")</f>
        <v/>
      </c>
      <c r="O224" s="96">
        <f>IFERROR(VLOOKUP(D224,Data2!$A:$C,3,0),"")</f>
        <v/>
      </c>
      <c r="P224" s="97" t="n">
        <v>57</v>
      </c>
      <c r="Q224" s="96" t="n">
        <v>48</v>
      </c>
      <c r="R224" s="96" t="inlineStr"/>
      <c r="S224" s="96" t="inlineStr">
        <is>
          <t>CASE</t>
        </is>
      </c>
    </row>
    <row r="225">
      <c r="A225" s="109" t="inlineStr">
        <is>
          <t>563-SET6</t>
        </is>
      </c>
      <c r="B225" s="102" t="inlineStr">
        <is>
          <t>B07SB6HLD3</t>
        </is>
      </c>
      <c r="C225" s="102" t="inlineStr">
        <is>
          <t>X0044RLTSD</t>
        </is>
      </c>
      <c r="D225" s="103">
        <f>IFERROR(VLOOKUP(A225,Data1!A:B,2,0),"")</f>
        <v/>
      </c>
      <c r="E225" s="113">
        <f>M225*Q225</f>
        <v/>
      </c>
      <c r="F225" s="113">
        <f>I225*IF(S225="CASE",H225,G225)</f>
        <v/>
      </c>
      <c r="G225" s="103">
        <f>IF(S225="CASE","",IFERROR(ROUNDUP(E225/N225,0),""))</f>
        <v/>
      </c>
      <c r="H225" s="103">
        <f>IF(S225="BOX","",IFERROR(ROUNDUP(E225/O225,0),""))</f>
        <v/>
      </c>
      <c r="I225" s="105">
        <f>IF(S225="CASE",FLOOR(O225/M225,1),FLOOR(N225/M225,1))</f>
        <v/>
      </c>
      <c r="J225" s="106">
        <f>IF(ISNUMBER(SEARCH("FNSKU",C225)),"Labeling","")</f>
        <v/>
      </c>
      <c r="K225" s="106">
        <f>IFERROR(VLOOKUP(A225,Instruction!A:F,6,0),"")</f>
        <v/>
      </c>
      <c r="L225" s="107">
        <f>IFERROR(VLOOKUP(A225,Instruction!A:J,10,0),"No Supplies")</f>
        <v/>
      </c>
      <c r="M225" s="113">
        <f>IFERROR(VLOOKUP(A225,Data1!A:C,3,0),1)</f>
        <v/>
      </c>
      <c r="N225" s="103">
        <f>IFERROR(VLOOKUP(D225,Data2!$A:$D,4,0),"")</f>
        <v/>
      </c>
      <c r="O225" s="102">
        <f>IFERROR(VLOOKUP(D225,Data2!$A:$C,3,0),"")</f>
        <v/>
      </c>
      <c r="P225" s="103" t="n">
        <v>57</v>
      </c>
      <c r="Q225" s="102" t="n">
        <v>56</v>
      </c>
      <c r="R225" s="102" t="inlineStr"/>
      <c r="S225" s="102" t="inlineStr">
        <is>
          <t>CASE</t>
        </is>
      </c>
    </row>
    <row r="226">
      <c r="A226" s="95" t="inlineStr">
        <is>
          <t>3012-EACH</t>
        </is>
      </c>
      <c r="B226" s="96" t="inlineStr">
        <is>
          <t>B01N8POJPJ</t>
        </is>
      </c>
      <c r="C226" s="96" t="inlineStr">
        <is>
          <t>B01N8POJPJ</t>
        </is>
      </c>
      <c r="D226" s="97">
        <f>IFERROR(VLOOKUP(A226,Data1!A:B,2,0),"")</f>
        <v/>
      </c>
      <c r="E226" s="98">
        <f>M226*Q226</f>
        <v/>
      </c>
      <c r="F226" s="98">
        <f>I226*IF(S226="CASE",H226,G226)</f>
        <v/>
      </c>
      <c r="G226" s="97">
        <f>IF(S226="CASE","",IFERROR(ROUNDUP(E226/N226,0),""))</f>
        <v/>
      </c>
      <c r="H226" s="97">
        <f>IF(S226="BOX","",IFERROR(ROUNDUP(E226/O226,0),""))</f>
        <v/>
      </c>
      <c r="I226" s="98">
        <f>IF(S226="CASE",FLOOR(O226/M226,1),FLOOR(N226/M226,1))</f>
        <v/>
      </c>
      <c r="J226" s="99">
        <f>IF(ISNUMBER(SEARCH("FNSKU",C226)),"Labeling","")</f>
        <v/>
      </c>
      <c r="K226" s="99">
        <f>IFERROR(VLOOKUP(A226,Instruction!A:F,6,0),"")</f>
        <v/>
      </c>
      <c r="L226" s="100">
        <f>IFERROR(VLOOKUP(A226,Instruction!A:J,10,0),"No Supplies")</f>
        <v/>
      </c>
      <c r="M226" s="98">
        <f>IFERROR(VLOOKUP(A226,Data1!A:C,3,0),1)</f>
        <v/>
      </c>
      <c r="N226" s="97">
        <f>IFERROR(VLOOKUP(D226,Data2!$A:$D,4,0),"")</f>
        <v/>
      </c>
      <c r="O226" s="96">
        <f>IFERROR(VLOOKUP(D226,Data2!$A:$C,3,0),"")</f>
        <v/>
      </c>
      <c r="P226" s="97" t="n">
        <v>56</v>
      </c>
      <c r="Q226" s="96" t="n">
        <v>72</v>
      </c>
      <c r="R226" s="96" t="inlineStr"/>
      <c r="S226" s="96" t="inlineStr">
        <is>
          <t>CASE</t>
        </is>
      </c>
    </row>
    <row r="227">
      <c r="A227" s="109" t="inlineStr">
        <is>
          <t>1906-EACH</t>
        </is>
      </c>
      <c r="B227" s="102" t="inlineStr">
        <is>
          <t>B003BMX3T4</t>
        </is>
      </c>
      <c r="C227" s="102" t="inlineStr">
        <is>
          <t>B003BMX3T4</t>
        </is>
      </c>
      <c r="D227" s="103">
        <f>IFERROR(VLOOKUP(A227,Data1!A:B,2,0),"")</f>
        <v/>
      </c>
      <c r="E227" s="113">
        <f>M227*Q227</f>
        <v/>
      </c>
      <c r="F227" s="113">
        <f>I227*IF(S227="CASE",H227,G227)</f>
        <v/>
      </c>
      <c r="G227" s="103">
        <f>IF(S227="CASE","",IFERROR(ROUNDUP(E227/N227,0),""))</f>
        <v/>
      </c>
      <c r="H227" s="103">
        <f>IF(S227="BOX","",IFERROR(ROUNDUP(E227/O227,0),""))</f>
        <v/>
      </c>
      <c r="I227" s="105">
        <f>IF(S227="CASE",FLOOR(O227/M227,1),FLOOR(N227/M227,1))</f>
        <v/>
      </c>
      <c r="J227" s="106">
        <f>IF(ISNUMBER(SEARCH("FNSKU",C227)),"Labeling","")</f>
        <v/>
      </c>
      <c r="K227" s="106">
        <f>IFERROR(VLOOKUP(A227,Instruction!A:F,6,0),"")</f>
        <v/>
      </c>
      <c r="L227" s="107">
        <f>IFERROR(VLOOKUP(A227,Instruction!A:J,10,0),"No Supplies")</f>
        <v/>
      </c>
      <c r="M227" s="113">
        <f>IFERROR(VLOOKUP(A227,Data1!A:C,3,0),1)</f>
        <v/>
      </c>
      <c r="N227" s="103">
        <f>IFERROR(VLOOKUP(D227,Data2!$A:$D,4,0),"")</f>
        <v/>
      </c>
      <c r="O227" s="102">
        <f>IFERROR(VLOOKUP(D227,Data2!$A:$C,3,0),"")</f>
        <v/>
      </c>
      <c r="P227" s="103" t="n">
        <v>56</v>
      </c>
      <c r="Q227" s="102" t="n">
        <v>48</v>
      </c>
      <c r="R227" s="102" t="inlineStr"/>
      <c r="S227" s="102" t="inlineStr">
        <is>
          <t>BOX</t>
        </is>
      </c>
    </row>
    <row r="228">
      <c r="A228" s="95" t="inlineStr">
        <is>
          <t>4100-EACH</t>
        </is>
      </c>
      <c r="B228" s="96" t="inlineStr">
        <is>
          <t>B008FK5W0A</t>
        </is>
      </c>
      <c r="C228" s="96" t="inlineStr">
        <is>
          <t>B008FK5W0A</t>
        </is>
      </c>
      <c r="D228" s="97">
        <f>IFERROR(VLOOKUP(A228,Data1!A:B,2,0),"")</f>
        <v/>
      </c>
      <c r="E228" s="98">
        <f>M228*Q228</f>
        <v/>
      </c>
      <c r="F228" s="98">
        <f>I228*IF(S228="CASE",H228,G228)</f>
        <v/>
      </c>
      <c r="G228" s="97">
        <f>IF(S228="CASE","",IFERROR(ROUNDUP(E228/N228,0),""))</f>
        <v/>
      </c>
      <c r="H228" s="97">
        <f>IF(S228="BOX","",IFERROR(ROUNDUP(E228/O228,0),""))</f>
        <v/>
      </c>
      <c r="I228" s="98">
        <f>IF(S228="CASE",FLOOR(O228/M228,1),FLOOR(N228/M228,1))</f>
        <v/>
      </c>
      <c r="J228" s="99">
        <f>IF(ISNUMBER(SEARCH("FNSKU",C228)),"Labeling","")</f>
        <v/>
      </c>
      <c r="K228" s="99">
        <f>IFERROR(VLOOKUP(A228,Instruction!A:F,6,0),"")</f>
        <v/>
      </c>
      <c r="L228" s="100">
        <f>IFERROR(VLOOKUP(A228,Instruction!A:J,10,0),"No Supplies")</f>
        <v/>
      </c>
      <c r="M228" s="98">
        <f>IFERROR(VLOOKUP(A228,Data1!A:C,3,0),1)</f>
        <v/>
      </c>
      <c r="N228" s="97">
        <f>IFERROR(VLOOKUP(D228,Data2!$A:$D,4,0),"")</f>
        <v/>
      </c>
      <c r="O228" s="96">
        <f>IFERROR(VLOOKUP(D228,Data2!$A:$C,3,0),"")</f>
        <v/>
      </c>
      <c r="P228" s="97" t="n">
        <v>56</v>
      </c>
      <c r="Q228" s="96" t="n">
        <v>60</v>
      </c>
      <c r="R228" s="96" t="inlineStr"/>
      <c r="S228" s="96" t="inlineStr">
        <is>
          <t>CASE</t>
        </is>
      </c>
    </row>
    <row r="229">
      <c r="A229" s="109" t="inlineStr">
        <is>
          <t>520-PACK2</t>
        </is>
      </c>
      <c r="B229" s="102" t="inlineStr">
        <is>
          <t>B08DFJTJHB</t>
        </is>
      </c>
      <c r="C229" s="102" t="inlineStr">
        <is>
          <t>X0044RG6DL</t>
        </is>
      </c>
      <c r="D229" s="103">
        <f>IFERROR(VLOOKUP(A229,Data1!A:B,2,0),"")</f>
        <v/>
      </c>
      <c r="E229" s="113">
        <f>M229*Q229</f>
        <v/>
      </c>
      <c r="F229" s="113">
        <f>I229*IF(S229="CASE",H229,G229)</f>
        <v/>
      </c>
      <c r="G229" s="103">
        <f>IF(S229="CASE","",IFERROR(ROUNDUP(E229/N229,0),""))</f>
        <v/>
      </c>
      <c r="H229" s="103">
        <f>IF(S229="BOX","",IFERROR(ROUNDUP(E229/O229,0),""))</f>
        <v/>
      </c>
      <c r="I229" s="105">
        <f>IF(S229="CASE",FLOOR(O229/M229,1),FLOOR(N229/M229,1))</f>
        <v/>
      </c>
      <c r="J229" s="106">
        <f>IF(ISNUMBER(SEARCH("FNSKU",C229)),"Labeling","")</f>
        <v/>
      </c>
      <c r="K229" s="106">
        <f>IFERROR(VLOOKUP(A229,Instruction!A:F,6,0),"")</f>
        <v/>
      </c>
      <c r="L229" s="107">
        <f>IFERROR(VLOOKUP(A229,Instruction!A:J,10,0),"No Supplies")</f>
        <v/>
      </c>
      <c r="M229" s="113">
        <f>IFERROR(VLOOKUP(A229,Data1!A:C,3,0),1)</f>
        <v/>
      </c>
      <c r="N229" s="103">
        <f>IFERROR(VLOOKUP(D229,Data2!$A:$D,4,0),"")</f>
        <v/>
      </c>
      <c r="O229" s="102">
        <f>IFERROR(VLOOKUP(D229,Data2!$A:$C,3,0),"")</f>
        <v/>
      </c>
      <c r="P229" s="103" t="n">
        <v>55</v>
      </c>
      <c r="Q229" s="102" t="n">
        <v>54</v>
      </c>
      <c r="R229" s="102" t="inlineStr"/>
      <c r="S229" s="102" t="inlineStr">
        <is>
          <t>CASE</t>
        </is>
      </c>
    </row>
    <row r="230">
      <c r="A230" s="95" t="inlineStr">
        <is>
          <t>2222-PACK2</t>
        </is>
      </c>
      <c r="B230" s="96" t="inlineStr">
        <is>
          <t>B0D79WTBKT</t>
        </is>
      </c>
      <c r="C230" s="96" t="inlineStr">
        <is>
          <t>X004JMIAXF</t>
        </is>
      </c>
      <c r="D230" s="97">
        <f>IFERROR(VLOOKUP(A230,Data1!A:B,2,0),"")</f>
        <v/>
      </c>
      <c r="E230" s="98">
        <f>M230*Q230</f>
        <v/>
      </c>
      <c r="F230" s="98">
        <f>I230*IF(S230="CASE",H230,G230)</f>
        <v/>
      </c>
      <c r="G230" s="97">
        <f>IF(S230="CASE","",IFERROR(ROUNDUP(E230/N230,0),""))</f>
        <v/>
      </c>
      <c r="H230" s="97">
        <f>IF(S230="BOX","",IFERROR(ROUNDUP(E230/O230,0),""))</f>
        <v/>
      </c>
      <c r="I230" s="98">
        <f>IF(S230="CASE",FLOOR(O230/M230,1),FLOOR(N230/M230,1))</f>
        <v/>
      </c>
      <c r="J230" s="99">
        <f>IF(ISNUMBER(SEARCH("FNSKU",C230)),"Labeling","")</f>
        <v/>
      </c>
      <c r="K230" s="99">
        <f>IFERROR(VLOOKUP(A230,Instruction!A:F,6,0),"")</f>
        <v/>
      </c>
      <c r="L230" s="100">
        <f>IFERROR(VLOOKUP(A230,Instruction!A:J,10,0),"No Supplies")</f>
        <v/>
      </c>
      <c r="M230" s="98">
        <f>IFERROR(VLOOKUP(A230,Data1!A:C,3,0),1)</f>
        <v/>
      </c>
      <c r="N230" s="97">
        <f>IFERROR(VLOOKUP(D230,Data2!$A:$D,4,0),"")</f>
        <v/>
      </c>
      <c r="O230" s="96">
        <f>IFERROR(VLOOKUP(D230,Data2!$A:$C,3,0),"")</f>
        <v/>
      </c>
      <c r="P230" s="97" t="n">
        <v>55</v>
      </c>
      <c r="Q230" s="96" t="n">
        <v>72</v>
      </c>
      <c r="R230" s="96" t="inlineStr"/>
      <c r="S230" s="96" t="inlineStr">
        <is>
          <t>CASE</t>
        </is>
      </c>
    </row>
    <row r="231">
      <c r="A231" s="109" t="inlineStr">
        <is>
          <t>810-GN-PACK2</t>
        </is>
      </c>
      <c r="B231" s="102" t="inlineStr">
        <is>
          <t>B0BPJJ5YWM</t>
        </is>
      </c>
      <c r="C231" s="102" t="inlineStr">
        <is>
          <t>X003KDV75R</t>
        </is>
      </c>
      <c r="D231" s="103">
        <f>IFERROR(VLOOKUP(A231,Data1!A:B,2,0),"")</f>
        <v/>
      </c>
      <c r="E231" s="113">
        <f>M231*Q231</f>
        <v/>
      </c>
      <c r="F231" s="113">
        <f>I231*IF(S231="CASE",H231,G231)</f>
        <v/>
      </c>
      <c r="G231" s="103">
        <f>IF(S231="CASE","",IFERROR(ROUNDUP(E231/N231,0),""))</f>
        <v/>
      </c>
      <c r="H231" s="103">
        <f>IF(S231="BOX","",IFERROR(ROUNDUP(E231/O231,0),""))</f>
        <v/>
      </c>
      <c r="I231" s="105">
        <f>IF(S231="CASE",FLOOR(O231/M231,1),FLOOR(N231/M231,1))</f>
        <v/>
      </c>
      <c r="J231" s="106">
        <f>IF(ISNUMBER(SEARCH("FNSKU",C231)),"Labeling","")</f>
        <v/>
      </c>
      <c r="K231" s="106">
        <f>IFERROR(VLOOKUP(A231,Instruction!A:F,6,0),"")</f>
        <v/>
      </c>
      <c r="L231" s="107">
        <f>IFERROR(VLOOKUP(A231,Instruction!A:J,10,0),"No Supplies")</f>
        <v/>
      </c>
      <c r="M231" s="113">
        <f>IFERROR(VLOOKUP(A231,Data1!A:C,3,0),1)</f>
        <v/>
      </c>
      <c r="N231" s="103">
        <f>IFERROR(VLOOKUP(D231,Data2!$A:$D,4,0),"")</f>
        <v/>
      </c>
      <c r="O231" s="102">
        <f>IFERROR(VLOOKUP(D231,Data2!$A:$C,3,0),"")</f>
        <v/>
      </c>
      <c r="P231" s="103" t="n">
        <v>54</v>
      </c>
      <c r="Q231" s="102" t="n">
        <v>72</v>
      </c>
      <c r="R231" s="102" t="inlineStr"/>
      <c r="S231" s="102" t="inlineStr">
        <is>
          <t>CASE</t>
        </is>
      </c>
    </row>
    <row r="232">
      <c r="A232" s="95" t="inlineStr">
        <is>
          <t>1616-EACH</t>
        </is>
      </c>
      <c r="B232" s="96" t="inlineStr">
        <is>
          <t>B07H9KM8DS</t>
        </is>
      </c>
      <c r="C232" s="96" t="inlineStr">
        <is>
          <t>X004VND36V</t>
        </is>
      </c>
      <c r="D232" s="97">
        <f>IFERROR(VLOOKUP(A232,Data1!A:B,2,0),"")</f>
        <v/>
      </c>
      <c r="E232" s="98">
        <f>M232*Q232</f>
        <v/>
      </c>
      <c r="F232" s="98">
        <f>I232*IF(S232="CASE",H232,G232)</f>
        <v/>
      </c>
      <c r="G232" s="97">
        <f>IF(S232="CASE","",IFERROR(ROUNDUP(E232/N232,0),""))</f>
        <v/>
      </c>
      <c r="H232" s="97">
        <f>IF(S232="BOX","",IFERROR(ROUNDUP(E232/O232,0),""))</f>
        <v/>
      </c>
      <c r="I232" s="98">
        <f>IF(S232="CASE",FLOOR(O232/M232,1),FLOOR(N232/M232,1))</f>
        <v/>
      </c>
      <c r="J232" s="99">
        <f>IF(ISNUMBER(SEARCH("FNSKU",C232)),"Labeling","")</f>
        <v/>
      </c>
      <c r="K232" s="99">
        <f>IFERROR(VLOOKUP(A232,Instruction!A:F,6,0),"")</f>
        <v/>
      </c>
      <c r="L232" s="100">
        <f>IFERROR(VLOOKUP(A232,Instruction!A:J,10,0),"No Supplies")</f>
        <v/>
      </c>
      <c r="M232" s="98">
        <f>IFERROR(VLOOKUP(A232,Data1!A:C,3,0),1)</f>
        <v/>
      </c>
      <c r="N232" s="97">
        <f>IFERROR(VLOOKUP(D232,Data2!$A:$D,4,0),"")</f>
        <v/>
      </c>
      <c r="O232" s="96">
        <f>IFERROR(VLOOKUP(D232,Data2!$A:$C,3,0),"")</f>
        <v/>
      </c>
      <c r="P232" s="97" t="n">
        <v>52</v>
      </c>
      <c r="Q232" s="96" t="n">
        <v>48</v>
      </c>
      <c r="R232" s="96" t="inlineStr"/>
      <c r="S232" s="96" t="inlineStr">
        <is>
          <t>BOX</t>
        </is>
      </c>
    </row>
    <row r="233">
      <c r="A233" s="109" t="inlineStr">
        <is>
          <t>1747-SET4</t>
        </is>
      </c>
      <c r="B233" s="102" t="inlineStr">
        <is>
          <t>B0BLRRXMS6</t>
        </is>
      </c>
      <c r="C233" s="102" t="inlineStr">
        <is>
          <t>X003UIBTHD</t>
        </is>
      </c>
      <c r="D233" s="103">
        <f>IFERROR(VLOOKUP(A233,Data1!A:B,2,0),"")</f>
        <v/>
      </c>
      <c r="E233" s="113">
        <f>M233*Q233</f>
        <v/>
      </c>
      <c r="F233" s="113">
        <f>I233*IF(S233="CASE",H233,G233)</f>
        <v/>
      </c>
      <c r="G233" s="103">
        <f>IF(S233="CASE","",IFERROR(ROUNDUP(E233/N233,0),""))</f>
        <v/>
      </c>
      <c r="H233" s="103">
        <f>IF(S233="BOX","",IFERROR(ROUNDUP(E233/O233,0),""))</f>
        <v/>
      </c>
      <c r="I233" s="105">
        <f>IF(S233="CASE",FLOOR(O233/M233,1),FLOOR(N233/M233,1))</f>
        <v/>
      </c>
      <c r="J233" s="106">
        <f>IF(ISNUMBER(SEARCH("FNSKU",C233)),"Labeling","")</f>
        <v/>
      </c>
      <c r="K233" s="106">
        <f>IFERROR(VLOOKUP(A233,Instruction!A:F,6,0),"")</f>
        <v/>
      </c>
      <c r="L233" s="107">
        <f>IFERROR(VLOOKUP(A233,Instruction!A:J,10,0),"No Supplies")</f>
        <v/>
      </c>
      <c r="M233" s="113">
        <f>IFERROR(VLOOKUP(A233,Data1!A:C,3,0),1)</f>
        <v/>
      </c>
      <c r="N233" s="103">
        <f>IFERROR(VLOOKUP(D233,Data2!$A:$D,4,0),"")</f>
        <v/>
      </c>
      <c r="O233" s="102">
        <f>IFERROR(VLOOKUP(D233,Data2!$A:$C,3,0),"")</f>
        <v/>
      </c>
      <c r="P233" s="103" t="n">
        <v>52</v>
      </c>
      <c r="Q233" s="102" t="n">
        <v>36</v>
      </c>
      <c r="R233" s="102" t="inlineStr"/>
      <c r="S233" s="102" t="inlineStr">
        <is>
          <t>CASE</t>
        </is>
      </c>
    </row>
    <row r="234">
      <c r="A234" s="95" t="inlineStr">
        <is>
          <t>5025-CASE</t>
        </is>
      </c>
      <c r="B234" s="96" t="inlineStr">
        <is>
          <t>B07X45PFMQ</t>
        </is>
      </c>
      <c r="C234" s="96" t="inlineStr">
        <is>
          <t>X003SC1YFD</t>
        </is>
      </c>
      <c r="D234" s="97">
        <f>IFERROR(VLOOKUP(A234,Data1!A:B,2,0),"")</f>
        <v/>
      </c>
      <c r="E234" s="98">
        <f>M234*Q234</f>
        <v/>
      </c>
      <c r="F234" s="98">
        <f>I234*IF(S234="CASE",H234,G234)</f>
        <v/>
      </c>
      <c r="G234" s="97">
        <f>IF(S234="CASE","",IFERROR(ROUNDUP(E234/N234,0),""))</f>
        <v/>
      </c>
      <c r="H234" s="97">
        <f>IF(S234="BOX","",IFERROR(ROUNDUP(E234/O234,0),""))</f>
        <v/>
      </c>
      <c r="I234" s="98">
        <f>IF(S234="CASE",FLOOR(O234/M234,1),FLOOR(N234/M234,1))</f>
        <v/>
      </c>
      <c r="J234" s="99">
        <f>IF(ISNUMBER(SEARCH("FNSKU",C234)),"Labeling","")</f>
        <v/>
      </c>
      <c r="K234" s="99">
        <f>IFERROR(VLOOKUP(A234,Instruction!A:F,6,0),"")</f>
        <v/>
      </c>
      <c r="L234" s="100">
        <f>IFERROR(VLOOKUP(A234,Instruction!A:J,10,0),"No Supplies")</f>
        <v/>
      </c>
      <c r="M234" s="98">
        <f>IFERROR(VLOOKUP(A234,Data1!A:C,3,0),1)</f>
        <v/>
      </c>
      <c r="N234" s="97">
        <f>IFERROR(VLOOKUP(D234,Data2!$A:$D,4,0),"")</f>
        <v/>
      </c>
      <c r="O234" s="96">
        <f>IFERROR(VLOOKUP(D234,Data2!$A:$C,3,0),"")</f>
        <v/>
      </c>
      <c r="P234" s="97" t="n">
        <v>52</v>
      </c>
      <c r="Q234" s="96" t="n">
        <v>52</v>
      </c>
      <c r="R234" s="96" t="inlineStr"/>
      <c r="S234" s="96" t="inlineStr">
        <is>
          <t>CASE</t>
        </is>
      </c>
    </row>
    <row r="235">
      <c r="A235" s="109" t="inlineStr">
        <is>
          <t>6003-PACK2</t>
        </is>
      </c>
      <c r="B235" s="102" t="inlineStr">
        <is>
          <t>B00R3O62M6</t>
        </is>
      </c>
      <c r="C235" s="102" t="inlineStr">
        <is>
          <t>B00R3O62M6</t>
        </is>
      </c>
      <c r="D235" s="103">
        <f>IFERROR(VLOOKUP(A235,Data1!A:B,2,0),"")</f>
        <v/>
      </c>
      <c r="E235" s="113">
        <f>M235*Q235</f>
        <v/>
      </c>
      <c r="F235" s="113">
        <f>I235*IF(S235="CASE",H235,G235)</f>
        <v/>
      </c>
      <c r="G235" s="103">
        <f>IF(S235="CASE","",IFERROR(ROUNDUP(E235/N235,0),""))</f>
        <v/>
      </c>
      <c r="H235" s="103">
        <f>IF(S235="BOX","",IFERROR(ROUNDUP(E235/O235,0),""))</f>
        <v/>
      </c>
      <c r="I235" s="105">
        <f>IF(S235="CASE",FLOOR(O235/M235,1),FLOOR(N235/M235,1))</f>
        <v/>
      </c>
      <c r="J235" s="106">
        <f>IF(ISNUMBER(SEARCH("FNSKU",C235)),"Labeling","")</f>
        <v/>
      </c>
      <c r="K235" s="106">
        <f>IFERROR(VLOOKUP(A235,Instruction!A:F,6,0),"")</f>
        <v/>
      </c>
      <c r="L235" s="107">
        <f>IFERROR(VLOOKUP(A235,Instruction!A:J,10,0),"No Supplies")</f>
        <v/>
      </c>
      <c r="M235" s="113">
        <f>IFERROR(VLOOKUP(A235,Data1!A:C,3,0),1)</f>
        <v/>
      </c>
      <c r="N235" s="103">
        <f>IFERROR(VLOOKUP(D235,Data2!$A:$D,4,0),"")</f>
        <v/>
      </c>
      <c r="O235" s="102">
        <f>IFERROR(VLOOKUP(D235,Data2!$A:$C,3,0),"")</f>
        <v/>
      </c>
      <c r="P235" s="103" t="n">
        <v>52</v>
      </c>
      <c r="Q235" s="102" t="n">
        <v>48</v>
      </c>
      <c r="R235" s="102" t="inlineStr"/>
      <c r="S235" s="102" t="inlineStr">
        <is>
          <t>BOX</t>
        </is>
      </c>
    </row>
    <row r="236">
      <c r="A236" s="95" t="inlineStr">
        <is>
          <t>519-CASE</t>
        </is>
      </c>
      <c r="B236" s="96" t="inlineStr">
        <is>
          <t>B07XQKKGNW</t>
        </is>
      </c>
      <c r="C236" s="96" t="inlineStr">
        <is>
          <t>X0044RLX9X</t>
        </is>
      </c>
      <c r="D236" s="97">
        <f>IFERROR(VLOOKUP(A236,Data1!A:B,2,0),"")</f>
        <v/>
      </c>
      <c r="E236" s="98">
        <f>M236*Q236</f>
        <v/>
      </c>
      <c r="F236" s="98">
        <f>I236*IF(S236="CASE",H236,G236)</f>
        <v/>
      </c>
      <c r="G236" s="97">
        <f>IF(S236="CASE","",IFERROR(ROUNDUP(E236/N236,0),""))</f>
        <v/>
      </c>
      <c r="H236" s="97">
        <f>IF(S236="BOX","",IFERROR(ROUNDUP(E236/O236,0),""))</f>
        <v/>
      </c>
      <c r="I236" s="98">
        <f>IF(S236="CASE",FLOOR(O236/M236,1),FLOOR(N236/M236,1))</f>
        <v/>
      </c>
      <c r="J236" s="99">
        <f>IF(ISNUMBER(SEARCH("FNSKU",C236)),"Labeling","")</f>
        <v/>
      </c>
      <c r="K236" s="99">
        <f>IFERROR(VLOOKUP(A236,Instruction!A:F,6,0),"")</f>
        <v/>
      </c>
      <c r="L236" s="100">
        <f>IFERROR(VLOOKUP(A236,Instruction!A:J,10,0),"No Supplies")</f>
        <v/>
      </c>
      <c r="M236" s="98">
        <f>IFERROR(VLOOKUP(A236,Data1!A:C,3,0),1)</f>
        <v/>
      </c>
      <c r="N236" s="97">
        <f>IFERROR(VLOOKUP(D236,Data2!$A:$D,4,0),"")</f>
        <v/>
      </c>
      <c r="O236" s="96">
        <f>IFERROR(VLOOKUP(D236,Data2!$A:$C,3,0),"")</f>
        <v/>
      </c>
      <c r="P236" s="97" t="n">
        <v>52</v>
      </c>
      <c r="Q236" s="96" t="n">
        <v>52</v>
      </c>
      <c r="R236" s="96" t="inlineStr"/>
      <c r="S236" s="96" t="inlineStr">
        <is>
          <t>CASE</t>
        </is>
      </c>
    </row>
    <row r="237">
      <c r="A237" s="109" t="inlineStr">
        <is>
          <t>574-EACH</t>
        </is>
      </c>
      <c r="B237" s="102" t="inlineStr">
        <is>
          <t>B003BLQHYI</t>
        </is>
      </c>
      <c r="C237" s="102" t="inlineStr">
        <is>
          <t>B003BLQHYI</t>
        </is>
      </c>
      <c r="D237" s="103">
        <f>IFERROR(VLOOKUP(A237,Data1!A:B,2,0),"")</f>
        <v/>
      </c>
      <c r="E237" s="113">
        <f>M237*Q237</f>
        <v/>
      </c>
      <c r="F237" s="113">
        <f>I237*IF(S237="CASE",H237,G237)</f>
        <v/>
      </c>
      <c r="G237" s="103">
        <f>IF(S237="CASE","",IFERROR(ROUNDUP(E237/N237,0),""))</f>
        <v/>
      </c>
      <c r="H237" s="103">
        <f>IF(S237="BOX","",IFERROR(ROUNDUP(E237/O237,0),""))</f>
        <v/>
      </c>
      <c r="I237" s="105">
        <f>IF(S237="CASE",FLOOR(O237/M237,1),FLOOR(N237/M237,1))</f>
        <v/>
      </c>
      <c r="J237" s="106">
        <f>IF(ISNUMBER(SEARCH("FNSKU",C237)),"Labeling","")</f>
        <v/>
      </c>
      <c r="K237" s="106">
        <f>IFERROR(VLOOKUP(A237,Instruction!A:F,6,0),"")</f>
        <v/>
      </c>
      <c r="L237" s="107">
        <f>IFERROR(VLOOKUP(A237,Instruction!A:J,10,0),"No Supplies")</f>
        <v/>
      </c>
      <c r="M237" s="113">
        <f>IFERROR(VLOOKUP(A237,Data1!A:C,3,0),1)</f>
        <v/>
      </c>
      <c r="N237" s="103">
        <f>IFERROR(VLOOKUP(D237,Data2!$A:$D,4,0),"")</f>
        <v/>
      </c>
      <c r="O237" s="102">
        <f>IFERROR(VLOOKUP(D237,Data2!$A:$C,3,0),"")</f>
        <v/>
      </c>
      <c r="P237" s="103" t="n">
        <v>52</v>
      </c>
      <c r="Q237" s="102" t="n">
        <v>48</v>
      </c>
      <c r="R237" s="102" t="inlineStr"/>
      <c r="S237" s="102" t="inlineStr">
        <is>
          <t>CASE</t>
        </is>
      </c>
    </row>
    <row r="238">
      <c r="A238" s="95" t="inlineStr">
        <is>
          <t>5081-EACH</t>
        </is>
      </c>
      <c r="B238" s="96" t="inlineStr">
        <is>
          <t>B094XLGQL9</t>
        </is>
      </c>
      <c r="C238" s="96" t="inlineStr">
        <is>
          <t>X0043UZ5ZJ</t>
        </is>
      </c>
      <c r="D238" s="97">
        <f>IFERROR(VLOOKUP(A238,Data1!A:B,2,0),"")</f>
        <v/>
      </c>
      <c r="E238" s="98">
        <f>M238*Q238</f>
        <v/>
      </c>
      <c r="F238" s="98">
        <f>I238*IF(S238="CASE",H238,G238)</f>
        <v/>
      </c>
      <c r="G238" s="97">
        <f>IF(S238="CASE","",IFERROR(ROUNDUP(E238/N238,0),""))</f>
        <v/>
      </c>
      <c r="H238" s="97">
        <f>IF(S238="BOX","",IFERROR(ROUNDUP(E238/O238,0),""))</f>
        <v/>
      </c>
      <c r="I238" s="98">
        <f>IF(S238="CASE",FLOOR(O238/M238,1),FLOOR(N238/M238,1))</f>
        <v/>
      </c>
      <c r="J238" s="99">
        <f>IF(ISNUMBER(SEARCH("FNSKU",C238)),"Labeling","")</f>
        <v/>
      </c>
      <c r="K238" s="99">
        <f>IFERROR(VLOOKUP(A238,Instruction!A:F,6,0),"")</f>
        <v/>
      </c>
      <c r="L238" s="100">
        <f>IFERROR(VLOOKUP(A238,Instruction!A:J,10,0),"No Supplies")</f>
        <v/>
      </c>
      <c r="M238" s="98">
        <f>IFERROR(VLOOKUP(A238,Data1!A:C,3,0),1)</f>
        <v/>
      </c>
      <c r="N238" s="97">
        <f>IFERROR(VLOOKUP(D238,Data2!$A:$D,4,0),"")</f>
        <v/>
      </c>
      <c r="O238" s="96">
        <f>IFERROR(VLOOKUP(D238,Data2!$A:$C,3,0),"")</f>
        <v/>
      </c>
      <c r="P238" s="97" t="n">
        <v>51</v>
      </c>
      <c r="Q238" s="96" t="n">
        <v>48</v>
      </c>
      <c r="R238" s="96" t="inlineStr"/>
      <c r="S238" s="96" t="inlineStr">
        <is>
          <t>CASE</t>
        </is>
      </c>
    </row>
    <row r="239">
      <c r="A239" s="109" t="inlineStr">
        <is>
          <t>5086-EACH</t>
        </is>
      </c>
      <c r="B239" s="102" t="inlineStr">
        <is>
          <t>B07SBH958C</t>
        </is>
      </c>
      <c r="C239" s="102" t="inlineStr">
        <is>
          <t>X003SVW1MJ</t>
        </is>
      </c>
      <c r="D239" s="103">
        <f>IFERROR(VLOOKUP(A239,Data1!A:B,2,0),"")</f>
        <v/>
      </c>
      <c r="E239" s="113">
        <f>M239*Q239</f>
        <v/>
      </c>
      <c r="F239" s="113">
        <f>I239*IF(S239="CASE",H239,G239)</f>
        <v/>
      </c>
      <c r="G239" s="103">
        <f>IF(S239="CASE","",IFERROR(ROUNDUP(E239/N239,0),""))</f>
        <v/>
      </c>
      <c r="H239" s="103">
        <f>IF(S239="BOX","",IFERROR(ROUNDUP(E239/O239,0),""))</f>
        <v/>
      </c>
      <c r="I239" s="105">
        <f>IF(S239="CASE",FLOOR(O239/M239,1),FLOOR(N239/M239,1))</f>
        <v/>
      </c>
      <c r="J239" s="106">
        <f>IF(ISNUMBER(SEARCH("FNSKU",C239)),"Labeling","")</f>
        <v/>
      </c>
      <c r="K239" s="106">
        <f>IFERROR(VLOOKUP(A239,Instruction!A:F,6,0),"")</f>
        <v/>
      </c>
      <c r="L239" s="107">
        <f>IFERROR(VLOOKUP(A239,Instruction!A:J,10,0),"No Supplies")</f>
        <v/>
      </c>
      <c r="M239" s="113">
        <f>IFERROR(VLOOKUP(A239,Data1!A:C,3,0),1)</f>
        <v/>
      </c>
      <c r="N239" s="103">
        <f>IFERROR(VLOOKUP(D239,Data2!$A:$D,4,0),"")</f>
        <v/>
      </c>
      <c r="O239" s="102">
        <f>IFERROR(VLOOKUP(D239,Data2!$A:$C,3,0),"")</f>
        <v/>
      </c>
      <c r="P239" s="103" t="n">
        <v>49</v>
      </c>
      <c r="Q239" s="102" t="n">
        <v>60</v>
      </c>
      <c r="R239" s="102" t="inlineStr"/>
      <c r="S239" s="102" t="inlineStr">
        <is>
          <t>CASE</t>
        </is>
      </c>
    </row>
    <row r="240">
      <c r="A240" s="95" t="inlineStr">
        <is>
          <t>5045-PACK2</t>
        </is>
      </c>
      <c r="B240" s="96" t="inlineStr">
        <is>
          <t>B08DFDYV8Y</t>
        </is>
      </c>
      <c r="C240" s="96" t="inlineStr">
        <is>
          <t>X0042TNTXB</t>
        </is>
      </c>
      <c r="D240" s="97">
        <f>IFERROR(VLOOKUP(A240,Data1!A:B,2,0),"")</f>
        <v/>
      </c>
      <c r="E240" s="98">
        <f>M240*Q240</f>
        <v/>
      </c>
      <c r="F240" s="98">
        <f>I240*IF(S240="CASE",H240,G240)</f>
        <v/>
      </c>
      <c r="G240" s="97">
        <f>IF(S240="CASE","",IFERROR(ROUNDUP(E240/N240,0),""))</f>
        <v/>
      </c>
      <c r="H240" s="97">
        <f>IF(S240="BOX","",IFERROR(ROUNDUP(E240/O240,0),""))</f>
        <v/>
      </c>
      <c r="I240" s="98">
        <f>IF(S240="CASE",FLOOR(O240/M240,1),FLOOR(N240/M240,1))</f>
        <v/>
      </c>
      <c r="J240" s="99">
        <f>IF(ISNUMBER(SEARCH("FNSKU",C240)),"Labeling","")</f>
        <v/>
      </c>
      <c r="K240" s="99">
        <f>IFERROR(VLOOKUP(A240,Instruction!A:F,6,0),"")</f>
        <v/>
      </c>
      <c r="L240" s="100">
        <f>IFERROR(VLOOKUP(A240,Instruction!A:J,10,0),"No Supplies")</f>
        <v/>
      </c>
      <c r="M240" s="98">
        <f>IFERROR(VLOOKUP(A240,Data1!A:C,3,0),1)</f>
        <v/>
      </c>
      <c r="N240" s="97">
        <f>IFERROR(VLOOKUP(D240,Data2!$A:$D,4,0),"")</f>
        <v/>
      </c>
      <c r="O240" s="96">
        <f>IFERROR(VLOOKUP(D240,Data2!$A:$C,3,0),"")</f>
        <v/>
      </c>
      <c r="P240" s="97" t="n">
        <v>49</v>
      </c>
      <c r="Q240" s="96" t="n">
        <v>48</v>
      </c>
      <c r="R240" s="96" t="inlineStr"/>
      <c r="S240" s="96" t="inlineStr">
        <is>
          <t>CASE</t>
        </is>
      </c>
    </row>
    <row r="241">
      <c r="A241" s="109" t="inlineStr">
        <is>
          <t>5017-CASE</t>
        </is>
      </c>
      <c r="B241" s="102" t="inlineStr">
        <is>
          <t>B07X22QHGF</t>
        </is>
      </c>
      <c r="C241" s="102" t="inlineStr">
        <is>
          <t>X003SC1YHV</t>
        </is>
      </c>
      <c r="D241" s="103">
        <f>IFERROR(VLOOKUP(A241,Data1!A:B,2,0),"")</f>
        <v/>
      </c>
      <c r="E241" s="113">
        <f>M241*Q241</f>
        <v/>
      </c>
      <c r="F241" s="113">
        <f>I241*IF(S241="CASE",H241,G241)</f>
        <v/>
      </c>
      <c r="G241" s="103">
        <f>IF(S241="CASE","",IFERROR(ROUNDUP(E241/N241,0),""))</f>
        <v/>
      </c>
      <c r="H241" s="103">
        <f>IF(S241="BOX","",IFERROR(ROUNDUP(E241/O241,0),""))</f>
        <v/>
      </c>
      <c r="I241" s="105">
        <f>IF(S241="CASE",FLOOR(O241/M241,1),FLOOR(N241/M241,1))</f>
        <v/>
      </c>
      <c r="J241" s="106">
        <f>IF(ISNUMBER(SEARCH("FNSKU",C241)),"Labeling","")</f>
        <v/>
      </c>
      <c r="K241" s="106">
        <f>IFERROR(VLOOKUP(A241,Instruction!A:F,6,0),"")</f>
        <v/>
      </c>
      <c r="L241" s="107">
        <f>IFERROR(VLOOKUP(A241,Instruction!A:J,10,0),"No Supplies")</f>
        <v/>
      </c>
      <c r="M241" s="113">
        <f>IFERROR(VLOOKUP(A241,Data1!A:C,3,0),1)</f>
        <v/>
      </c>
      <c r="N241" s="103">
        <f>IFERROR(VLOOKUP(D241,Data2!$A:$D,4,0),"")</f>
        <v/>
      </c>
      <c r="O241" s="102">
        <f>IFERROR(VLOOKUP(D241,Data2!$A:$C,3,0),"")</f>
        <v/>
      </c>
      <c r="P241" s="103" t="n">
        <v>49</v>
      </c>
      <c r="Q241" s="102" t="n">
        <v>49</v>
      </c>
      <c r="R241" s="102" t="inlineStr"/>
      <c r="S241" s="102" t="inlineStr">
        <is>
          <t>CASE</t>
        </is>
      </c>
    </row>
    <row r="242">
      <c r="A242" s="95" t="inlineStr">
        <is>
          <t>804-PURPLE-PACK2</t>
        </is>
      </c>
      <c r="B242" s="96" t="inlineStr">
        <is>
          <t>B0B2335Y6M</t>
        </is>
      </c>
      <c r="C242" s="96" t="inlineStr">
        <is>
          <t>X0039H5C4B</t>
        </is>
      </c>
      <c r="D242" s="97">
        <f>IFERROR(VLOOKUP(A242,Data1!A:B,2,0),"")</f>
        <v/>
      </c>
      <c r="E242" s="98">
        <f>M242*Q242</f>
        <v/>
      </c>
      <c r="F242" s="98">
        <f>I242*IF(S242="CASE",H242,G242)</f>
        <v/>
      </c>
      <c r="G242" s="97">
        <f>IF(S242="CASE","",IFERROR(ROUNDUP(E242/N242,0),""))</f>
        <v/>
      </c>
      <c r="H242" s="97">
        <f>IF(S242="BOX","",IFERROR(ROUNDUP(E242/O242,0),""))</f>
        <v/>
      </c>
      <c r="I242" s="98">
        <f>IF(S242="CASE",FLOOR(O242/M242,1),FLOOR(N242/M242,1))</f>
        <v/>
      </c>
      <c r="J242" s="99">
        <f>IF(ISNUMBER(SEARCH("FNSKU",C242)),"Labeling","")</f>
        <v/>
      </c>
      <c r="K242" s="99">
        <f>IFERROR(VLOOKUP(A242,Instruction!A:F,6,0),"")</f>
        <v/>
      </c>
      <c r="L242" s="100">
        <f>IFERROR(VLOOKUP(A242,Instruction!A:J,10,0),"No Supplies")</f>
        <v/>
      </c>
      <c r="M242" s="98">
        <f>IFERROR(VLOOKUP(A242,Data1!A:C,3,0),1)</f>
        <v/>
      </c>
      <c r="N242" s="97">
        <f>IFERROR(VLOOKUP(D242,Data2!$A:$D,4,0),"")</f>
        <v/>
      </c>
      <c r="O242" s="96">
        <f>IFERROR(VLOOKUP(D242,Data2!$A:$C,3,0),"")</f>
        <v/>
      </c>
      <c r="P242" s="97" t="n">
        <v>48</v>
      </c>
      <c r="Q242" s="96" t="n">
        <v>48</v>
      </c>
      <c r="R242" s="96" t="inlineStr"/>
      <c r="S242" s="96" t="inlineStr">
        <is>
          <t>BOX</t>
        </is>
      </c>
    </row>
    <row r="243">
      <c r="A243" s="109" t="inlineStr">
        <is>
          <t>323-EACH</t>
        </is>
      </c>
      <c r="B243" s="102" t="inlineStr">
        <is>
          <t>B0CYFJQ68W</t>
        </is>
      </c>
      <c r="C243" s="102" t="inlineStr"/>
      <c r="D243" s="103">
        <f>IFERROR(VLOOKUP(A243,Data1!A:B,2,0),"")</f>
        <v/>
      </c>
      <c r="E243" s="113">
        <f>M243*Q243</f>
        <v/>
      </c>
      <c r="F243" s="113">
        <f>I243*IF(S243="CASE",H243,G243)</f>
        <v/>
      </c>
      <c r="G243" s="103">
        <f>IF(S243="CASE","",IFERROR(ROUNDUP(E243/N243,0),""))</f>
        <v/>
      </c>
      <c r="H243" s="103">
        <f>IF(S243="BOX","",IFERROR(ROUNDUP(E243/O243,0),""))</f>
        <v/>
      </c>
      <c r="I243" s="105">
        <f>IF(S243="CASE",FLOOR(O243/M243,1),FLOOR(N243/M243,1))</f>
        <v/>
      </c>
      <c r="J243" s="106">
        <f>IF(ISNUMBER(SEARCH("FNSKU",C243)),"Labeling","")</f>
        <v/>
      </c>
      <c r="K243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243" s="107">
        <f>IFERROR(VLOOKUP(A243,Instruction!A:J,10,0),"No Supplies")</f>
        <v/>
      </c>
      <c r="M243" s="113">
        <f>IFERROR(VLOOKUP(A243,Data1!A:C,3,0),1)</f>
        <v/>
      </c>
      <c r="N243" s="103">
        <f>IFERROR(VLOOKUP(D243,Data2!$A:$D,4,0),"")</f>
        <v/>
      </c>
      <c r="O243" s="102">
        <f>IFERROR(VLOOKUP(D243,Data2!$A:$C,3,0),"")</f>
        <v/>
      </c>
      <c r="P243" s="103" t="n">
        <v>57</v>
      </c>
      <c r="Q243" s="102" t="n">
        <v>48</v>
      </c>
      <c r="R243" s="102" t="inlineStr"/>
      <c r="S243" s="102" t="inlineStr">
        <is>
          <t>BOX</t>
        </is>
      </c>
    </row>
    <row r="244">
      <c r="A244" s="95" t="inlineStr">
        <is>
          <t>804-BLUE-PACK2</t>
        </is>
      </c>
      <c r="B244" s="96" t="inlineStr">
        <is>
          <t>B0B23836TN</t>
        </is>
      </c>
      <c r="C244" s="96" t="inlineStr">
        <is>
          <t>X0039GX5X7</t>
        </is>
      </c>
      <c r="D244" s="97">
        <f>IFERROR(VLOOKUP(A244,Data1!A:B,2,0),"")</f>
        <v/>
      </c>
      <c r="E244" s="98">
        <f>M244*Q244</f>
        <v/>
      </c>
      <c r="F244" s="98">
        <f>I244*IF(S244="CASE",H244,G244)</f>
        <v/>
      </c>
      <c r="G244" s="97">
        <f>IF(S244="CASE","",IFERROR(ROUNDUP(E244/N244,0),""))</f>
        <v/>
      </c>
      <c r="H244" s="97">
        <f>IF(S244="BOX","",IFERROR(ROUNDUP(E244/O244,0),""))</f>
        <v/>
      </c>
      <c r="I244" s="98">
        <f>IF(S244="CASE",FLOOR(O244/M244,1),FLOOR(N244/M244,1))</f>
        <v/>
      </c>
      <c r="J244" s="99">
        <f>IF(ISNUMBER(SEARCH("FNSKU",C244)),"Labeling","")</f>
        <v/>
      </c>
      <c r="K244" s="99">
        <f>IFERROR(VLOOKUP(A244,Instruction!A:F,6,0),"")</f>
        <v/>
      </c>
      <c r="L244" s="100">
        <f>IFERROR(VLOOKUP(A244,Instruction!A:J,10,0),"No Supplies")</f>
        <v/>
      </c>
      <c r="M244" s="98">
        <f>IFERROR(VLOOKUP(A244,Data1!A:C,3,0),1)</f>
        <v/>
      </c>
      <c r="N244" s="97">
        <f>IFERROR(VLOOKUP(D244,Data2!$A:$D,4,0),"")</f>
        <v/>
      </c>
      <c r="O244" s="96">
        <f>IFERROR(VLOOKUP(D244,Data2!$A:$C,3,0),"")</f>
        <v/>
      </c>
      <c r="P244" s="97" t="n">
        <v>48</v>
      </c>
      <c r="Q244" s="96" t="n">
        <v>48</v>
      </c>
      <c r="R244" s="96" t="inlineStr"/>
      <c r="S244" s="96" t="inlineStr">
        <is>
          <t>BOX</t>
        </is>
      </c>
    </row>
    <row r="245">
      <c r="A245" s="109" t="inlineStr">
        <is>
          <t>321-PACK4</t>
        </is>
      </c>
      <c r="B245" s="102" t="inlineStr">
        <is>
          <t>B08FPHTGDD</t>
        </is>
      </c>
      <c r="C245" s="102" t="inlineStr">
        <is>
          <t>X0044RLTER</t>
        </is>
      </c>
      <c r="D245" s="103">
        <f>IFERROR(VLOOKUP(A245,Data1!A:B,2,0),"")</f>
        <v/>
      </c>
      <c r="E245" s="113">
        <f>M245*Q245</f>
        <v/>
      </c>
      <c r="F245" s="113">
        <f>I245*IF(S245="CASE",H245,G245)</f>
        <v/>
      </c>
      <c r="G245" s="103">
        <f>IF(S245="CASE","",IFERROR(ROUNDUP(E245/N245,0),""))</f>
        <v/>
      </c>
      <c r="H245" s="103">
        <f>IF(S245="BOX","",IFERROR(ROUNDUP(E245/O245,0),""))</f>
        <v/>
      </c>
      <c r="I245" s="105">
        <f>IF(S245="CASE",FLOOR(O245/M245,1),FLOOR(N245/M245,1))</f>
        <v/>
      </c>
      <c r="J245" s="106">
        <f>IF(ISNUMBER(SEARCH("FNSKU",C245)),"Labeling","")</f>
        <v/>
      </c>
      <c r="K245" s="106">
        <f>IFERROR(VLOOKUP(A245,Instruction!A:F,6,0),"")</f>
        <v/>
      </c>
      <c r="L245" s="107">
        <f>IFERROR(VLOOKUP(A245,Instruction!A:J,10,0),"No Supplies")</f>
        <v/>
      </c>
      <c r="M245" s="113">
        <f>IFERROR(VLOOKUP(A245,Data1!A:C,3,0),1)</f>
        <v/>
      </c>
      <c r="N245" s="103">
        <f>IFERROR(VLOOKUP(D245,Data2!$A:$D,4,0),"")</f>
        <v/>
      </c>
      <c r="O245" s="102">
        <f>IFERROR(VLOOKUP(D245,Data2!$A:$C,3,0),"")</f>
        <v/>
      </c>
      <c r="P245" s="103" t="n">
        <v>48</v>
      </c>
      <c r="Q245" s="102" t="n">
        <v>48</v>
      </c>
      <c r="R245" s="102" t="inlineStr"/>
      <c r="S245" s="102" t="inlineStr">
        <is>
          <t>BOX</t>
        </is>
      </c>
    </row>
    <row r="246">
      <c r="A246" s="95" t="inlineStr">
        <is>
          <t>804-LIMEGREEN-PACK2</t>
        </is>
      </c>
      <c r="B246" s="96" t="inlineStr">
        <is>
          <t>B0B23FT6G9</t>
        </is>
      </c>
      <c r="C246" s="96" t="inlineStr">
        <is>
          <t>X0039H5FST</t>
        </is>
      </c>
      <c r="D246" s="97">
        <f>IFERROR(VLOOKUP(A246,Data1!A:B,2,0),"")</f>
        <v/>
      </c>
      <c r="E246" s="98">
        <f>M246*Q246</f>
        <v/>
      </c>
      <c r="F246" s="98">
        <f>I246*IF(S246="CASE",H246,G246)</f>
        <v/>
      </c>
      <c r="G246" s="97">
        <f>IF(S246="CASE","",IFERROR(ROUNDUP(E246/N246,0),""))</f>
        <v/>
      </c>
      <c r="H246" s="97">
        <f>IF(S246="BOX","",IFERROR(ROUNDUP(E246/O246,0),""))</f>
        <v/>
      </c>
      <c r="I246" s="98">
        <f>IF(S246="CASE",FLOOR(O246/M246,1),FLOOR(N246/M246,1))</f>
        <v/>
      </c>
      <c r="J246" s="99">
        <f>IF(ISNUMBER(SEARCH("FNSKU",C246)),"Labeling","")</f>
        <v/>
      </c>
      <c r="K246" s="99">
        <f>IFERROR(VLOOKUP(A246,Instruction!A:F,6,0),"")</f>
        <v/>
      </c>
      <c r="L246" s="100">
        <f>IFERROR(VLOOKUP(A246,Instruction!A:J,10,0),"No Supplies")</f>
        <v/>
      </c>
      <c r="M246" s="98">
        <f>IFERROR(VLOOKUP(A246,Data1!A:C,3,0),1)</f>
        <v/>
      </c>
      <c r="N246" s="97">
        <f>IFERROR(VLOOKUP(D246,Data2!$A:$D,4,0),"")</f>
        <v/>
      </c>
      <c r="O246" s="96">
        <f>IFERROR(VLOOKUP(D246,Data2!$A:$C,3,0),"")</f>
        <v/>
      </c>
      <c r="P246" s="97" t="n">
        <v>48</v>
      </c>
      <c r="Q246" s="96" t="n">
        <v>48</v>
      </c>
      <c r="R246" s="96" t="inlineStr"/>
      <c r="S246" s="96" t="inlineStr">
        <is>
          <t>BOX</t>
        </is>
      </c>
    </row>
    <row r="247">
      <c r="A247" s="109" t="inlineStr">
        <is>
          <t>5086-CASE</t>
        </is>
      </c>
      <c r="B247" s="102" t="inlineStr">
        <is>
          <t>B07X576XMT</t>
        </is>
      </c>
      <c r="C247" s="102" t="inlineStr">
        <is>
          <t>B07X576XMT</t>
        </is>
      </c>
      <c r="D247" s="103">
        <f>IFERROR(VLOOKUP(A247,Data1!A:B,2,0),"")</f>
        <v/>
      </c>
      <c r="E247" s="113">
        <f>M247*Q247</f>
        <v/>
      </c>
      <c r="F247" s="113">
        <f>I247*IF(S247="CASE",H247,G247)</f>
        <v/>
      </c>
      <c r="G247" s="103">
        <f>IF(S247="CASE","",IFERROR(ROUNDUP(E247/N247,0),""))</f>
        <v/>
      </c>
      <c r="H247" s="103">
        <f>IF(S247="BOX","",IFERROR(ROUNDUP(E247/O247,0),""))</f>
        <v/>
      </c>
      <c r="I247" s="105">
        <f>IF(S247="CASE",FLOOR(O247/M247,1),FLOOR(N247/M247,1))</f>
        <v/>
      </c>
      <c r="J247" s="106">
        <f>IF(ISNUMBER(SEARCH("FNSKU",C247)),"Labeling","")</f>
        <v/>
      </c>
      <c r="K247" s="106">
        <f>IFERROR(VLOOKUP(A247,Instruction!A:F,6,0),"")</f>
        <v/>
      </c>
      <c r="L247" s="107">
        <f>IFERROR(VLOOKUP(A247,Instruction!A:J,10,0),"No Supplies")</f>
        <v/>
      </c>
      <c r="M247" s="113">
        <f>IFERROR(VLOOKUP(A247,Data1!A:C,3,0),1)</f>
        <v/>
      </c>
      <c r="N247" s="103">
        <f>IFERROR(VLOOKUP(D247,Data2!$A:$D,4,0),"")</f>
        <v/>
      </c>
      <c r="O247" s="102">
        <f>IFERROR(VLOOKUP(D247,Data2!$A:$C,3,0),"")</f>
        <v/>
      </c>
      <c r="P247" s="103" t="n">
        <v>48</v>
      </c>
      <c r="Q247" s="102" t="n">
        <v>48</v>
      </c>
      <c r="R247" s="102" t="inlineStr"/>
      <c r="S247" s="102" t="inlineStr">
        <is>
          <t>CASE</t>
        </is>
      </c>
    </row>
    <row r="248">
      <c r="A248" s="95" t="inlineStr">
        <is>
          <t>3164-EACH</t>
        </is>
      </c>
      <c r="B248" s="96" t="inlineStr">
        <is>
          <t>B07RZ2X267</t>
        </is>
      </c>
      <c r="C248" s="96" t="inlineStr">
        <is>
          <t>X003YVSSPR</t>
        </is>
      </c>
      <c r="D248" s="97">
        <f>IFERROR(VLOOKUP(A248,Data1!A:B,2,0),"")</f>
        <v/>
      </c>
      <c r="E248" s="98">
        <f>M248*Q248</f>
        <v/>
      </c>
      <c r="F248" s="98">
        <f>I248*IF(S248="CASE",H248,G248)</f>
        <v/>
      </c>
      <c r="G248" s="97">
        <f>IF(S248="CASE","",IFERROR(ROUNDUP(E248/N248,0),""))</f>
        <v/>
      </c>
      <c r="H248" s="97">
        <f>IF(S248="BOX","",IFERROR(ROUNDUP(E248/O248,0),""))</f>
        <v/>
      </c>
      <c r="I248" s="98">
        <f>IF(S248="CASE",FLOOR(O248/M248,1),FLOOR(N248/M248,1))</f>
        <v/>
      </c>
      <c r="J248" s="99">
        <f>IF(ISNUMBER(SEARCH("FNSKU",C248)),"Labeling","")</f>
        <v/>
      </c>
      <c r="K248" s="99">
        <f>IFERROR(VLOOKUP(A248,Instruction!A:F,6,0),"")</f>
        <v/>
      </c>
      <c r="L248" s="100">
        <f>IFERROR(VLOOKUP(A248,Instruction!A:J,10,0),"No Supplies")</f>
        <v/>
      </c>
      <c r="M248" s="98">
        <f>IFERROR(VLOOKUP(A248,Data1!A:C,3,0),1)</f>
        <v/>
      </c>
      <c r="N248" s="97">
        <f>IFERROR(VLOOKUP(D248,Data2!$A:$D,4,0),"")</f>
        <v/>
      </c>
      <c r="O248" s="96">
        <f>IFERROR(VLOOKUP(D248,Data2!$A:$C,3,0),"")</f>
        <v/>
      </c>
      <c r="P248" s="97" t="n">
        <v>48</v>
      </c>
      <c r="Q248" s="96" t="n">
        <v>48</v>
      </c>
      <c r="R248" s="96" t="inlineStr"/>
      <c r="S248" s="96" t="inlineStr">
        <is>
          <t>CASE</t>
        </is>
      </c>
    </row>
    <row r="249">
      <c r="A249" s="109" t="inlineStr">
        <is>
          <t>713-EACH</t>
        </is>
      </c>
      <c r="B249" s="102" t="inlineStr">
        <is>
          <t>B07S6D27NC</t>
        </is>
      </c>
      <c r="C249" s="102" t="inlineStr">
        <is>
          <t>X003SFVDQ5</t>
        </is>
      </c>
      <c r="D249" s="103">
        <f>IFERROR(VLOOKUP(A249,Data1!A:B,2,0),"")</f>
        <v/>
      </c>
      <c r="E249" s="113">
        <f>M249*Q249</f>
        <v/>
      </c>
      <c r="F249" s="113">
        <f>I249*IF(S249="CASE",H249,G249)</f>
        <v/>
      </c>
      <c r="G249" s="103">
        <f>IF(S249="CASE","",IFERROR(ROUNDUP(E249/N249,0),""))</f>
        <v/>
      </c>
      <c r="H249" s="103">
        <f>IF(S249="BOX","",IFERROR(ROUNDUP(E249/O249,0),""))</f>
        <v/>
      </c>
      <c r="I249" s="105">
        <f>IF(S249="CASE",FLOOR(O249/M249,1),FLOOR(N249/M249,1))</f>
        <v/>
      </c>
      <c r="J249" s="106">
        <f>IF(ISNUMBER(SEARCH("FNSKU",C249)),"Labeling","")</f>
        <v/>
      </c>
      <c r="K249" s="106">
        <f>IFERROR(VLOOKUP(A249,Instruction!A:F,6,0),"")</f>
        <v/>
      </c>
      <c r="L249" s="107">
        <f>IFERROR(VLOOKUP(A249,Instruction!A:J,10,0),"No Supplies")</f>
        <v/>
      </c>
      <c r="M249" s="113">
        <f>IFERROR(VLOOKUP(A249,Data1!A:C,3,0),1)</f>
        <v/>
      </c>
      <c r="N249" s="103">
        <f>IFERROR(VLOOKUP(D249,Data2!$A:$D,4,0),"")</f>
        <v/>
      </c>
      <c r="O249" s="102">
        <f>IFERROR(VLOOKUP(D249,Data2!$A:$C,3,0),"")</f>
        <v/>
      </c>
      <c r="P249" s="103" t="n">
        <v>47</v>
      </c>
      <c r="Q249" s="102" t="n">
        <v>48</v>
      </c>
      <c r="R249" s="102" t="inlineStr"/>
      <c r="S249" s="102" t="inlineStr">
        <is>
          <t>BOX</t>
        </is>
      </c>
    </row>
    <row r="250">
      <c r="A250" s="95" t="inlineStr">
        <is>
          <t>5034-EACH</t>
        </is>
      </c>
      <c r="B250" s="96" t="inlineStr">
        <is>
          <t>B07S6DCY9F</t>
        </is>
      </c>
      <c r="C250" s="96" t="inlineStr">
        <is>
          <t>X003SVW1N3</t>
        </is>
      </c>
      <c r="D250" s="97">
        <f>IFERROR(VLOOKUP(A250,Data1!A:B,2,0),"")</f>
        <v/>
      </c>
      <c r="E250" s="98">
        <f>M250*Q250</f>
        <v/>
      </c>
      <c r="F250" s="98">
        <f>I250*IF(S250="CASE",H250,G250)</f>
        <v/>
      </c>
      <c r="G250" s="97">
        <f>IF(S250="CASE","",IFERROR(ROUNDUP(E250/N250,0),""))</f>
        <v/>
      </c>
      <c r="H250" s="97">
        <f>IF(S250="BOX","",IFERROR(ROUNDUP(E250/O250,0),""))</f>
        <v/>
      </c>
      <c r="I250" s="98">
        <f>IF(S250="CASE",FLOOR(O250/M250,1),FLOOR(N250/M250,1))</f>
        <v/>
      </c>
      <c r="J250" s="99">
        <f>IF(ISNUMBER(SEARCH("FNSKU",C250)),"Labeling","")</f>
        <v/>
      </c>
      <c r="K250" s="99">
        <f>IFERROR(VLOOKUP(A250,Instruction!A:F,6,0),"")</f>
        <v/>
      </c>
      <c r="L250" s="100">
        <f>IFERROR(VLOOKUP(A250,Instruction!A:J,10,0),"No Supplies")</f>
        <v/>
      </c>
      <c r="M250" s="98">
        <f>IFERROR(VLOOKUP(A250,Data1!A:C,3,0),1)</f>
        <v/>
      </c>
      <c r="N250" s="97">
        <f>IFERROR(VLOOKUP(D250,Data2!$A:$D,4,0),"")</f>
        <v/>
      </c>
      <c r="O250" s="96">
        <f>IFERROR(VLOOKUP(D250,Data2!$A:$C,3,0),"")</f>
        <v/>
      </c>
      <c r="P250" s="97" t="n">
        <v>47</v>
      </c>
      <c r="Q250" s="96" t="n">
        <v>48</v>
      </c>
      <c r="R250" s="96" t="inlineStr"/>
      <c r="S250" s="96" t="inlineStr">
        <is>
          <t>CASE</t>
        </is>
      </c>
    </row>
    <row r="251">
      <c r="A251" s="109" t="inlineStr">
        <is>
          <t>609-BAZIC</t>
        </is>
      </c>
      <c r="B251" s="102" t="inlineStr">
        <is>
          <t>B00CBL5ROA</t>
        </is>
      </c>
      <c r="C251" s="102" t="inlineStr">
        <is>
          <t>B00CBL5ROA</t>
        </is>
      </c>
      <c r="D251" s="103">
        <f>IFERROR(VLOOKUP(A251,Data1!A:B,2,0),"")</f>
        <v/>
      </c>
      <c r="E251" s="113">
        <f>M251*Q251</f>
        <v/>
      </c>
      <c r="F251" s="113">
        <f>I251*IF(S251="CASE",H251,G251)</f>
        <v/>
      </c>
      <c r="G251" s="103">
        <f>IF(S251="CASE","",IFERROR(ROUNDUP(E251/N251,0),""))</f>
        <v/>
      </c>
      <c r="H251" s="103">
        <f>IF(S251="BOX","",IFERROR(ROUNDUP(E251/O251,0),""))</f>
        <v/>
      </c>
      <c r="I251" s="105">
        <f>IF(S251="CASE",FLOOR(O251/M251,1),FLOOR(N251/M251,1))</f>
        <v/>
      </c>
      <c r="J251" s="106">
        <f>IF(ISNUMBER(SEARCH("FNSKU",C251)),"Labeling","")</f>
        <v/>
      </c>
      <c r="K251" s="106">
        <f>IFERROR(VLOOKUP(A251,Instruction!A:F,6,0),"")</f>
        <v/>
      </c>
      <c r="L251" s="107">
        <f>IFERROR(VLOOKUP(A251,Instruction!A:J,10,0),"No Supplies")</f>
        <v/>
      </c>
      <c r="M251" s="113">
        <f>IFERROR(VLOOKUP(A251,Data1!A:C,3,0),1)</f>
        <v/>
      </c>
      <c r="N251" s="103">
        <f>IFERROR(VLOOKUP(D251,Data2!$A:$D,4,0),"")</f>
        <v/>
      </c>
      <c r="O251" s="102">
        <f>IFERROR(VLOOKUP(D251,Data2!$A:$C,3,0),"")</f>
        <v/>
      </c>
      <c r="P251" s="103" t="n">
        <v>47</v>
      </c>
      <c r="Q251" s="102" t="n">
        <v>48</v>
      </c>
      <c r="R251" s="102" t="inlineStr"/>
      <c r="S251" s="102" t="inlineStr">
        <is>
          <t>BOX</t>
        </is>
      </c>
    </row>
    <row r="252">
      <c r="A252" s="95" t="inlineStr">
        <is>
          <t>5476-CASE</t>
        </is>
      </c>
      <c r="B252" s="96" t="inlineStr">
        <is>
          <t>B0964J2MQ5</t>
        </is>
      </c>
      <c r="C252" s="96" t="inlineStr">
        <is>
          <t>X0040DSASN</t>
        </is>
      </c>
      <c r="D252" s="97">
        <f>IFERROR(VLOOKUP(A252,Data1!A:B,2,0),"")</f>
        <v/>
      </c>
      <c r="E252" s="98">
        <f>M252*Q252</f>
        <v/>
      </c>
      <c r="F252" s="98">
        <f>I252*IF(S252="CASE",H252,G252)</f>
        <v/>
      </c>
      <c r="G252" s="97">
        <f>IF(S252="CASE","",IFERROR(ROUNDUP(E252/N252,0),""))</f>
        <v/>
      </c>
      <c r="H252" s="97">
        <f>IF(S252="BOX","",IFERROR(ROUNDUP(E252/O252,0),""))</f>
        <v/>
      </c>
      <c r="I252" s="98">
        <f>IF(S252="CASE",FLOOR(O252/M252,1),FLOOR(N252/M252,1))</f>
        <v/>
      </c>
      <c r="J252" s="99">
        <f>IF(ISNUMBER(SEARCH("FNSKU",C252)),"Labeling","")</f>
        <v/>
      </c>
      <c r="K252" s="99">
        <f>IFERROR(VLOOKUP(A252,Instruction!A:F,6,0),"")</f>
        <v/>
      </c>
      <c r="L252" s="100">
        <f>IFERROR(VLOOKUP(A252,Instruction!A:J,10,0),"No Supplies")</f>
        <v/>
      </c>
      <c r="M252" s="98">
        <f>IFERROR(VLOOKUP(A252,Data1!A:C,3,0),1)</f>
        <v/>
      </c>
      <c r="N252" s="97">
        <f>IFERROR(VLOOKUP(D252,Data2!$A:$D,4,0),"")</f>
        <v/>
      </c>
      <c r="O252" s="96">
        <f>IFERROR(VLOOKUP(D252,Data2!$A:$C,3,0),"")</f>
        <v/>
      </c>
      <c r="P252" s="97" t="n">
        <v>46</v>
      </c>
      <c r="Q252" s="96" t="n">
        <v>46</v>
      </c>
      <c r="R252" s="96" t="inlineStr"/>
      <c r="S252" s="96" t="inlineStr">
        <is>
          <t>CASE</t>
        </is>
      </c>
    </row>
    <row r="253">
      <c r="A253" s="109" t="inlineStr">
        <is>
          <t>2056-EACH</t>
        </is>
      </c>
      <c r="B253" s="102" t="inlineStr">
        <is>
          <t>B0DH6D6Z17</t>
        </is>
      </c>
      <c r="C253" s="102" t="inlineStr">
        <is>
          <t>B0DH6D6Z17</t>
        </is>
      </c>
      <c r="D253" s="103">
        <f>IFERROR(VLOOKUP(A253,Data1!A:B,2,0),"")</f>
        <v/>
      </c>
      <c r="E253" s="113">
        <f>M253*Q253</f>
        <v/>
      </c>
      <c r="F253" s="113">
        <f>I253*IF(S253="CASE",H253,G253)</f>
        <v/>
      </c>
      <c r="G253" s="103">
        <f>IF(S253="CASE","",IFERROR(ROUNDUP(E253/N253,0),""))</f>
        <v/>
      </c>
      <c r="H253" s="103">
        <f>IF(S253="BOX","",IFERROR(ROUNDUP(E253/O253,0),""))</f>
        <v/>
      </c>
      <c r="I253" s="105">
        <f>IF(S253="CASE",FLOOR(O253/M253,1),FLOOR(N253/M253,1))</f>
        <v/>
      </c>
      <c r="J253" s="106">
        <f>IF(ISNUMBER(SEARCH("FNSKU",C253)),"Labeling","")</f>
        <v/>
      </c>
      <c r="K253" s="106">
        <f>IFERROR(VLOOKUP(A253,Instruction!A:F,6,0),"")</f>
        <v/>
      </c>
      <c r="L253" s="107">
        <f>IFERROR(VLOOKUP(A253,Instruction!A:J,10,0),"No Supplies")</f>
        <v/>
      </c>
      <c r="M253" s="113">
        <f>IFERROR(VLOOKUP(A253,Data1!A:C,3,0),1)</f>
        <v/>
      </c>
      <c r="N253" s="103">
        <f>IFERROR(VLOOKUP(D253,Data2!$A:$D,4,0),"")</f>
        <v/>
      </c>
      <c r="O253" s="102">
        <f>IFERROR(VLOOKUP(D253,Data2!$A:$C,3,0),"")</f>
        <v/>
      </c>
      <c r="P253" s="103" t="n">
        <v>46</v>
      </c>
      <c r="Q253" s="102" t="n">
        <v>48</v>
      </c>
      <c r="R253" s="102" t="inlineStr"/>
      <c r="S253" s="102" t="inlineStr">
        <is>
          <t>BOX</t>
        </is>
      </c>
    </row>
    <row r="254">
      <c r="A254" s="95" t="inlineStr">
        <is>
          <t>4107-CASE</t>
        </is>
      </c>
      <c r="B254" s="96" t="inlineStr">
        <is>
          <t>B07QC4VNF4</t>
        </is>
      </c>
      <c r="C254" s="96" t="inlineStr">
        <is>
          <t>X003SCFQP7</t>
        </is>
      </c>
      <c r="D254" s="97">
        <f>IFERROR(VLOOKUP(A254,Data1!A:B,2,0),"")</f>
        <v/>
      </c>
      <c r="E254" s="98">
        <f>M254*Q254</f>
        <v/>
      </c>
      <c r="F254" s="98">
        <f>I254*IF(S254="CASE",H254,G254)</f>
        <v/>
      </c>
      <c r="G254" s="97">
        <f>IF(S254="CASE","",IFERROR(ROUNDUP(E254/N254,0),""))</f>
        <v/>
      </c>
      <c r="H254" s="97">
        <f>IF(S254="BOX","",IFERROR(ROUNDUP(E254/O254,0),""))</f>
        <v/>
      </c>
      <c r="I254" s="98">
        <f>IF(S254="CASE",FLOOR(O254/M254,1),FLOOR(N254/M254,1))</f>
        <v/>
      </c>
      <c r="J254" s="99">
        <f>IF(ISNUMBER(SEARCH("FNSKU",C254)),"Labeling","")</f>
        <v/>
      </c>
      <c r="K254" s="99">
        <f>IFERROR(VLOOKUP(A254,Instruction!A:F,6,0),"")</f>
        <v/>
      </c>
      <c r="L254" s="100">
        <f>IFERROR(VLOOKUP(A254,Instruction!A:J,10,0),"No Supplies")</f>
        <v/>
      </c>
      <c r="M254" s="98">
        <f>IFERROR(VLOOKUP(A254,Data1!A:C,3,0),1)</f>
        <v/>
      </c>
      <c r="N254" s="97">
        <f>IFERROR(VLOOKUP(D254,Data2!$A:$D,4,0),"")</f>
        <v/>
      </c>
      <c r="O254" s="96">
        <f>IFERROR(VLOOKUP(D254,Data2!$A:$C,3,0),"")</f>
        <v/>
      </c>
      <c r="P254" s="97" t="n">
        <v>46</v>
      </c>
      <c r="Q254" s="96" t="n">
        <v>46</v>
      </c>
      <c r="R254" s="96" t="inlineStr"/>
      <c r="S254" s="96" t="inlineStr">
        <is>
          <t>CASE</t>
        </is>
      </c>
    </row>
    <row r="255">
      <c r="A255" s="109" t="inlineStr">
        <is>
          <t>2010-PACK2</t>
        </is>
      </c>
      <c r="B255" s="102" t="inlineStr">
        <is>
          <t>B08GX2ZKXB</t>
        </is>
      </c>
      <c r="C255" s="102" t="inlineStr"/>
      <c r="D255" s="103">
        <f>IFERROR(VLOOKUP(A255,Data1!A:B,2,0),"")</f>
        <v/>
      </c>
      <c r="E255" s="113">
        <f>M255*Q255</f>
        <v/>
      </c>
      <c r="F255" s="113">
        <f>I255*IF(S255="CASE",H255,G255)</f>
        <v/>
      </c>
      <c r="G255" s="103">
        <f>IF(S255="CASE","",IFERROR(ROUNDUP(E255/N255,0),""))</f>
        <v/>
      </c>
      <c r="H255" s="103">
        <f>IF(S255="BOX","",IFERROR(ROUNDUP(E255/O255,0),""))</f>
        <v/>
      </c>
      <c r="I255" s="105">
        <f>IF(S255="CASE",FLOOR(O255/M255,1),FLOOR(N255/M255,1))</f>
        <v/>
      </c>
      <c r="J255" s="106">
        <f>IF(ISNUMBER(SEARCH("FNSKU",C255)),"Labeling","")</f>
        <v/>
      </c>
      <c r="K255" s="106">
        <f>IFERROR(VLOOKUP(A255,Instruction!A:F,6,0),"")</f>
        <v/>
      </c>
      <c r="L255" s="107">
        <f>IFERROR(VLOOKUP(A255,Instruction!A:J,10,0),"No Supplies")</f>
        <v/>
      </c>
      <c r="M255" s="113">
        <f>IFERROR(VLOOKUP(A255,Data1!A:C,3,0),1)</f>
        <v/>
      </c>
      <c r="N255" s="103">
        <f>IFERROR(VLOOKUP(D255,Data2!$A:$D,4,0),"")</f>
        <v/>
      </c>
      <c r="O255" s="102">
        <f>IFERROR(VLOOKUP(D255,Data2!$A:$C,3,0),"")</f>
        <v/>
      </c>
      <c r="P255" s="103" t="n">
        <v>46</v>
      </c>
      <c r="Q255" s="102" t="n">
        <v>48</v>
      </c>
      <c r="R255" s="102" t="inlineStr"/>
      <c r="S255" s="102" t="inlineStr">
        <is>
          <t>BOX</t>
        </is>
      </c>
    </row>
    <row r="256">
      <c r="A256" s="95" t="inlineStr">
        <is>
          <t>1286-PACK2</t>
        </is>
      </c>
      <c r="B256" s="96" t="inlineStr">
        <is>
          <t>B08FRS3TML</t>
        </is>
      </c>
      <c r="C256" s="96" t="inlineStr">
        <is>
          <t>X0044RG6BN</t>
        </is>
      </c>
      <c r="D256" s="97">
        <f>IFERROR(VLOOKUP(A256,Data1!A:B,2,0),"")</f>
        <v/>
      </c>
      <c r="E256" s="98">
        <f>M256*Q256</f>
        <v/>
      </c>
      <c r="F256" s="98">
        <f>I256*IF(S256="CASE",H256,G256)</f>
        <v/>
      </c>
      <c r="G256" s="97">
        <f>IF(S256="CASE","",IFERROR(ROUNDUP(E256/N256,0),""))</f>
        <v/>
      </c>
      <c r="H256" s="97">
        <f>IF(S256="BOX","",IFERROR(ROUNDUP(E256/O256,0),""))</f>
        <v/>
      </c>
      <c r="I256" s="98">
        <f>IF(S256="CASE",FLOOR(O256/M256,1),FLOOR(N256/M256,1))</f>
        <v/>
      </c>
      <c r="J256" s="99">
        <f>IF(ISNUMBER(SEARCH("FNSKU",C256)),"Labeling","")</f>
        <v/>
      </c>
      <c r="K256" s="99">
        <f>IFERROR(VLOOKUP(A256,Instruction!A:F,6,0),"")</f>
        <v/>
      </c>
      <c r="L256" s="100">
        <f>IFERROR(VLOOKUP(A256,Instruction!A:J,10,0),"No Supplies")</f>
        <v/>
      </c>
      <c r="M256" s="98">
        <f>IFERROR(VLOOKUP(A256,Data1!A:C,3,0),1)</f>
        <v/>
      </c>
      <c r="N256" s="97">
        <f>IFERROR(VLOOKUP(D256,Data2!$A:$D,4,0),"")</f>
        <v/>
      </c>
      <c r="O256" s="96">
        <f>IFERROR(VLOOKUP(D256,Data2!$A:$C,3,0),"")</f>
        <v/>
      </c>
      <c r="P256" s="97" t="n">
        <v>45</v>
      </c>
      <c r="Q256" s="96" t="n">
        <v>48</v>
      </c>
      <c r="R256" s="96" t="inlineStr"/>
      <c r="S256" s="96" t="inlineStr">
        <is>
          <t>BOX</t>
        </is>
      </c>
    </row>
    <row r="257">
      <c r="A257" s="109" t="inlineStr">
        <is>
          <t>5053-CASE-B</t>
        </is>
      </c>
      <c r="B257" s="102" t="inlineStr">
        <is>
          <t>B00275EBHE</t>
        </is>
      </c>
      <c r="C257" s="102" t="inlineStr">
        <is>
          <t>X003SC3FBT</t>
        </is>
      </c>
      <c r="D257" s="103">
        <f>IFERROR(VLOOKUP(A257,Data1!A:B,2,0),"")</f>
        <v/>
      </c>
      <c r="E257" s="113">
        <f>M257*Q257</f>
        <v/>
      </c>
      <c r="F257" s="113">
        <f>I257*IF(S257="CASE",H257,G257)</f>
        <v/>
      </c>
      <c r="G257" s="103">
        <f>IF(S257="CASE","",IFERROR(ROUNDUP(E257/N257,0),""))</f>
        <v/>
      </c>
      <c r="H257" s="103">
        <f>IF(S257="BOX","",IFERROR(ROUNDUP(E257/O257,0),""))</f>
        <v/>
      </c>
      <c r="I257" s="105">
        <f>IF(S257="CASE",FLOOR(O257/M257,1),FLOOR(N257/M257,1))</f>
        <v/>
      </c>
      <c r="J257" s="106">
        <f>IF(ISNUMBER(SEARCH("FNSKU",C257)),"Labeling","")</f>
        <v/>
      </c>
      <c r="K257" s="106">
        <f>IFERROR(VLOOKUP(A257,Instruction!A:F,6,0),"")</f>
        <v/>
      </c>
      <c r="L257" s="107">
        <f>IFERROR(VLOOKUP(A257,Instruction!A:J,10,0),"No Supplies")</f>
        <v/>
      </c>
      <c r="M257" s="113">
        <f>IFERROR(VLOOKUP(A257,Data1!A:C,3,0),1)</f>
        <v/>
      </c>
      <c r="N257" s="103">
        <f>IFERROR(VLOOKUP(D257,Data2!$A:$D,4,0),"")</f>
        <v/>
      </c>
      <c r="O257" s="102">
        <f>IFERROR(VLOOKUP(D257,Data2!$A:$C,3,0),"")</f>
        <v/>
      </c>
      <c r="P257" s="103" t="n">
        <v>43</v>
      </c>
      <c r="Q257" s="102" t="n">
        <v>43</v>
      </c>
      <c r="R257" s="102" t="inlineStr"/>
      <c r="S257" s="102" t="inlineStr">
        <is>
          <t>CASE</t>
        </is>
      </c>
    </row>
    <row r="258">
      <c r="A258" s="95" t="inlineStr">
        <is>
          <t>4103-CASE</t>
        </is>
      </c>
      <c r="B258" s="96" t="inlineStr">
        <is>
          <t>B07QC4VQ8V</t>
        </is>
      </c>
      <c r="C258" s="96" t="inlineStr">
        <is>
          <t>X0044RLTGZ</t>
        </is>
      </c>
      <c r="D258" s="97">
        <f>IFERROR(VLOOKUP(A258,Data1!A:B,2,0),"")</f>
        <v/>
      </c>
      <c r="E258" s="98">
        <f>M258*Q258</f>
        <v/>
      </c>
      <c r="F258" s="98">
        <f>I258*IF(S258="CASE",H258,G258)</f>
        <v/>
      </c>
      <c r="G258" s="97">
        <f>IF(S258="CASE","",IFERROR(ROUNDUP(E258/N258,0),""))</f>
        <v/>
      </c>
      <c r="H258" s="97">
        <f>IF(S258="BOX","",IFERROR(ROUNDUP(E258/O258,0),""))</f>
        <v/>
      </c>
      <c r="I258" s="98">
        <f>IF(S258="CASE",FLOOR(O258/M258,1),FLOOR(N258/M258,1))</f>
        <v/>
      </c>
      <c r="J258" s="99">
        <f>IF(ISNUMBER(SEARCH("FNSKU",C258)),"Labeling","")</f>
        <v/>
      </c>
      <c r="K258" s="99">
        <f>IFERROR(VLOOKUP(A258,Instruction!A:F,6,0),"")</f>
        <v/>
      </c>
      <c r="L258" s="100">
        <f>IFERROR(VLOOKUP(A258,Instruction!A:J,10,0),"No Supplies")</f>
        <v/>
      </c>
      <c r="M258" s="98">
        <f>IFERROR(VLOOKUP(A258,Data1!A:C,3,0),1)</f>
        <v/>
      </c>
      <c r="N258" s="97">
        <f>IFERROR(VLOOKUP(D258,Data2!$A:$D,4,0),"")</f>
        <v/>
      </c>
      <c r="O258" s="96">
        <f>IFERROR(VLOOKUP(D258,Data2!$A:$C,3,0),"")</f>
        <v/>
      </c>
      <c r="P258" s="97" t="n">
        <v>43</v>
      </c>
      <c r="Q258" s="96" t="n">
        <v>43</v>
      </c>
      <c r="R258" s="96" t="inlineStr"/>
      <c r="S258" s="96" t="inlineStr">
        <is>
          <t>CASE</t>
        </is>
      </c>
    </row>
    <row r="259">
      <c r="A259" s="109" t="inlineStr">
        <is>
          <t>5091-PACK2</t>
        </is>
      </c>
      <c r="B259" s="102" t="inlineStr">
        <is>
          <t>B09C73Z1MX</t>
        </is>
      </c>
      <c r="C259" s="102" t="inlineStr">
        <is>
          <t>X003SC97Q1</t>
        </is>
      </c>
      <c r="D259" s="103">
        <f>IFERROR(VLOOKUP(A259,Data1!A:B,2,0),"")</f>
        <v/>
      </c>
      <c r="E259" s="113">
        <f>M259*Q259</f>
        <v/>
      </c>
      <c r="F259" s="113">
        <f>I259*IF(S259="CASE",H259,G259)</f>
        <v/>
      </c>
      <c r="G259" s="103">
        <f>IF(S259="CASE","",IFERROR(ROUNDUP(E259/N259,0),""))</f>
        <v/>
      </c>
      <c r="H259" s="103">
        <f>IF(S259="BOX","",IFERROR(ROUNDUP(E259/O259,0),""))</f>
        <v/>
      </c>
      <c r="I259" s="105">
        <f>IF(S259="CASE",FLOOR(O259/M259,1),FLOOR(N259/M259,1))</f>
        <v/>
      </c>
      <c r="J259" s="106">
        <f>IF(ISNUMBER(SEARCH("FNSKU",C259)),"Labeling","")</f>
        <v/>
      </c>
      <c r="K259" s="106">
        <f>IFERROR(VLOOKUP(A259,Instruction!A:F,6,0),"")</f>
        <v/>
      </c>
      <c r="L259" s="107">
        <f>IFERROR(VLOOKUP(A259,Instruction!A:J,10,0),"No Supplies")</f>
        <v/>
      </c>
      <c r="M259" s="113">
        <f>IFERROR(VLOOKUP(A259,Data1!A:C,3,0),1)</f>
        <v/>
      </c>
      <c r="N259" s="103">
        <f>IFERROR(VLOOKUP(D259,Data2!$A:$D,4,0),"")</f>
        <v/>
      </c>
      <c r="O259" s="102">
        <f>IFERROR(VLOOKUP(D259,Data2!$A:$C,3,0),"")</f>
        <v/>
      </c>
      <c r="P259" s="103" t="n">
        <v>42</v>
      </c>
      <c r="Q259" s="102" t="n">
        <v>48</v>
      </c>
      <c r="R259" s="102" t="inlineStr"/>
      <c r="S259" s="102" t="inlineStr">
        <is>
          <t>CASE</t>
        </is>
      </c>
    </row>
    <row r="260">
      <c r="A260" s="95" t="inlineStr">
        <is>
          <t>839-SET4</t>
        </is>
      </c>
      <c r="B260" s="96" t="inlineStr">
        <is>
          <t>B01LZ4HWFD</t>
        </is>
      </c>
      <c r="C260" s="96" t="inlineStr">
        <is>
          <t>B01LZ4HWFD</t>
        </is>
      </c>
      <c r="D260" s="97">
        <f>IFERROR(VLOOKUP(A260,Data1!A:B,2,0),"")</f>
        <v/>
      </c>
      <c r="E260" s="98">
        <f>M260*Q260</f>
        <v/>
      </c>
      <c r="F260" s="98">
        <f>I260*IF(S260="CASE",H260,G260)</f>
        <v/>
      </c>
      <c r="G260" s="97">
        <f>IF(S260="CASE","",IFERROR(ROUNDUP(E260/N260,0),""))</f>
        <v/>
      </c>
      <c r="H260" s="97">
        <f>IF(S260="BOX","",IFERROR(ROUNDUP(E260/O260,0),""))</f>
        <v/>
      </c>
      <c r="I260" s="98">
        <f>IF(S260="CASE",FLOOR(O260/M260,1),FLOOR(N260/M260,1))</f>
        <v/>
      </c>
      <c r="J260" s="99">
        <f>IF(ISNUMBER(SEARCH("FNSKU",C260)),"Labeling","")</f>
        <v/>
      </c>
      <c r="K260" s="99">
        <f>IFERROR(VLOOKUP(A260,Instruction!A:F,6,0),"")</f>
        <v/>
      </c>
      <c r="L260" s="100">
        <f>IFERROR(VLOOKUP(A260,Instruction!A:J,10,0),"No Supplies")</f>
        <v/>
      </c>
      <c r="M260" s="98">
        <f>IFERROR(VLOOKUP(A260,Data1!A:C,3,0),1)</f>
        <v/>
      </c>
      <c r="N260" s="97">
        <f>IFERROR(VLOOKUP(D260,Data2!$A:$D,4,0),"")</f>
        <v/>
      </c>
      <c r="O260" s="96">
        <f>IFERROR(VLOOKUP(D260,Data2!$A:$C,3,0),"")</f>
        <v/>
      </c>
      <c r="P260" s="97" t="n">
        <v>42</v>
      </c>
      <c r="Q260" s="96" t="n">
        <v>42</v>
      </c>
      <c r="R260" s="96" t="inlineStr"/>
      <c r="S260" s="96" t="inlineStr">
        <is>
          <t>CASE</t>
        </is>
      </c>
    </row>
    <row r="261">
      <c r="A261" s="109" t="inlineStr">
        <is>
          <t>2222-EACH</t>
        </is>
      </c>
      <c r="B261" s="102" t="inlineStr">
        <is>
          <t>B0D79X1M7W</t>
        </is>
      </c>
      <c r="C261" s="102" t="inlineStr">
        <is>
          <t>X004X6YT1J</t>
        </is>
      </c>
      <c r="D261" s="103">
        <f>IFERROR(VLOOKUP(A261,Data1!A:B,2,0),"")</f>
        <v/>
      </c>
      <c r="E261" s="113">
        <f>M261*Q261</f>
        <v/>
      </c>
      <c r="F261" s="113">
        <f>I261*IF(S261="CASE",H261,G261)</f>
        <v/>
      </c>
      <c r="G261" s="103">
        <f>IF(S261="CASE","",IFERROR(ROUNDUP(E261/N261,0),""))</f>
        <v/>
      </c>
      <c r="H261" s="103">
        <f>IF(S261="BOX","",IFERROR(ROUNDUP(E261/O261,0),""))</f>
        <v/>
      </c>
      <c r="I261" s="105">
        <f>IF(S261="CASE",FLOOR(O261/M261,1),FLOOR(N261/M261,1))</f>
        <v/>
      </c>
      <c r="J261" s="106">
        <f>IF(ISNUMBER(SEARCH("FNSKU",C261)),"Labeling","")</f>
        <v/>
      </c>
      <c r="K261" s="106">
        <f>IFERROR(VLOOKUP(A261,Instruction!A:F,6,0),"")</f>
        <v/>
      </c>
      <c r="L261" s="107">
        <f>IFERROR(VLOOKUP(A261,Instruction!A:J,10,0),"No Supplies")</f>
        <v/>
      </c>
      <c r="M261" s="113">
        <f>IFERROR(VLOOKUP(A261,Data1!A:C,3,0),1)</f>
        <v/>
      </c>
      <c r="N261" s="103">
        <f>IFERROR(VLOOKUP(D261,Data2!$A:$D,4,0),"")</f>
        <v/>
      </c>
      <c r="O261" s="102">
        <f>IFERROR(VLOOKUP(D261,Data2!$A:$C,3,0),"")</f>
        <v/>
      </c>
      <c r="P261" s="103" t="n">
        <v>42</v>
      </c>
      <c r="Q261" s="102" t="n">
        <v>48</v>
      </c>
      <c r="R261" s="102" t="inlineStr"/>
      <c r="S261" s="102" t="inlineStr">
        <is>
          <t>BOX</t>
        </is>
      </c>
    </row>
    <row r="262">
      <c r="A262" s="95" t="inlineStr">
        <is>
          <t>641-SET2</t>
        </is>
      </c>
      <c r="B262" s="96" t="inlineStr">
        <is>
          <t>B0BYFL1Y8X</t>
        </is>
      </c>
      <c r="C262" s="96" t="inlineStr"/>
      <c r="D262" s="97">
        <f>IFERROR(VLOOKUP(A262,Data1!A:B,2,0),"")</f>
        <v/>
      </c>
      <c r="E262" s="98">
        <f>M262*Q262</f>
        <v/>
      </c>
      <c r="F262" s="98">
        <f>I262*IF(S262="CASE",H262,G262)</f>
        <v/>
      </c>
      <c r="G262" s="97">
        <f>IF(S262="CASE","",IFERROR(ROUNDUP(E262/N262,0),""))</f>
        <v/>
      </c>
      <c r="H262" s="97">
        <f>IF(S262="BOX","",IFERROR(ROUNDUP(E262/O262,0),""))</f>
        <v/>
      </c>
      <c r="I262" s="98">
        <f>IF(S262="CASE",FLOOR(O262/M262,1),FLOOR(N262/M262,1))</f>
        <v/>
      </c>
      <c r="J262" s="99">
        <f>IF(ISNUMBER(SEARCH("FNSKU",C262)),"Labeling","")</f>
        <v/>
      </c>
      <c r="K262" s="99">
        <f>IFERROR(VLOOKUP(A262,Instruction!A:F,6,0),"")</f>
        <v/>
      </c>
      <c r="L262" s="100">
        <f>IFERROR(VLOOKUP(A262,Instruction!A:J,10,0),"No Supplies")</f>
        <v/>
      </c>
      <c r="M262" s="98">
        <f>IFERROR(VLOOKUP(A262,Data1!A:C,3,0),1)</f>
        <v/>
      </c>
      <c r="N262" s="97">
        <f>IFERROR(VLOOKUP(D262,Data2!$A:$D,4,0),"")</f>
        <v/>
      </c>
      <c r="O262" s="96">
        <f>IFERROR(VLOOKUP(D262,Data2!$A:$C,3,0),"")</f>
        <v/>
      </c>
      <c r="P262" s="97" t="n">
        <v>49</v>
      </c>
      <c r="Q262" s="96" t="n">
        <v>48</v>
      </c>
      <c r="R262" s="96" t="inlineStr"/>
      <c r="S262" s="96" t="inlineStr">
        <is>
          <t>CASE</t>
        </is>
      </c>
    </row>
    <row r="263">
      <c r="A263" s="109" t="inlineStr">
        <is>
          <t>3450-SET6</t>
        </is>
      </c>
      <c r="B263" s="102" t="inlineStr">
        <is>
          <t>B0856ZGDWW</t>
        </is>
      </c>
      <c r="C263" s="102" t="inlineStr">
        <is>
          <t>X0043UZ3TH</t>
        </is>
      </c>
      <c r="D263" s="103">
        <f>IFERROR(VLOOKUP(A263,Data1!A:B,2,0),"")</f>
        <v/>
      </c>
      <c r="E263" s="113">
        <f>M263*Q263</f>
        <v/>
      </c>
      <c r="F263" s="113">
        <f>I263*IF(S263="CASE",H263,G263)</f>
        <v/>
      </c>
      <c r="G263" s="103">
        <f>IF(S263="CASE","",IFERROR(ROUNDUP(E263/N263,0),""))</f>
        <v/>
      </c>
      <c r="H263" s="103">
        <f>IF(S263="BOX","",IFERROR(ROUNDUP(E263/O263,0),""))</f>
        <v/>
      </c>
      <c r="I263" s="105">
        <f>IF(S263="CASE",FLOOR(O263/M263,1),FLOOR(N263/M263,1))</f>
        <v/>
      </c>
      <c r="J263" s="106">
        <f>IF(ISNUMBER(SEARCH("FNSKU",C263)),"Labeling","")</f>
        <v/>
      </c>
      <c r="K263" s="106">
        <f>IFERROR(VLOOKUP(A263,Instruction!A:F,6,0),"")</f>
        <v/>
      </c>
      <c r="L263" s="107">
        <f>IFERROR(VLOOKUP(A263,Instruction!A:J,10,0),"No Supplies")</f>
        <v/>
      </c>
      <c r="M263" s="113">
        <f>IFERROR(VLOOKUP(A263,Data1!A:C,3,0),1)</f>
        <v/>
      </c>
      <c r="N263" s="103">
        <f>IFERROR(VLOOKUP(D263,Data2!$A:$D,4,0),"")</f>
        <v/>
      </c>
      <c r="O263" s="102">
        <f>IFERROR(VLOOKUP(D263,Data2!$A:$C,3,0),"")</f>
        <v/>
      </c>
      <c r="P263" s="103" t="n">
        <v>42</v>
      </c>
      <c r="Q263" s="102" t="n">
        <v>42</v>
      </c>
      <c r="R263" s="102" t="inlineStr"/>
      <c r="S263" s="102" t="inlineStr">
        <is>
          <t>CASE</t>
        </is>
      </c>
    </row>
    <row r="264">
      <c r="A264" s="95" t="inlineStr">
        <is>
          <t>4104-PACK4</t>
        </is>
      </c>
      <c r="B264" s="96" t="inlineStr">
        <is>
          <t>B08DQ29JP6</t>
        </is>
      </c>
      <c r="C264" s="96" t="inlineStr">
        <is>
          <t>X0044RG64P</t>
        </is>
      </c>
      <c r="D264" s="97">
        <f>IFERROR(VLOOKUP(A264,Data1!A:B,2,0),"")</f>
        <v/>
      </c>
      <c r="E264" s="98">
        <f>M264*Q264</f>
        <v/>
      </c>
      <c r="F264" s="98">
        <f>I264*IF(S264="CASE",H264,G264)</f>
        <v/>
      </c>
      <c r="G264" s="97">
        <f>IF(S264="CASE","",IFERROR(ROUNDUP(E264/N264,0),""))</f>
        <v/>
      </c>
      <c r="H264" s="97">
        <f>IF(S264="BOX","",IFERROR(ROUNDUP(E264/O264,0),""))</f>
        <v/>
      </c>
      <c r="I264" s="98">
        <f>IF(S264="CASE",FLOOR(O264/M264,1),FLOOR(N264/M264,1))</f>
        <v/>
      </c>
      <c r="J264" s="99">
        <f>IF(ISNUMBER(SEARCH("FNSKU",C264)),"Labeling","")</f>
        <v/>
      </c>
      <c r="K264" s="99">
        <f>IFERROR(VLOOKUP(A264,Instruction!A:F,6,0),"")</f>
        <v/>
      </c>
      <c r="L264" s="100">
        <f>IFERROR(VLOOKUP(A264,Instruction!A:J,10,0),"No Supplies")</f>
        <v/>
      </c>
      <c r="M264" s="98">
        <f>IFERROR(VLOOKUP(A264,Data1!A:C,3,0),1)</f>
        <v/>
      </c>
      <c r="N264" s="97">
        <f>IFERROR(VLOOKUP(D264,Data2!$A:$D,4,0),"")</f>
        <v/>
      </c>
      <c r="O264" s="96">
        <f>IFERROR(VLOOKUP(D264,Data2!$A:$C,3,0),"")</f>
        <v/>
      </c>
      <c r="P264" s="97" t="n">
        <v>42</v>
      </c>
      <c r="Q264" s="96" t="n">
        <v>42</v>
      </c>
      <c r="R264" s="96" t="inlineStr"/>
      <c r="S264" s="96" t="inlineStr">
        <is>
          <t>CASE</t>
        </is>
      </c>
    </row>
    <row r="265">
      <c r="A265" s="109" t="inlineStr">
        <is>
          <t>1613-PACK2</t>
        </is>
      </c>
      <c r="B265" s="102" t="inlineStr">
        <is>
          <t>B08DDKLXPJ</t>
        </is>
      </c>
      <c r="C265" s="102" t="inlineStr"/>
      <c r="D265" s="103">
        <f>IFERROR(VLOOKUP(A265,Data1!A:B,2,0),"")</f>
        <v/>
      </c>
      <c r="E265" s="113">
        <f>M265*Q265</f>
        <v/>
      </c>
      <c r="F265" s="113">
        <f>I265*IF(S265="CASE",H265,G265)</f>
        <v/>
      </c>
      <c r="G265" s="103">
        <f>IF(S265="CASE","",IFERROR(ROUNDUP(E265/N265,0),""))</f>
        <v/>
      </c>
      <c r="H265" s="103">
        <f>IF(S265="BOX","",IFERROR(ROUNDUP(E265/O265,0),""))</f>
        <v/>
      </c>
      <c r="I265" s="105">
        <f>IF(S265="CASE",FLOOR(O265/M265,1),FLOOR(N265/M265,1))</f>
        <v/>
      </c>
      <c r="J265" s="106">
        <f>IF(ISNUMBER(SEARCH("FNSKU",C265)),"Labeling","")</f>
        <v/>
      </c>
      <c r="K265" s="106">
        <f>IFERROR(VLOOKUP(A265,Instruction!A:F,6,0),"")</f>
        <v/>
      </c>
      <c r="L265" s="107">
        <f>IFERROR(VLOOKUP(A265,Instruction!A:J,10,0),"No Supplies")</f>
        <v/>
      </c>
      <c r="M265" s="113">
        <f>IFERROR(VLOOKUP(A265,Data1!A:C,3,0),1)</f>
        <v/>
      </c>
      <c r="N265" s="103">
        <f>IFERROR(VLOOKUP(D265,Data2!$A:$D,4,0),"")</f>
        <v/>
      </c>
      <c r="O265" s="102">
        <f>IFERROR(VLOOKUP(D265,Data2!$A:$C,3,0),"")</f>
        <v/>
      </c>
      <c r="P265" s="103" t="n">
        <v>42</v>
      </c>
      <c r="Q265" s="102" t="n">
        <v>48</v>
      </c>
      <c r="R265" s="102" t="inlineStr"/>
      <c r="S265" s="102" t="inlineStr">
        <is>
          <t>BOX</t>
        </is>
      </c>
    </row>
    <row r="266">
      <c r="A266" s="95" t="inlineStr">
        <is>
          <t>3107-PACK4</t>
        </is>
      </c>
      <c r="B266" s="96" t="inlineStr">
        <is>
          <t>B08G3SRN4M</t>
        </is>
      </c>
      <c r="C266" s="96" t="inlineStr">
        <is>
          <t>X0044RLTD3</t>
        </is>
      </c>
      <c r="D266" s="97">
        <f>IFERROR(VLOOKUP(A266,Data1!A:B,2,0),"")</f>
        <v/>
      </c>
      <c r="E266" s="98">
        <f>M266*Q266</f>
        <v/>
      </c>
      <c r="F266" s="98">
        <f>I266*IF(S266="CASE",H266,G266)</f>
        <v/>
      </c>
      <c r="G266" s="97">
        <f>IF(S266="CASE","",IFERROR(ROUNDUP(E266/N266,0),""))</f>
        <v/>
      </c>
      <c r="H266" s="97">
        <f>IF(S266="BOX","",IFERROR(ROUNDUP(E266/O266,0),""))</f>
        <v/>
      </c>
      <c r="I266" s="98">
        <f>IF(S266="CASE",FLOOR(O266/M266,1),FLOOR(N266/M266,1))</f>
        <v/>
      </c>
      <c r="J266" s="99">
        <f>IF(ISNUMBER(SEARCH("FNSKU",C266)),"Labeling","")</f>
        <v/>
      </c>
      <c r="K266" s="99">
        <f>IFERROR(VLOOKUP(A266,Instruction!A:F,6,0),"")</f>
        <v/>
      </c>
      <c r="L266" s="100">
        <f>IFERROR(VLOOKUP(A266,Instruction!A:J,10,0),"No Supplies")</f>
        <v/>
      </c>
      <c r="M266" s="98">
        <f>IFERROR(VLOOKUP(A266,Data1!A:C,3,0),1)</f>
        <v/>
      </c>
      <c r="N266" s="97">
        <f>IFERROR(VLOOKUP(D266,Data2!$A:$D,4,0),"")</f>
        <v/>
      </c>
      <c r="O266" s="96">
        <f>IFERROR(VLOOKUP(D266,Data2!$A:$C,3,0),"")</f>
        <v/>
      </c>
      <c r="P266" s="97" t="n">
        <v>41</v>
      </c>
      <c r="Q266" s="96" t="n">
        <v>36</v>
      </c>
      <c r="R266" s="96" t="inlineStr"/>
      <c r="S266" s="96" t="inlineStr">
        <is>
          <t>CASE</t>
        </is>
      </c>
    </row>
    <row r="267">
      <c r="A267" s="109" t="inlineStr">
        <is>
          <t>2172-SET6</t>
        </is>
      </c>
      <c r="B267" s="102" t="inlineStr">
        <is>
          <t>B07RX344Q6</t>
        </is>
      </c>
      <c r="C267" s="102" t="inlineStr">
        <is>
          <t>X003SC97RF</t>
        </is>
      </c>
      <c r="D267" s="103">
        <f>IFERROR(VLOOKUP(A267,Data1!A:B,2,0),"")</f>
        <v/>
      </c>
      <c r="E267" s="113">
        <f>M267*Q267</f>
        <v/>
      </c>
      <c r="F267" s="113">
        <f>I267*IF(S267="CASE",H267,G267)</f>
        <v/>
      </c>
      <c r="G267" s="103">
        <f>IF(S267="CASE","",IFERROR(ROUNDUP(E267/N267,0),""))</f>
        <v/>
      </c>
      <c r="H267" s="103">
        <f>IF(S267="BOX","",IFERROR(ROUNDUP(E267/O267,0),""))</f>
        <v/>
      </c>
      <c r="I267" s="105">
        <f>IF(S267="CASE",FLOOR(O267/M267,1),FLOOR(N267/M267,1))</f>
        <v/>
      </c>
      <c r="J267" s="106">
        <f>IF(ISNUMBER(SEARCH("FNSKU",C267)),"Labeling","")</f>
        <v/>
      </c>
      <c r="K267" s="106">
        <f>IFERROR(VLOOKUP(A267,Instruction!A:F,6,0),"")</f>
        <v/>
      </c>
      <c r="L267" s="107">
        <f>IFERROR(VLOOKUP(A267,Instruction!A:J,10,0),"No Supplies")</f>
        <v/>
      </c>
      <c r="M267" s="113">
        <f>IFERROR(VLOOKUP(A267,Data1!A:C,3,0),1)</f>
        <v/>
      </c>
      <c r="N267" s="103">
        <f>IFERROR(VLOOKUP(D267,Data2!$A:$D,4,0),"")</f>
        <v/>
      </c>
      <c r="O267" s="102">
        <f>IFERROR(VLOOKUP(D267,Data2!$A:$C,3,0),"")</f>
        <v/>
      </c>
      <c r="P267" s="103" t="n">
        <v>41</v>
      </c>
      <c r="Q267" s="102" t="n">
        <v>40</v>
      </c>
      <c r="R267" s="102" t="inlineStr"/>
      <c r="S267" s="102" t="inlineStr">
        <is>
          <t>CASE</t>
        </is>
      </c>
    </row>
    <row r="268">
      <c r="A268" s="95" t="inlineStr">
        <is>
          <t>5075-BOX</t>
        </is>
      </c>
      <c r="B268" s="96" t="inlineStr">
        <is>
          <t>B07XQLT9N7</t>
        </is>
      </c>
      <c r="C268" s="96" t="inlineStr">
        <is>
          <t>X0044RLXL1</t>
        </is>
      </c>
      <c r="D268" s="97">
        <f>IFERROR(VLOOKUP(A268,Data1!A:B,2,0),"")</f>
        <v/>
      </c>
      <c r="E268" s="98">
        <f>M268*Q268</f>
        <v/>
      </c>
      <c r="F268" s="98">
        <f>I268*IF(S268="CASE",H268,G268)</f>
        <v/>
      </c>
      <c r="G268" s="97">
        <f>IF(S268="CASE","",IFERROR(ROUNDUP(E268/N268,0),""))</f>
        <v/>
      </c>
      <c r="H268" s="97">
        <f>IF(S268="BOX","",IFERROR(ROUNDUP(E268/O268,0),""))</f>
        <v/>
      </c>
      <c r="I268" s="98">
        <f>IF(S268="CASE",FLOOR(O268/M268,1),FLOOR(N268/M268,1))</f>
        <v/>
      </c>
      <c r="J268" s="99">
        <f>IF(ISNUMBER(SEARCH("FNSKU",C268)),"Labeling","")</f>
        <v/>
      </c>
      <c r="K268" s="99">
        <f>IFERROR(VLOOKUP(A268,Instruction!A:F,6,0),"")</f>
        <v/>
      </c>
      <c r="L268" s="100">
        <f>IFERROR(VLOOKUP(A268,Instruction!A:J,10,0),"No Supplies")</f>
        <v/>
      </c>
      <c r="M268" s="98">
        <f>IFERROR(VLOOKUP(A268,Data1!A:C,3,0),1)</f>
        <v/>
      </c>
      <c r="N268" s="97">
        <f>IFERROR(VLOOKUP(D268,Data2!$A:$D,4,0),"")</f>
        <v/>
      </c>
      <c r="O268" s="96">
        <f>IFERROR(VLOOKUP(D268,Data2!$A:$C,3,0),"")</f>
        <v/>
      </c>
      <c r="P268" s="97" t="n">
        <v>41</v>
      </c>
      <c r="Q268" s="96" t="n">
        <v>42</v>
      </c>
      <c r="R268" s="96" t="inlineStr"/>
      <c r="S268" s="96" t="inlineStr">
        <is>
          <t>CASE</t>
        </is>
      </c>
    </row>
    <row r="269">
      <c r="A269" s="109" t="inlineStr">
        <is>
          <t>578-SET4</t>
        </is>
      </c>
      <c r="B269" s="102" t="inlineStr">
        <is>
          <t>B07S9468GC</t>
        </is>
      </c>
      <c r="C269" s="102" t="inlineStr">
        <is>
          <t>X0044RLTNX</t>
        </is>
      </c>
      <c r="D269" s="103">
        <f>IFERROR(VLOOKUP(A269,Data1!A:B,2,0),"")</f>
        <v/>
      </c>
      <c r="E269" s="113">
        <f>M269*Q269</f>
        <v/>
      </c>
      <c r="F269" s="113">
        <f>I269*IF(S269="CASE",H269,G269)</f>
        <v/>
      </c>
      <c r="G269" s="103">
        <f>IF(S269="CASE","",IFERROR(ROUNDUP(E269/N269,0),""))</f>
        <v/>
      </c>
      <c r="H269" s="103">
        <f>IF(S269="BOX","",IFERROR(ROUNDUP(E269/O269,0),""))</f>
        <v/>
      </c>
      <c r="I269" s="105">
        <f>IF(S269="CASE",FLOOR(O269/M269,1),FLOOR(N269/M269,1))</f>
        <v/>
      </c>
      <c r="J269" s="106">
        <f>IF(ISNUMBER(SEARCH("FNSKU",C269)),"Labeling","")</f>
        <v/>
      </c>
      <c r="K269" s="106">
        <f>IFERROR(VLOOKUP(A269,Instruction!A:F,6,0),"")</f>
        <v/>
      </c>
      <c r="L269" s="107">
        <f>IFERROR(VLOOKUP(A269,Instruction!A:J,10,0),"No Supplies")</f>
        <v/>
      </c>
      <c r="M269" s="113">
        <f>IFERROR(VLOOKUP(A269,Data1!A:C,3,0),1)</f>
        <v/>
      </c>
      <c r="N269" s="103">
        <f>IFERROR(VLOOKUP(D269,Data2!$A:$D,4,0),"")</f>
        <v/>
      </c>
      <c r="O269" s="102">
        <f>IFERROR(VLOOKUP(D269,Data2!$A:$C,3,0),"")</f>
        <v/>
      </c>
      <c r="P269" s="103" t="n">
        <v>40</v>
      </c>
      <c r="Q269" s="102" t="n">
        <v>42</v>
      </c>
      <c r="R269" s="102" t="inlineStr"/>
      <c r="S269" s="102" t="inlineStr">
        <is>
          <t>CASE</t>
        </is>
      </c>
    </row>
    <row r="270">
      <c r="A270" s="95" t="inlineStr">
        <is>
          <t>1795-EACH</t>
        </is>
      </c>
      <c r="B270" s="96" t="inlineStr">
        <is>
          <t>B07S65NJNN</t>
        </is>
      </c>
      <c r="C270" s="96" t="inlineStr">
        <is>
          <t>X004JM6TPB</t>
        </is>
      </c>
      <c r="D270" s="97">
        <f>IFERROR(VLOOKUP(A270,Data1!A:B,2,0),"")</f>
        <v/>
      </c>
      <c r="E270" s="98">
        <f>M270*Q270</f>
        <v/>
      </c>
      <c r="F270" s="98">
        <f>I270*IF(S270="CASE",H270,G270)</f>
        <v/>
      </c>
      <c r="G270" s="97">
        <f>IF(S270="CASE","",IFERROR(ROUNDUP(E270/N270,0),""))</f>
        <v/>
      </c>
      <c r="H270" s="97">
        <f>IF(S270="BOX","",IFERROR(ROUNDUP(E270/O270,0),""))</f>
        <v/>
      </c>
      <c r="I270" s="98">
        <f>IF(S270="CASE",FLOOR(O270/M270,1),FLOOR(N270/M270,1))</f>
        <v/>
      </c>
      <c r="J270" s="99">
        <f>IF(ISNUMBER(SEARCH("FNSKU",C270)),"Labeling","")</f>
        <v/>
      </c>
      <c r="K270" s="99">
        <f>IFERROR(VLOOKUP(A270,Instruction!A:F,6,0),"")</f>
        <v/>
      </c>
      <c r="L270" s="100">
        <f>IFERROR(VLOOKUP(A270,Instruction!A:J,10,0),"No Supplies")</f>
        <v/>
      </c>
      <c r="M270" s="98">
        <f>IFERROR(VLOOKUP(A270,Data1!A:C,3,0),1)</f>
        <v/>
      </c>
      <c r="N270" s="97">
        <f>IFERROR(VLOOKUP(D270,Data2!$A:$D,4,0),"")</f>
        <v/>
      </c>
      <c r="O270" s="96">
        <f>IFERROR(VLOOKUP(D270,Data2!$A:$C,3,0),"")</f>
        <v/>
      </c>
      <c r="P270" s="97" t="n">
        <v>40</v>
      </c>
      <c r="Q270" s="96" t="n">
        <v>48</v>
      </c>
      <c r="R270" s="96" t="inlineStr"/>
      <c r="S270" s="96" t="inlineStr">
        <is>
          <t>BOX</t>
        </is>
      </c>
    </row>
    <row r="271">
      <c r="A271" s="109" t="inlineStr">
        <is>
          <t>803-SET4</t>
        </is>
      </c>
      <c r="B271" s="102" t="inlineStr">
        <is>
          <t>B07RC79KYS</t>
        </is>
      </c>
      <c r="C271" s="102" t="inlineStr">
        <is>
          <t>X003SCCWW7</t>
        </is>
      </c>
      <c r="D271" s="103">
        <f>IFERROR(VLOOKUP(A271,Data1!A:B,2,0),"")</f>
        <v/>
      </c>
      <c r="E271" s="113">
        <f>M271*Q271</f>
        <v/>
      </c>
      <c r="F271" s="113">
        <f>I271*IF(S271="CASE",H271,G271)</f>
        <v/>
      </c>
      <c r="G271" s="103">
        <f>IF(S271="CASE","",IFERROR(ROUNDUP(E271/N271,0),""))</f>
        <v/>
      </c>
      <c r="H271" s="103">
        <f>IF(S271="BOX","",IFERROR(ROUNDUP(E271/O271,0),""))</f>
        <v/>
      </c>
      <c r="I271" s="105">
        <f>IF(S271="CASE",FLOOR(O271/M271,1),FLOOR(N271/M271,1))</f>
        <v/>
      </c>
      <c r="J271" s="106">
        <f>IF(ISNUMBER(SEARCH("FNSKU",C271)),"Labeling","")</f>
        <v/>
      </c>
      <c r="K271" s="106">
        <f>IFERROR(VLOOKUP(A271,Instruction!A:F,6,0),"")</f>
        <v/>
      </c>
      <c r="L271" s="107">
        <f>IFERROR(VLOOKUP(A271,Instruction!A:J,10,0),"No Supplies")</f>
        <v/>
      </c>
      <c r="M271" s="113">
        <f>IFERROR(VLOOKUP(A271,Data1!A:C,3,0),1)</f>
        <v/>
      </c>
      <c r="N271" s="103">
        <f>IFERROR(VLOOKUP(D271,Data2!$A:$D,4,0),"")</f>
        <v/>
      </c>
      <c r="O271" s="102">
        <f>IFERROR(VLOOKUP(D271,Data2!$A:$C,3,0),"")</f>
        <v/>
      </c>
      <c r="P271" s="103" t="n">
        <v>39</v>
      </c>
      <c r="Q271" s="102" t="n">
        <v>36</v>
      </c>
      <c r="R271" s="102" t="inlineStr"/>
      <c r="S271" s="102" t="inlineStr">
        <is>
          <t>CASE</t>
        </is>
      </c>
    </row>
    <row r="272">
      <c r="A272" s="95" t="inlineStr">
        <is>
          <t>1755-EACH</t>
        </is>
      </c>
      <c r="B272" s="96" t="inlineStr">
        <is>
          <t>B07SDL9T22</t>
        </is>
      </c>
      <c r="C272" s="96" t="inlineStr">
        <is>
          <t>X0044RLX7F</t>
        </is>
      </c>
      <c r="D272" s="97">
        <f>IFERROR(VLOOKUP(A272,Data1!A:B,2,0),"")</f>
        <v/>
      </c>
      <c r="E272" s="98">
        <f>M272*Q272</f>
        <v/>
      </c>
      <c r="F272" s="98">
        <f>I272*IF(S272="CASE",H272,G272)</f>
        <v/>
      </c>
      <c r="G272" s="97">
        <f>IF(S272="CASE","",IFERROR(ROUNDUP(E272/N272,0),""))</f>
        <v/>
      </c>
      <c r="H272" s="97">
        <f>IF(S272="BOX","",IFERROR(ROUNDUP(E272/O272,0),""))</f>
        <v/>
      </c>
      <c r="I272" s="98">
        <f>IF(S272="CASE",FLOOR(O272/M272,1),FLOOR(N272/M272,1))</f>
        <v/>
      </c>
      <c r="J272" s="99">
        <f>IF(ISNUMBER(SEARCH("FNSKU",C272)),"Labeling","")</f>
        <v/>
      </c>
      <c r="K272" s="99">
        <f>IFERROR(VLOOKUP(A272,Instruction!A:F,6,0),"")</f>
        <v/>
      </c>
      <c r="L272" s="100">
        <f>IFERROR(VLOOKUP(A272,Instruction!A:J,10,0),"No Supplies")</f>
        <v/>
      </c>
      <c r="M272" s="98">
        <f>IFERROR(VLOOKUP(A272,Data1!A:C,3,0),1)</f>
        <v/>
      </c>
      <c r="N272" s="97">
        <f>IFERROR(VLOOKUP(D272,Data2!$A:$D,4,0),"")</f>
        <v/>
      </c>
      <c r="O272" s="96">
        <f>IFERROR(VLOOKUP(D272,Data2!$A:$C,3,0),"")</f>
        <v/>
      </c>
      <c r="P272" s="97" t="n">
        <v>39</v>
      </c>
      <c r="Q272" s="96" t="n">
        <v>48</v>
      </c>
      <c r="R272" s="96" t="inlineStr"/>
      <c r="S272" s="96" t="inlineStr">
        <is>
          <t>BOX</t>
        </is>
      </c>
    </row>
    <row r="273">
      <c r="A273" s="109" t="inlineStr">
        <is>
          <t>534-EACH</t>
        </is>
      </c>
      <c r="B273" s="102" t="inlineStr">
        <is>
          <t>B07S96JCPM</t>
        </is>
      </c>
      <c r="C273" s="102" t="inlineStr">
        <is>
          <t>X003Z19JM7</t>
        </is>
      </c>
      <c r="D273" s="103">
        <f>IFERROR(VLOOKUP(A273,Data1!A:B,2,0),"")</f>
        <v/>
      </c>
      <c r="E273" s="113">
        <f>M273*Q273</f>
        <v/>
      </c>
      <c r="F273" s="113">
        <f>I273*IF(S273="CASE",H273,G273)</f>
        <v/>
      </c>
      <c r="G273" s="103">
        <f>IF(S273="CASE","",IFERROR(ROUNDUP(E273/N273,0),""))</f>
        <v/>
      </c>
      <c r="H273" s="103">
        <f>IF(S273="BOX","",IFERROR(ROUNDUP(E273/O273,0),""))</f>
        <v/>
      </c>
      <c r="I273" s="105">
        <f>IF(S273="CASE",FLOOR(O273/M273,1),FLOOR(N273/M273,1))</f>
        <v/>
      </c>
      <c r="J273" s="106">
        <f>IF(ISNUMBER(SEARCH("FNSKU",C273)),"Labeling","")</f>
        <v/>
      </c>
      <c r="K273" s="106">
        <f>IFERROR(VLOOKUP(A273,Instruction!A:F,6,0),"")</f>
        <v/>
      </c>
      <c r="L273" s="107">
        <f>IFERROR(VLOOKUP(A273,Instruction!A:J,10,0),"No Supplies")</f>
        <v/>
      </c>
      <c r="M273" s="113">
        <f>IFERROR(VLOOKUP(A273,Data1!A:C,3,0),1)</f>
        <v/>
      </c>
      <c r="N273" s="103">
        <f>IFERROR(VLOOKUP(D273,Data2!$A:$D,4,0),"")</f>
        <v/>
      </c>
      <c r="O273" s="102">
        <f>IFERROR(VLOOKUP(D273,Data2!$A:$C,3,0),"")</f>
        <v/>
      </c>
      <c r="P273" s="103" t="n">
        <v>39</v>
      </c>
      <c r="Q273" s="102" t="n">
        <v>48</v>
      </c>
      <c r="R273" s="102" t="inlineStr"/>
      <c r="S273" s="102" t="inlineStr">
        <is>
          <t>BOX</t>
        </is>
      </c>
    </row>
    <row r="274">
      <c r="A274" s="95" t="inlineStr">
        <is>
          <t>3137-EACH</t>
        </is>
      </c>
      <c r="B274" s="96" t="inlineStr">
        <is>
          <t>B07Q5VS39Q</t>
        </is>
      </c>
      <c r="C274" s="96" t="inlineStr">
        <is>
          <t>X003SBSJB1</t>
        </is>
      </c>
      <c r="D274" s="97">
        <f>IFERROR(VLOOKUP(A274,Data1!A:B,2,0),"")</f>
        <v/>
      </c>
      <c r="E274" s="98">
        <f>M274*Q274</f>
        <v/>
      </c>
      <c r="F274" s="98">
        <f>I274*IF(S274="CASE",H274,G274)</f>
        <v/>
      </c>
      <c r="G274" s="97">
        <f>IF(S274="CASE","",IFERROR(ROUNDUP(E274/N274,0),""))</f>
        <v/>
      </c>
      <c r="H274" s="97">
        <f>IF(S274="BOX","",IFERROR(ROUNDUP(E274/O274,0),""))</f>
        <v/>
      </c>
      <c r="I274" s="98">
        <f>IF(S274="CASE",FLOOR(O274/M274,1),FLOOR(N274/M274,1))</f>
        <v/>
      </c>
      <c r="J274" s="99">
        <f>IF(ISNUMBER(SEARCH("FNSKU",C274)),"Labeling","")</f>
        <v/>
      </c>
      <c r="K274" s="99">
        <f>IFERROR(VLOOKUP(A274,Instruction!A:F,6,0),"")</f>
        <v/>
      </c>
      <c r="L274" s="100">
        <f>IFERROR(VLOOKUP(A274,Instruction!A:J,10,0),"No Supplies")</f>
        <v/>
      </c>
      <c r="M274" s="98">
        <f>IFERROR(VLOOKUP(A274,Data1!A:C,3,0),1)</f>
        <v/>
      </c>
      <c r="N274" s="97">
        <f>IFERROR(VLOOKUP(D274,Data2!$A:$D,4,0),"")</f>
        <v/>
      </c>
      <c r="O274" s="96">
        <f>IFERROR(VLOOKUP(D274,Data2!$A:$C,3,0),"")</f>
        <v/>
      </c>
      <c r="P274" s="97" t="n">
        <v>38</v>
      </c>
      <c r="Q274" s="96" t="n">
        <v>36</v>
      </c>
      <c r="R274" s="96" t="inlineStr"/>
      <c r="S274" s="96" t="inlineStr">
        <is>
          <t>CASE</t>
        </is>
      </c>
    </row>
    <row r="275">
      <c r="A275" s="109" t="inlineStr">
        <is>
          <t>1753-PACK4</t>
        </is>
      </c>
      <c r="B275" s="102" t="inlineStr">
        <is>
          <t>B09BDGVCHW</t>
        </is>
      </c>
      <c r="C275" s="102" t="inlineStr">
        <is>
          <t>X0042U5H0N</t>
        </is>
      </c>
      <c r="D275" s="103">
        <f>IFERROR(VLOOKUP(A275,Data1!A:B,2,0),"")</f>
        <v/>
      </c>
      <c r="E275" s="113">
        <f>M275*Q275</f>
        <v/>
      </c>
      <c r="F275" s="113">
        <f>I275*IF(S275="CASE",H275,G275)</f>
        <v/>
      </c>
      <c r="G275" s="103">
        <f>IF(S275="CASE","",IFERROR(ROUNDUP(E275/N275,0),""))</f>
        <v/>
      </c>
      <c r="H275" s="103">
        <f>IF(S275="BOX","",IFERROR(ROUNDUP(E275/O275,0),""))</f>
        <v/>
      </c>
      <c r="I275" s="105">
        <f>IF(S275="CASE",FLOOR(O275/M275,1),FLOOR(N275/M275,1))</f>
        <v/>
      </c>
      <c r="J275" s="106">
        <f>IF(ISNUMBER(SEARCH("FNSKU",C275)),"Labeling","")</f>
        <v/>
      </c>
      <c r="K275" s="106">
        <f>IFERROR(VLOOKUP(A275,Instruction!A:F,6,0),"")</f>
        <v/>
      </c>
      <c r="L275" s="107">
        <f>IFERROR(VLOOKUP(A275,Instruction!A:J,10,0),"No Supplies")</f>
        <v/>
      </c>
      <c r="M275" s="113">
        <f>IFERROR(VLOOKUP(A275,Data1!A:C,3,0),1)</f>
        <v/>
      </c>
      <c r="N275" s="103">
        <f>IFERROR(VLOOKUP(D275,Data2!$A:$D,4,0),"")</f>
        <v/>
      </c>
      <c r="O275" s="102">
        <f>IFERROR(VLOOKUP(D275,Data2!$A:$C,3,0),"")</f>
        <v/>
      </c>
      <c r="P275" s="103" t="n">
        <v>38</v>
      </c>
      <c r="Q275" s="102" t="n">
        <v>36</v>
      </c>
      <c r="R275" s="102" t="inlineStr"/>
      <c r="S275" s="102" t="inlineStr">
        <is>
          <t>CASE</t>
        </is>
      </c>
    </row>
    <row r="276">
      <c r="A276" s="95" t="inlineStr">
        <is>
          <t>3340-PACK2</t>
        </is>
      </c>
      <c r="B276" s="96" t="inlineStr">
        <is>
          <t>B08KJTG4YT</t>
        </is>
      </c>
      <c r="C276" s="96" t="inlineStr"/>
      <c r="D276" s="97">
        <f>IFERROR(VLOOKUP(A276,Data1!A:B,2,0),"")</f>
        <v/>
      </c>
      <c r="E276" s="98">
        <f>M276*Q276</f>
        <v/>
      </c>
      <c r="F276" s="98">
        <f>I276*IF(S276="CASE",H276,G276)</f>
        <v/>
      </c>
      <c r="G276" s="97">
        <f>IF(S276="CASE","",IFERROR(ROUNDUP(E276/N276,0),""))</f>
        <v/>
      </c>
      <c r="H276" s="97">
        <f>IF(S276="BOX","",IFERROR(ROUNDUP(E276/O276,0),""))</f>
        <v/>
      </c>
      <c r="I276" s="98">
        <f>IF(S276="CASE",FLOOR(O276/M276,1),FLOOR(N276/M276,1))</f>
        <v/>
      </c>
      <c r="J276" s="99">
        <f>IF(ISNUMBER(SEARCH("FNSKU",C276)),"Labeling","")</f>
        <v/>
      </c>
      <c r="K276" s="99">
        <f>IFERROR(VLOOKUP(A276,Instruction!A:F,6,0),"")</f>
        <v/>
      </c>
      <c r="L276" s="100">
        <f>IFERROR(VLOOKUP(A276,Instruction!A:J,10,0),"No Supplies")</f>
        <v/>
      </c>
      <c r="M276" s="98">
        <f>IFERROR(VLOOKUP(A276,Data1!A:C,3,0),1)</f>
        <v/>
      </c>
      <c r="N276" s="97">
        <f>IFERROR(VLOOKUP(D276,Data2!$A:$D,4,0),"")</f>
        <v/>
      </c>
      <c r="O276" s="96">
        <f>IFERROR(VLOOKUP(D276,Data2!$A:$C,3,0),"")</f>
        <v/>
      </c>
      <c r="P276" s="97" t="n">
        <v>45</v>
      </c>
      <c r="Q276" s="96" t="n">
        <v>48</v>
      </c>
      <c r="R276" s="96" t="inlineStr"/>
      <c r="S276" s="96" t="inlineStr">
        <is>
          <t>CASE</t>
        </is>
      </c>
    </row>
    <row r="277">
      <c r="A277" s="109" t="inlineStr">
        <is>
          <t>3388-SET2</t>
        </is>
      </c>
      <c r="B277" s="102" t="inlineStr">
        <is>
          <t>B08BQMHJ97</t>
        </is>
      </c>
      <c r="C277" s="102" t="inlineStr"/>
      <c r="D277" s="103">
        <f>IFERROR(VLOOKUP(A277,Data1!A:B,2,0),"")</f>
        <v/>
      </c>
      <c r="E277" s="113">
        <f>M277*Q277</f>
        <v/>
      </c>
      <c r="F277" s="113">
        <f>I277*IF(S277="CASE",H277,G277)</f>
        <v/>
      </c>
      <c r="G277" s="103">
        <f>IF(S277="CASE","",IFERROR(ROUNDUP(E277/N277,0),""))</f>
        <v/>
      </c>
      <c r="H277" s="103">
        <f>IF(S277="BOX","",IFERROR(ROUNDUP(E277/O277,0),""))</f>
        <v/>
      </c>
      <c r="I277" s="105">
        <f>IF(S277="CASE",FLOOR(O277/M277,1),FLOOR(N277/M277,1))</f>
        <v/>
      </c>
      <c r="J277" s="106">
        <f>IF(ISNUMBER(SEARCH("FNSKU",C277)),"Labeling","")</f>
        <v/>
      </c>
      <c r="K277" s="106">
        <f>IFERROR(VLOOKUP(A277,Instruction!A:F,6,0),"")</f>
        <v/>
      </c>
      <c r="L277" s="107">
        <f>IFERROR(VLOOKUP(A277,Instruction!A:J,10,0),"No Supplies")</f>
        <v/>
      </c>
      <c r="M277" s="113">
        <f>IFERROR(VLOOKUP(A277,Data1!A:C,3,0),1)</f>
        <v/>
      </c>
      <c r="N277" s="103">
        <f>IFERROR(VLOOKUP(D277,Data2!$A:$D,4,0),"")</f>
        <v/>
      </c>
      <c r="O277" s="102">
        <f>IFERROR(VLOOKUP(D277,Data2!$A:$C,3,0),"")</f>
        <v/>
      </c>
      <c r="P277" s="103" t="n">
        <v>44</v>
      </c>
      <c r="Q277" s="102" t="n">
        <v>48</v>
      </c>
      <c r="R277" s="102" t="inlineStr"/>
      <c r="S277" s="102" t="inlineStr">
        <is>
          <t>CASE</t>
        </is>
      </c>
    </row>
    <row r="278">
      <c r="A278" s="95" t="inlineStr">
        <is>
          <t>4569945741-SET2</t>
        </is>
      </c>
      <c r="B278" s="96" t="inlineStr">
        <is>
          <t>B0DL7SBP5V</t>
        </is>
      </c>
      <c r="C278" s="96" t="inlineStr"/>
      <c r="D278" s="97">
        <f>IFERROR(VLOOKUP(A278,Data1!A:B,2,0),"")</f>
        <v/>
      </c>
      <c r="E278" s="98">
        <f>M278*Q278</f>
        <v/>
      </c>
      <c r="F278" s="98">
        <f>I278*IF(S278="CASE",H278,G278)</f>
        <v/>
      </c>
      <c r="G278" s="97">
        <f>IF(S278="CASE","",IFERROR(ROUNDUP(E278/N278,0),""))</f>
        <v/>
      </c>
      <c r="H278" s="97">
        <f>IF(S278="BOX","",IFERROR(ROUNDUP(E278/O278,0),""))</f>
        <v/>
      </c>
      <c r="I278" s="98">
        <f>IF(S278="CASE",FLOOR(O278/M278,1),FLOOR(N278/M278,1))</f>
        <v/>
      </c>
      <c r="J278" s="99">
        <f>IF(ISNUMBER(SEARCH("FNSKU",C278)),"Labeling","")</f>
        <v/>
      </c>
      <c r="K278" s="99" t="n">
        <v/>
      </c>
      <c r="L278" s="100">
        <f>IFERROR(VLOOKUP(A278,Instruction!A:J,10,0),"No Supplies")</f>
        <v/>
      </c>
      <c r="M278" s="98">
        <f>IFERROR(VLOOKUP(A278,Data1!A:C,3,0),1)</f>
        <v/>
      </c>
      <c r="N278" s="97">
        <f>IFERROR(VLOOKUP(D278,Data2!$A:$D,4,0),"")</f>
        <v/>
      </c>
      <c r="O278" s="96">
        <f>IFERROR(VLOOKUP(D278,Data2!$A:$C,3,0),"")</f>
        <v/>
      </c>
      <c r="P278" s="97" t="n">
        <v>44</v>
      </c>
      <c r="Q278" s="96" t="n">
        <v>36</v>
      </c>
      <c r="R278" s="96" t="inlineStr"/>
      <c r="S278" s="96" t="inlineStr">
        <is>
          <t>CASE</t>
        </is>
      </c>
    </row>
    <row r="279">
      <c r="A279" s="109" t="inlineStr">
        <is>
          <t>6018-EACH</t>
        </is>
      </c>
      <c r="B279" s="102" t="inlineStr">
        <is>
          <t>B00R16YNZO</t>
        </is>
      </c>
      <c r="C279" s="102" t="inlineStr">
        <is>
          <t>B00R16YNZO</t>
        </is>
      </c>
      <c r="D279" s="103">
        <f>IFERROR(VLOOKUP(A279,Data1!A:B,2,0),"")</f>
        <v/>
      </c>
      <c r="E279" s="113">
        <f>M279*Q279</f>
        <v/>
      </c>
      <c r="F279" s="113">
        <f>I279*IF(S279="CASE",H279,G279)</f>
        <v/>
      </c>
      <c r="G279" s="103">
        <f>IF(S279="CASE","",IFERROR(ROUNDUP(E279/N279,0),""))</f>
        <v/>
      </c>
      <c r="H279" s="103">
        <f>IF(S279="BOX","",IFERROR(ROUNDUP(E279/O279,0),""))</f>
        <v/>
      </c>
      <c r="I279" s="105">
        <f>IF(S279="CASE",FLOOR(O279/M279,1),FLOOR(N279/M279,1))</f>
        <v/>
      </c>
      <c r="J279" s="106">
        <f>IF(ISNUMBER(SEARCH("FNSKU",C279)),"Labeling","")</f>
        <v/>
      </c>
      <c r="K279" s="106">
        <f>IFERROR(VLOOKUP(A279,Instruction!A:F,6,0),"")</f>
        <v/>
      </c>
      <c r="L279" s="107">
        <f>IFERROR(VLOOKUP(A279,Instruction!A:J,10,0),"No Supplies")</f>
        <v/>
      </c>
      <c r="M279" s="113">
        <f>IFERROR(VLOOKUP(A279,Data1!A:C,3,0),1)</f>
        <v/>
      </c>
      <c r="N279" s="103">
        <f>IFERROR(VLOOKUP(D279,Data2!$A:$D,4,0),"")</f>
        <v/>
      </c>
      <c r="O279" s="102">
        <f>IFERROR(VLOOKUP(D279,Data2!$A:$C,3,0),"")</f>
        <v/>
      </c>
      <c r="P279" s="103" t="n">
        <v>38</v>
      </c>
      <c r="Q279" s="102" t="n">
        <v>48</v>
      </c>
      <c r="R279" s="102" t="inlineStr"/>
      <c r="S279" s="102" t="inlineStr">
        <is>
          <t>CASE</t>
        </is>
      </c>
    </row>
    <row r="280">
      <c r="A280" s="95" t="inlineStr">
        <is>
          <t>84200-SET2</t>
        </is>
      </c>
      <c r="B280" s="96" t="inlineStr">
        <is>
          <t>B08BQWB7QZ</t>
        </is>
      </c>
      <c r="C280" s="96" t="inlineStr"/>
      <c r="D280" s="97">
        <f>IFERROR(VLOOKUP(A280,Data1!A:B,2,0),"")</f>
        <v/>
      </c>
      <c r="E280" s="98">
        <f>M280*Q280</f>
        <v/>
      </c>
      <c r="F280" s="98">
        <f>I280*IF(S280="CASE",H280,G280)</f>
        <v/>
      </c>
      <c r="G280" s="97">
        <f>IF(S280="CASE","",IFERROR(ROUNDUP(E280/N280,0),""))</f>
        <v/>
      </c>
      <c r="H280" s="97">
        <f>IF(S280="BOX","",IFERROR(ROUNDUP(E280/O280,0),""))</f>
        <v/>
      </c>
      <c r="I280" s="98">
        <f>IF(S280="CASE",FLOOR(O280/M280,1),FLOOR(N280/M280,1))</f>
        <v/>
      </c>
      <c r="J280" s="99">
        <f>IF(ISNUMBER(SEARCH("FNSKU",C280)),"Labeling","")</f>
        <v/>
      </c>
      <c r="K280" s="99">
        <f>IFERROR(VLOOKUP(A280,Instruction!A:F,6,0),"")</f>
        <v/>
      </c>
      <c r="L280" s="100">
        <f>IFERROR(VLOOKUP(A280,Instruction!A:J,10,0),"No Supplies")</f>
        <v/>
      </c>
      <c r="M280" s="98">
        <f>IFERROR(VLOOKUP(A280,Data1!A:C,3,0),1)</f>
        <v/>
      </c>
      <c r="N280" s="97">
        <f>IFERROR(VLOOKUP(D280,Data2!$A:$D,4,0),"")</f>
        <v/>
      </c>
      <c r="O280" s="96">
        <f>IFERROR(VLOOKUP(D280,Data2!$A:$C,3,0),"")</f>
        <v/>
      </c>
      <c r="P280" s="97" t="n">
        <v>44</v>
      </c>
      <c r="Q280" s="96" t="n">
        <v>48</v>
      </c>
      <c r="R280" s="96" t="inlineStr"/>
      <c r="S280" s="96" t="inlineStr">
        <is>
          <t>CASE</t>
        </is>
      </c>
    </row>
    <row r="281">
      <c r="A281" s="109" t="inlineStr">
        <is>
          <t>845-SET4</t>
        </is>
      </c>
      <c r="B281" s="102" t="inlineStr">
        <is>
          <t>B08YPCDFFS</t>
        </is>
      </c>
      <c r="C281" s="102" t="inlineStr">
        <is>
          <t>X003SCH60Z</t>
        </is>
      </c>
      <c r="D281" s="103">
        <f>IFERROR(VLOOKUP(A281,Data1!A:B,2,0),"")</f>
        <v/>
      </c>
      <c r="E281" s="113">
        <f>M281*Q281</f>
        <v/>
      </c>
      <c r="F281" s="113">
        <f>I281*IF(S281="CASE",H281,G281)</f>
        <v/>
      </c>
      <c r="G281" s="103">
        <f>IF(S281="CASE","",IFERROR(ROUNDUP(E281/N281,0),""))</f>
        <v/>
      </c>
      <c r="H281" s="103">
        <f>IF(S281="BOX","",IFERROR(ROUNDUP(E281/O281,0),""))</f>
        <v/>
      </c>
      <c r="I281" s="105">
        <f>IF(S281="CASE",FLOOR(O281/M281,1),FLOOR(N281/M281,1))</f>
        <v/>
      </c>
      <c r="J281" s="106">
        <f>IF(ISNUMBER(SEARCH("FNSKU",C281)),"Labeling","")</f>
        <v/>
      </c>
      <c r="K281" s="106">
        <f>IFERROR(VLOOKUP(A281,Instruction!A:F,6,0),"")</f>
        <v/>
      </c>
      <c r="L281" s="107">
        <f>IFERROR(VLOOKUP(A281,Instruction!A:J,10,0),"No Supplies")</f>
        <v/>
      </c>
      <c r="M281" s="113">
        <f>IFERROR(VLOOKUP(A281,Data1!A:C,3,0),1)</f>
        <v/>
      </c>
      <c r="N281" s="103">
        <f>IFERROR(VLOOKUP(D281,Data2!$A:$D,4,0),"")</f>
        <v/>
      </c>
      <c r="O281" s="102">
        <f>IFERROR(VLOOKUP(D281,Data2!$A:$C,3,0),"")</f>
        <v/>
      </c>
      <c r="P281" s="103" t="n">
        <v>37</v>
      </c>
      <c r="Q281" s="102" t="n">
        <v>36</v>
      </c>
      <c r="R281" s="102" t="inlineStr"/>
      <c r="S281" s="102" t="inlineStr">
        <is>
          <t>CASE</t>
        </is>
      </c>
    </row>
    <row r="282">
      <c r="A282" s="95" t="inlineStr">
        <is>
          <t>3179-SET4</t>
        </is>
      </c>
      <c r="B282" s="96" t="inlineStr">
        <is>
          <t>B08CYC1P9N</t>
        </is>
      </c>
      <c r="C282" s="96" t="inlineStr">
        <is>
          <t>X003Y793Z5</t>
        </is>
      </c>
      <c r="D282" s="97">
        <f>IFERROR(VLOOKUP(A282,Data1!A:B,2,0),"")</f>
        <v/>
      </c>
      <c r="E282" s="98">
        <f>M282*Q282</f>
        <v/>
      </c>
      <c r="F282" s="98">
        <f>I282*IF(S282="CASE",H282,G282)</f>
        <v/>
      </c>
      <c r="G282" s="97">
        <f>IF(S282="CASE","",IFERROR(ROUNDUP(E282/N282,0),""))</f>
        <v/>
      </c>
      <c r="H282" s="97">
        <f>IF(S282="BOX","",IFERROR(ROUNDUP(E282/O282,0),""))</f>
        <v/>
      </c>
      <c r="I282" s="98">
        <f>IF(S282="CASE",FLOOR(O282/M282,1),FLOOR(N282/M282,1))</f>
        <v/>
      </c>
      <c r="J282" s="99">
        <f>IF(ISNUMBER(SEARCH("FNSKU",C282)),"Labeling","")</f>
        <v/>
      </c>
      <c r="K282" s="99">
        <f>IFERROR(VLOOKUP(A282,Instruction!A:F,6,0),"")</f>
        <v/>
      </c>
      <c r="L282" s="100">
        <f>IFERROR(VLOOKUP(A282,Instruction!A:J,10,0),"No Supplies")</f>
        <v/>
      </c>
      <c r="M282" s="98">
        <f>IFERROR(VLOOKUP(A282,Data1!A:C,3,0),1)</f>
        <v/>
      </c>
      <c r="N282" s="97">
        <f>IFERROR(VLOOKUP(D282,Data2!$A:$D,4,0),"")</f>
        <v/>
      </c>
      <c r="O282" s="96">
        <f>IFERROR(VLOOKUP(D282,Data2!$A:$C,3,0),"")</f>
        <v/>
      </c>
      <c r="P282" s="97" t="n">
        <v>37</v>
      </c>
      <c r="Q282" s="96" t="n">
        <v>36</v>
      </c>
      <c r="R282" s="96" t="inlineStr"/>
      <c r="S282" s="96" t="inlineStr">
        <is>
          <t>CASE</t>
        </is>
      </c>
    </row>
    <row r="283">
      <c r="A283" s="109" t="inlineStr">
        <is>
          <t>315-BOX</t>
        </is>
      </c>
      <c r="B283" s="102" t="inlineStr">
        <is>
          <t>B07XQQ6T8H</t>
        </is>
      </c>
      <c r="C283" s="102" t="inlineStr">
        <is>
          <t>X004KSN8R1</t>
        </is>
      </c>
      <c r="D283" s="103">
        <f>IFERROR(VLOOKUP(A283,Data1!A:B,2,0),"")</f>
        <v/>
      </c>
      <c r="E283" s="113">
        <f>M283*Q283</f>
        <v/>
      </c>
      <c r="F283" s="113">
        <f>I283*IF(S283="CASE",H283,G283)</f>
        <v/>
      </c>
      <c r="G283" s="103">
        <f>IF(S283="CASE","",IFERROR(ROUNDUP(E283/N283,0),""))</f>
        <v/>
      </c>
      <c r="H283" s="103">
        <f>IF(S283="BOX","",IFERROR(ROUNDUP(E283/O283,0),""))</f>
        <v/>
      </c>
      <c r="I283" s="105">
        <f>IF(S283="CASE",FLOOR(O283/M283,1),FLOOR(N283/M283,1))</f>
        <v/>
      </c>
      <c r="J283" s="106">
        <f>IF(ISNUMBER(SEARCH("FNSKU",C283)),"Labeling","")</f>
        <v/>
      </c>
      <c r="K283" s="106">
        <f>IFERROR(VLOOKUP(A283,Instruction!A:F,6,0),"")</f>
        <v/>
      </c>
      <c r="L283" s="107">
        <f>IFERROR(VLOOKUP(A283,Instruction!A:J,10,0),"No Supplies")</f>
        <v/>
      </c>
      <c r="M283" s="113">
        <f>IFERROR(VLOOKUP(A283,Data1!A:C,3,0),1)</f>
        <v/>
      </c>
      <c r="N283" s="103">
        <f>IFERROR(VLOOKUP(D283,Data2!$A:$D,4,0),"")</f>
        <v/>
      </c>
      <c r="O283" s="102">
        <f>IFERROR(VLOOKUP(D283,Data2!$A:$C,3,0),"")</f>
        <v/>
      </c>
      <c r="P283" s="103" t="n">
        <v>37</v>
      </c>
      <c r="Q283" s="102" t="n">
        <v>36</v>
      </c>
      <c r="R283" s="102" t="inlineStr"/>
      <c r="S283" s="102" t="inlineStr">
        <is>
          <t>CASE</t>
        </is>
      </c>
    </row>
    <row r="284">
      <c r="A284" s="95" t="inlineStr">
        <is>
          <t>5051-PACK4</t>
        </is>
      </c>
      <c r="B284" s="96" t="inlineStr">
        <is>
          <t>B08FBQ7D8L</t>
        </is>
      </c>
      <c r="C284" s="96" t="inlineStr">
        <is>
          <t>X0044R3MRJ</t>
        </is>
      </c>
      <c r="D284" s="97">
        <f>IFERROR(VLOOKUP(A284,Data1!A:B,2,0),"")</f>
        <v/>
      </c>
      <c r="E284" s="98">
        <f>M284*Q284</f>
        <v/>
      </c>
      <c r="F284" s="98">
        <f>I284*IF(S284="CASE",H284,G284)</f>
        <v/>
      </c>
      <c r="G284" s="97">
        <f>IF(S284="CASE","",IFERROR(ROUNDUP(E284/N284,0),""))</f>
        <v/>
      </c>
      <c r="H284" s="97">
        <f>IF(S284="BOX","",IFERROR(ROUNDUP(E284/O284,0),""))</f>
        <v/>
      </c>
      <c r="I284" s="98">
        <f>IF(S284="CASE",FLOOR(O284/M284,1),FLOOR(N284/M284,1))</f>
        <v/>
      </c>
      <c r="J284" s="99">
        <f>IF(ISNUMBER(SEARCH("FNSKU",C284)),"Labeling","")</f>
        <v/>
      </c>
      <c r="K284" s="99">
        <f>IFERROR(VLOOKUP(A284,Instruction!A:F,6,0),"")</f>
        <v/>
      </c>
      <c r="L284" s="100">
        <f>IFERROR(VLOOKUP(A284,Instruction!A:J,10,0),"No Supplies")</f>
        <v/>
      </c>
      <c r="M284" s="98">
        <f>IFERROR(VLOOKUP(A284,Data1!A:C,3,0),1)</f>
        <v/>
      </c>
      <c r="N284" s="97">
        <f>IFERROR(VLOOKUP(D284,Data2!$A:$D,4,0),"")</f>
        <v/>
      </c>
      <c r="O284" s="96">
        <f>IFERROR(VLOOKUP(D284,Data2!$A:$C,3,0),"")</f>
        <v/>
      </c>
      <c r="P284" s="97" t="n">
        <v>37</v>
      </c>
      <c r="Q284" s="96" t="n">
        <v>36</v>
      </c>
      <c r="R284" s="96" t="inlineStr"/>
      <c r="S284" s="96" t="inlineStr">
        <is>
          <t>CASE</t>
        </is>
      </c>
    </row>
    <row r="285">
      <c r="A285" s="109" t="inlineStr">
        <is>
          <t>5019-CASE</t>
        </is>
      </c>
      <c r="B285" s="102" t="inlineStr">
        <is>
          <t>B07WZXYW4S</t>
        </is>
      </c>
      <c r="C285" s="102" t="inlineStr">
        <is>
          <t>X003SC1Y71</t>
        </is>
      </c>
      <c r="D285" s="103">
        <f>IFERROR(VLOOKUP(A285,Data1!A:B,2,0),"")</f>
        <v/>
      </c>
      <c r="E285" s="113">
        <f>M285*Q285</f>
        <v/>
      </c>
      <c r="F285" s="113">
        <f>I285*IF(S285="CASE",H285,G285)</f>
        <v/>
      </c>
      <c r="G285" s="103">
        <f>IF(S285="CASE","",IFERROR(ROUNDUP(E285/N285,0),""))</f>
        <v/>
      </c>
      <c r="H285" s="103">
        <f>IF(S285="BOX","",IFERROR(ROUNDUP(E285/O285,0),""))</f>
        <v/>
      </c>
      <c r="I285" s="105">
        <f>IF(S285="CASE",FLOOR(O285/M285,1),FLOOR(N285/M285,1))</f>
        <v/>
      </c>
      <c r="J285" s="106">
        <f>IF(ISNUMBER(SEARCH("FNSKU",C285)),"Labeling","")</f>
        <v/>
      </c>
      <c r="K285" s="106">
        <f>IFERROR(VLOOKUP(A285,Instruction!A:F,6,0),"")</f>
        <v/>
      </c>
      <c r="L285" s="107">
        <f>IFERROR(VLOOKUP(A285,Instruction!A:J,10,0),"No Supplies")</f>
        <v/>
      </c>
      <c r="M285" s="113">
        <f>IFERROR(VLOOKUP(A285,Data1!A:C,3,0),1)</f>
        <v/>
      </c>
      <c r="N285" s="103">
        <f>IFERROR(VLOOKUP(D285,Data2!$A:$D,4,0),"")</f>
        <v/>
      </c>
      <c r="O285" s="102">
        <f>IFERROR(VLOOKUP(D285,Data2!$A:$C,3,0),"")</f>
        <v/>
      </c>
      <c r="P285" s="103" t="n">
        <v>36</v>
      </c>
      <c r="Q285" s="102" t="n">
        <v>36</v>
      </c>
      <c r="R285" s="102" t="inlineStr"/>
      <c r="S285" s="102" t="inlineStr">
        <is>
          <t>CASE</t>
        </is>
      </c>
    </row>
    <row r="286">
      <c r="A286" s="95" t="inlineStr">
        <is>
          <t>5011-PACK4</t>
        </is>
      </c>
      <c r="B286" s="96" t="inlineStr">
        <is>
          <t>B0127E92VE</t>
        </is>
      </c>
      <c r="C286" s="96" t="inlineStr">
        <is>
          <t>B0127E92VE</t>
        </is>
      </c>
      <c r="D286" s="97">
        <f>IFERROR(VLOOKUP(A286,Data1!A:B,2,0),"")</f>
        <v/>
      </c>
      <c r="E286" s="98">
        <f>M286*Q286</f>
        <v/>
      </c>
      <c r="F286" s="98">
        <f>I286*IF(S286="CASE",H286,G286)</f>
        <v/>
      </c>
      <c r="G286" s="97">
        <f>IF(S286="CASE","",IFERROR(ROUNDUP(E286/N286,0),""))</f>
        <v/>
      </c>
      <c r="H286" s="97">
        <f>IF(S286="BOX","",IFERROR(ROUNDUP(E286/O286,0),""))</f>
        <v/>
      </c>
      <c r="I286" s="98">
        <f>IF(S286="CASE",FLOOR(O286/M286,1),FLOOR(N286/M286,1))</f>
        <v/>
      </c>
      <c r="J286" s="99">
        <f>IF(ISNUMBER(SEARCH("FNSKU",C286)),"Labeling","")</f>
        <v/>
      </c>
      <c r="K286" s="99">
        <f>IFERROR(VLOOKUP(A286,Instruction!A:F,6,0),"")</f>
        <v/>
      </c>
      <c r="L286" s="100">
        <f>IFERROR(VLOOKUP(A286,Instruction!A:J,10,0),"No Supplies")</f>
        <v/>
      </c>
      <c r="M286" s="98">
        <f>IFERROR(VLOOKUP(A286,Data1!A:C,3,0),1)</f>
        <v/>
      </c>
      <c r="N286" s="97">
        <f>IFERROR(VLOOKUP(D286,Data2!$A:$D,4,0),"")</f>
        <v/>
      </c>
      <c r="O286" s="96">
        <f>IFERROR(VLOOKUP(D286,Data2!$A:$C,3,0),"")</f>
        <v/>
      </c>
      <c r="P286" s="97" t="n">
        <v>36</v>
      </c>
      <c r="Q286" s="96" t="n">
        <v>36</v>
      </c>
      <c r="R286" s="96" t="inlineStr"/>
      <c r="S286" s="96" t="inlineStr">
        <is>
          <t>CASE</t>
        </is>
      </c>
    </row>
    <row r="287">
      <c r="A287" s="109" t="inlineStr">
        <is>
          <t>3132-CASE</t>
        </is>
      </c>
      <c r="B287" s="102" t="inlineStr">
        <is>
          <t>B07QD3BG5L</t>
        </is>
      </c>
      <c r="C287" s="102" t="inlineStr">
        <is>
          <t>X003SC97ZR</t>
        </is>
      </c>
      <c r="D287" s="103">
        <f>IFERROR(VLOOKUP(A287,Data1!A:B,2,0),"")</f>
        <v/>
      </c>
      <c r="E287" s="113">
        <f>M287*Q287</f>
        <v/>
      </c>
      <c r="F287" s="113">
        <f>I287*IF(S287="CASE",H287,G287)</f>
        <v/>
      </c>
      <c r="G287" s="103">
        <f>IF(S287="CASE","",IFERROR(ROUNDUP(E287/N287,0),""))</f>
        <v/>
      </c>
      <c r="H287" s="103">
        <f>IF(S287="BOX","",IFERROR(ROUNDUP(E287/O287,0),""))</f>
        <v/>
      </c>
      <c r="I287" s="105">
        <f>IF(S287="CASE",FLOOR(O287/M287,1),FLOOR(N287/M287,1))</f>
        <v/>
      </c>
      <c r="J287" s="106">
        <f>IF(ISNUMBER(SEARCH("FNSKU",C287)),"Labeling","")</f>
        <v/>
      </c>
      <c r="K287" s="106">
        <f>IFERROR(VLOOKUP(A287,Instruction!A:F,6,0),"")</f>
        <v/>
      </c>
      <c r="L287" s="107">
        <f>IFERROR(VLOOKUP(A287,Instruction!A:J,10,0),"No Supplies")</f>
        <v/>
      </c>
      <c r="M287" s="113">
        <f>IFERROR(VLOOKUP(A287,Data1!A:C,3,0),1)</f>
        <v/>
      </c>
      <c r="N287" s="103">
        <f>IFERROR(VLOOKUP(D287,Data2!$A:$D,4,0),"")</f>
        <v/>
      </c>
      <c r="O287" s="102">
        <f>IFERROR(VLOOKUP(D287,Data2!$A:$C,3,0),"")</f>
        <v/>
      </c>
      <c r="P287" s="103" t="n">
        <v>36</v>
      </c>
      <c r="Q287" s="102" t="n">
        <v>36</v>
      </c>
      <c r="R287" s="102" t="inlineStr"/>
      <c r="S287" s="102" t="inlineStr">
        <is>
          <t>CASE</t>
        </is>
      </c>
    </row>
    <row r="288">
      <c r="A288" s="95" t="inlineStr">
        <is>
          <t>5081-PACK4</t>
        </is>
      </c>
      <c r="B288" s="96" t="inlineStr">
        <is>
          <t>B094Q4JFP1</t>
        </is>
      </c>
      <c r="C288" s="96" t="inlineStr">
        <is>
          <t>X0044RLXMF</t>
        </is>
      </c>
      <c r="D288" s="97">
        <f>IFERROR(VLOOKUP(A288,Data1!A:B,2,0),"")</f>
        <v/>
      </c>
      <c r="E288" s="98">
        <f>M288*Q288</f>
        <v/>
      </c>
      <c r="F288" s="98">
        <f>I288*IF(S288="CASE",H288,G288)</f>
        <v/>
      </c>
      <c r="G288" s="97">
        <f>IF(S288="CASE","",IFERROR(ROUNDUP(E288/N288,0),""))</f>
        <v/>
      </c>
      <c r="H288" s="97">
        <f>IF(S288="BOX","",IFERROR(ROUNDUP(E288/O288,0),""))</f>
        <v/>
      </c>
      <c r="I288" s="98">
        <f>IF(S288="CASE",FLOOR(O288/M288,1),FLOOR(N288/M288,1))</f>
        <v/>
      </c>
      <c r="J288" s="99">
        <f>IF(ISNUMBER(SEARCH("FNSKU",C288)),"Labeling","")</f>
        <v/>
      </c>
      <c r="K288" s="99">
        <f>IFERROR(VLOOKUP(A288,Instruction!A:F,6,0),"")</f>
        <v/>
      </c>
      <c r="L288" s="100">
        <f>IFERROR(VLOOKUP(A288,Instruction!A:J,10,0),"No Supplies")</f>
        <v/>
      </c>
      <c r="M288" s="98">
        <f>IFERROR(VLOOKUP(A288,Data1!A:C,3,0),1)</f>
        <v/>
      </c>
      <c r="N288" s="97">
        <f>IFERROR(VLOOKUP(D288,Data2!$A:$D,4,0),"")</f>
        <v/>
      </c>
      <c r="O288" s="96">
        <f>IFERROR(VLOOKUP(D288,Data2!$A:$C,3,0),"")</f>
        <v/>
      </c>
      <c r="P288" s="97" t="n">
        <v>36</v>
      </c>
      <c r="Q288" s="96" t="n">
        <v>36</v>
      </c>
      <c r="R288" s="96" t="inlineStr"/>
      <c r="S288" s="96" t="inlineStr">
        <is>
          <t>CASE</t>
        </is>
      </c>
    </row>
    <row r="289">
      <c r="A289" s="109" t="inlineStr">
        <is>
          <t>720-EACH</t>
        </is>
      </c>
      <c r="B289" s="102" t="inlineStr">
        <is>
          <t>B0019IPV2O</t>
        </is>
      </c>
      <c r="C289" s="102" t="inlineStr">
        <is>
          <t>B0019IPV2O</t>
        </is>
      </c>
      <c r="D289" s="103">
        <f>IFERROR(VLOOKUP(A289,Data1!A:B,2,0),"")</f>
        <v/>
      </c>
      <c r="E289" s="113">
        <f>M289*Q289</f>
        <v/>
      </c>
      <c r="F289" s="113">
        <f>I289*IF(S289="CASE",H289,G289)</f>
        <v/>
      </c>
      <c r="G289" s="103">
        <f>IF(S289="CASE","",IFERROR(ROUNDUP(E289/N289,0),""))</f>
        <v/>
      </c>
      <c r="H289" s="103">
        <f>IF(S289="BOX","",IFERROR(ROUNDUP(E289/O289,0),""))</f>
        <v/>
      </c>
      <c r="I289" s="105">
        <f>IF(S289="CASE",FLOOR(O289/M289,1),FLOOR(N289/M289,1))</f>
        <v/>
      </c>
      <c r="J289" s="106">
        <f>IF(ISNUMBER(SEARCH("FNSKU",C289)),"Labeling","")</f>
        <v/>
      </c>
      <c r="K289" s="106">
        <f>IFERROR(VLOOKUP(A289,Instruction!A:F,6,0),"")</f>
        <v/>
      </c>
      <c r="L289" s="107">
        <f>IFERROR(VLOOKUP(A289,Instruction!A:J,10,0),"No Supplies")</f>
        <v/>
      </c>
      <c r="M289" s="113">
        <f>IFERROR(VLOOKUP(A289,Data1!A:C,3,0),1)</f>
        <v/>
      </c>
      <c r="N289" s="103">
        <f>IFERROR(VLOOKUP(D289,Data2!$A:$D,4,0),"")</f>
        <v/>
      </c>
      <c r="O289" s="102">
        <f>IFERROR(VLOOKUP(D289,Data2!$A:$C,3,0),"")</f>
        <v/>
      </c>
      <c r="P289" s="103" t="n">
        <v>35</v>
      </c>
      <c r="Q289" s="102" t="n">
        <v>24</v>
      </c>
      <c r="R289" s="102" t="inlineStr"/>
      <c r="S289" s="102" t="inlineStr">
        <is>
          <t>BOX</t>
        </is>
      </c>
    </row>
    <row r="290">
      <c r="A290" s="95" t="inlineStr">
        <is>
          <t>569-PACK2</t>
        </is>
      </c>
      <c r="B290" s="96" t="inlineStr">
        <is>
          <t>B09C7NBHPS</t>
        </is>
      </c>
      <c r="C290" s="96" t="inlineStr">
        <is>
          <t>X0044R3MT7</t>
        </is>
      </c>
      <c r="D290" s="97">
        <f>IFERROR(VLOOKUP(A290,Data1!A:B,2,0),"")</f>
        <v/>
      </c>
      <c r="E290" s="98">
        <f>M290*Q290</f>
        <v/>
      </c>
      <c r="F290" s="98">
        <f>I290*IF(S290="CASE",H290,G290)</f>
        <v/>
      </c>
      <c r="G290" s="97">
        <f>IF(S290="CASE","",IFERROR(ROUNDUP(E290/N290,0),""))</f>
        <v/>
      </c>
      <c r="H290" s="97">
        <f>IF(S290="BOX","",IFERROR(ROUNDUP(E290/O290,0),""))</f>
        <v/>
      </c>
      <c r="I290" s="98">
        <f>IF(S290="CASE",FLOOR(O290/M290,1),FLOOR(N290/M290,1))</f>
        <v/>
      </c>
      <c r="J290" s="99">
        <f>IF(ISNUMBER(SEARCH("FNSKU",C290)),"Labeling","")</f>
        <v/>
      </c>
      <c r="K290" s="99">
        <f>IFERROR(VLOOKUP(A290,Instruction!A:F,6,0),"")</f>
        <v/>
      </c>
      <c r="L290" s="100">
        <f>IFERROR(VLOOKUP(A290,Instruction!A:J,10,0),"No Supplies")</f>
        <v/>
      </c>
      <c r="M290" s="98">
        <f>IFERROR(VLOOKUP(A290,Data1!A:C,3,0),1)</f>
        <v/>
      </c>
      <c r="N290" s="97">
        <f>IFERROR(VLOOKUP(D290,Data2!$A:$D,4,0),"")</f>
        <v/>
      </c>
      <c r="O290" s="96">
        <f>IFERROR(VLOOKUP(D290,Data2!$A:$C,3,0),"")</f>
        <v/>
      </c>
      <c r="P290" s="97" t="n">
        <v>35</v>
      </c>
      <c r="Q290" s="96" t="n">
        <v>36</v>
      </c>
      <c r="R290" s="96" t="inlineStr"/>
      <c r="S290" s="96" t="inlineStr">
        <is>
          <t>CASE</t>
        </is>
      </c>
    </row>
    <row r="291">
      <c r="A291" s="109" t="inlineStr">
        <is>
          <t>5174-EACH</t>
        </is>
      </c>
      <c r="B291" s="102" t="inlineStr">
        <is>
          <t>B07TGB6SPM</t>
        </is>
      </c>
      <c r="C291" s="102" t="inlineStr">
        <is>
          <t>B07TGB6SPM</t>
        </is>
      </c>
      <c r="D291" s="103">
        <f>IFERROR(VLOOKUP(A291,Data1!A:B,2,0),"")</f>
        <v/>
      </c>
      <c r="E291" s="113">
        <f>M291*Q291</f>
        <v/>
      </c>
      <c r="F291" s="113">
        <f>I291*IF(S291="CASE",H291,G291)</f>
        <v/>
      </c>
      <c r="G291" s="103">
        <f>IF(S291="CASE","",IFERROR(ROUNDUP(E291/N291,0),""))</f>
        <v/>
      </c>
      <c r="H291" s="103">
        <f>IF(S291="BOX","",IFERROR(ROUNDUP(E291/O291,0),""))</f>
        <v/>
      </c>
      <c r="I291" s="105">
        <f>IF(S291="CASE",FLOOR(O291/M291,1),FLOOR(N291/M291,1))</f>
        <v/>
      </c>
      <c r="J291" s="106">
        <f>IF(ISNUMBER(SEARCH("FNSKU",C291)),"Labeling","")</f>
        <v/>
      </c>
      <c r="K291" s="106">
        <f>IFERROR(VLOOKUP(A291,Instruction!A:F,6,0),"")</f>
        <v/>
      </c>
      <c r="L291" s="107">
        <f>IFERROR(VLOOKUP(A291,Instruction!A:J,10,0),"No Supplies")</f>
        <v/>
      </c>
      <c r="M291" s="113">
        <f>IFERROR(VLOOKUP(A291,Data1!A:C,3,0),1)</f>
        <v/>
      </c>
      <c r="N291" s="103">
        <f>IFERROR(VLOOKUP(D291,Data2!$A:$D,4,0),"")</f>
        <v/>
      </c>
      <c r="O291" s="102">
        <f>IFERROR(VLOOKUP(D291,Data2!$A:$C,3,0),"")</f>
        <v/>
      </c>
      <c r="P291" s="103" t="n">
        <v>35</v>
      </c>
      <c r="Q291" s="102" t="n">
        <v>24</v>
      </c>
      <c r="R291" s="102" t="inlineStr"/>
      <c r="S291" s="102" t="inlineStr">
        <is>
          <t>BOX</t>
        </is>
      </c>
    </row>
    <row r="292">
      <c r="A292" s="95" t="inlineStr">
        <is>
          <t>737-EACH</t>
        </is>
      </c>
      <c r="B292" s="96" t="inlineStr">
        <is>
          <t>B07SBKBSP6</t>
        </is>
      </c>
      <c r="C292" s="96" t="inlineStr">
        <is>
          <t>X004JMRDOH</t>
        </is>
      </c>
      <c r="D292" s="97">
        <f>IFERROR(VLOOKUP(A292,Data1!A:B,2,0),"")</f>
        <v/>
      </c>
      <c r="E292" s="98">
        <f>M292*Q292</f>
        <v/>
      </c>
      <c r="F292" s="98">
        <f>I292*IF(S292="CASE",H292,G292)</f>
        <v/>
      </c>
      <c r="G292" s="97">
        <f>IF(S292="CASE","",IFERROR(ROUNDUP(E292/N292,0),""))</f>
        <v/>
      </c>
      <c r="H292" s="97">
        <f>IF(S292="BOX","",IFERROR(ROUNDUP(E292/O292,0),""))</f>
        <v/>
      </c>
      <c r="I292" s="98">
        <f>IF(S292="CASE",FLOOR(O292/M292,1),FLOOR(N292/M292,1))</f>
        <v/>
      </c>
      <c r="J292" s="99">
        <f>IF(ISNUMBER(SEARCH("FNSKU",C292)),"Labeling","")</f>
        <v/>
      </c>
      <c r="K292" s="99">
        <f>IFERROR(VLOOKUP(A292,Instruction!A:F,6,0),"")</f>
        <v/>
      </c>
      <c r="L292" s="100">
        <f>IFERROR(VLOOKUP(A292,Instruction!A:J,10,0),"No Supplies")</f>
        <v/>
      </c>
      <c r="M292" s="98">
        <f>IFERROR(VLOOKUP(A292,Data1!A:C,3,0),1)</f>
        <v/>
      </c>
      <c r="N292" s="97">
        <f>IFERROR(VLOOKUP(D292,Data2!$A:$D,4,0),"")</f>
        <v/>
      </c>
      <c r="O292" s="96">
        <f>IFERROR(VLOOKUP(D292,Data2!$A:$C,3,0),"")</f>
        <v/>
      </c>
      <c r="P292" s="97" t="n">
        <v>35</v>
      </c>
      <c r="Q292" s="96" t="n">
        <v>24</v>
      </c>
      <c r="R292" s="96" t="inlineStr"/>
      <c r="S292" s="96" t="inlineStr">
        <is>
          <t>BOX</t>
        </is>
      </c>
    </row>
    <row r="293">
      <c r="A293" s="109" t="inlineStr">
        <is>
          <t>3187-BOX</t>
        </is>
      </c>
      <c r="B293" s="102" t="inlineStr">
        <is>
          <t>B07XQJMS3Y</t>
        </is>
      </c>
      <c r="C293" s="102" t="inlineStr">
        <is>
          <t>X0044R3MHT</t>
        </is>
      </c>
      <c r="D293" s="103">
        <f>IFERROR(VLOOKUP(A293,Data1!A:B,2,0),"")</f>
        <v/>
      </c>
      <c r="E293" s="113">
        <f>M293*Q293</f>
        <v/>
      </c>
      <c r="F293" s="113">
        <f>I293*IF(S293="CASE",H293,G293)</f>
        <v/>
      </c>
      <c r="G293" s="103">
        <f>IF(S293="CASE","",IFERROR(ROUNDUP(E293/N293,0),""))</f>
        <v/>
      </c>
      <c r="H293" s="103">
        <f>IF(S293="BOX","",IFERROR(ROUNDUP(E293/O293,0),""))</f>
        <v/>
      </c>
      <c r="I293" s="105">
        <f>IF(S293="CASE",FLOOR(O293/M293,1),FLOOR(N293/M293,1))</f>
        <v/>
      </c>
      <c r="J293" s="106">
        <f>IF(ISNUMBER(SEARCH("FNSKU",C293)),"Labeling","")</f>
        <v/>
      </c>
      <c r="K293" s="106">
        <f>IFERROR(VLOOKUP(A293,Instruction!A:F,6,0),"")</f>
        <v/>
      </c>
      <c r="L293" s="107">
        <f>IFERROR(VLOOKUP(A293,Instruction!A:J,10,0),"No Supplies")</f>
        <v/>
      </c>
      <c r="M293" s="113">
        <f>IFERROR(VLOOKUP(A293,Data1!A:C,3,0),1)</f>
        <v/>
      </c>
      <c r="N293" s="103">
        <f>IFERROR(VLOOKUP(D293,Data2!$A:$D,4,0),"")</f>
        <v/>
      </c>
      <c r="O293" s="102">
        <f>IFERROR(VLOOKUP(D293,Data2!$A:$C,3,0),"")</f>
        <v/>
      </c>
      <c r="P293" s="103" t="n">
        <v>35</v>
      </c>
      <c r="Q293" s="102" t="n">
        <v>36</v>
      </c>
      <c r="R293" s="102" t="inlineStr"/>
      <c r="S293" s="102" t="inlineStr">
        <is>
          <t>CASE</t>
        </is>
      </c>
    </row>
    <row r="294">
      <c r="A294" s="95" t="inlineStr">
        <is>
          <t>211-EACH-1</t>
        </is>
      </c>
      <c r="B294" s="96" t="inlineStr">
        <is>
          <t>B0019IOEQ8</t>
        </is>
      </c>
      <c r="C294" s="96" t="inlineStr">
        <is>
          <t>B0019IOEQ8</t>
        </is>
      </c>
      <c r="D294" s="97">
        <f>IFERROR(VLOOKUP(A294,Data1!A:B,2,0),"")</f>
        <v/>
      </c>
      <c r="E294" s="98">
        <f>M294*Q294</f>
        <v/>
      </c>
      <c r="F294" s="98">
        <f>I294*IF(S294="CASE",H294,G294)</f>
        <v/>
      </c>
      <c r="G294" s="97">
        <f>IF(S294="CASE","",IFERROR(ROUNDUP(E294/N294,0),""))</f>
        <v/>
      </c>
      <c r="H294" s="97">
        <f>IF(S294="BOX","",IFERROR(ROUNDUP(E294/O294,0),""))</f>
        <v/>
      </c>
      <c r="I294" s="98">
        <f>IF(S294="CASE",FLOOR(O294/M294,1),FLOOR(N294/M294,1))</f>
        <v/>
      </c>
      <c r="J294" s="99">
        <f>IF(ISNUMBER(SEARCH("FNSKU",C294)),"Labeling","")</f>
        <v/>
      </c>
      <c r="K294" s="99">
        <f>IFERROR(VLOOKUP(A294,Instruction!A:F,6,0),"")</f>
        <v/>
      </c>
      <c r="L294" s="100">
        <f>IFERROR(VLOOKUP(A294,Instruction!A:J,10,0),"No Supplies")</f>
        <v/>
      </c>
      <c r="M294" s="98">
        <f>IFERROR(VLOOKUP(A294,Data1!A:C,3,0),1)</f>
        <v/>
      </c>
      <c r="N294" s="97">
        <f>IFERROR(VLOOKUP(D294,Data2!$A:$D,4,0),"")</f>
        <v/>
      </c>
      <c r="O294" s="96">
        <f>IFERROR(VLOOKUP(D294,Data2!$A:$C,3,0),"")</f>
        <v/>
      </c>
      <c r="P294" s="97" t="n">
        <v>34</v>
      </c>
      <c r="Q294" s="96" t="n">
        <v>24</v>
      </c>
      <c r="R294" s="96" t="inlineStr"/>
      <c r="S294" s="96" t="inlineStr">
        <is>
          <t>BOX</t>
        </is>
      </c>
    </row>
    <row r="295">
      <c r="A295" s="109" t="inlineStr">
        <is>
          <t>39200-CASE</t>
        </is>
      </c>
      <c r="B295" s="102" t="inlineStr">
        <is>
          <t>B087WN4S84</t>
        </is>
      </c>
      <c r="C295" s="102" t="inlineStr"/>
      <c r="D295" s="103">
        <f>IFERROR(VLOOKUP(A295,Data1!A:B,2,0),"")</f>
        <v/>
      </c>
      <c r="E295" s="113">
        <f>M295*Q295</f>
        <v/>
      </c>
      <c r="F295" s="113">
        <f>I295*IF(S295="CASE",H295,G295)</f>
        <v/>
      </c>
      <c r="G295" s="103">
        <f>IF(S295="CASE","",IFERROR(ROUNDUP(E295/N295,0),""))</f>
        <v/>
      </c>
      <c r="H295" s="103">
        <f>IF(S295="BOX","",IFERROR(ROUNDUP(E295/O295,0),""))</f>
        <v/>
      </c>
      <c r="I295" s="105">
        <f>IF(S295="CASE",FLOOR(O295/M295,1),FLOOR(N295/M295,1))</f>
        <v/>
      </c>
      <c r="J295" s="106">
        <f>IF(ISNUMBER(SEARCH("FNSKU",C295)),"Labeling","")</f>
        <v/>
      </c>
      <c r="K295" s="106">
        <f>IFERROR(VLOOKUP(A295,Instruction!A:F,6,0),"")</f>
        <v/>
      </c>
      <c r="L295" s="107">
        <f>IFERROR(VLOOKUP(A295,Instruction!A:J,10,0),"No Supplies")</f>
        <v/>
      </c>
      <c r="M295" s="113">
        <f>IFERROR(VLOOKUP(A295,Data1!A:C,3,0),1)</f>
        <v/>
      </c>
      <c r="N295" s="103">
        <f>IFERROR(VLOOKUP(D295,Data2!$A:$D,4,0),"")</f>
        <v/>
      </c>
      <c r="O295" s="102">
        <f>IFERROR(VLOOKUP(D295,Data2!$A:$C,3,0),"")</f>
        <v/>
      </c>
      <c r="P295" s="103" t="n">
        <v>38</v>
      </c>
      <c r="Q295" s="102" t="n">
        <v>38</v>
      </c>
      <c r="R295" s="102" t="inlineStr"/>
      <c r="S295" s="102" t="inlineStr">
        <is>
          <t>CASE</t>
        </is>
      </c>
    </row>
    <row r="296">
      <c r="A296" s="95" t="inlineStr">
        <is>
          <t>836-SET4</t>
        </is>
      </c>
      <c r="B296" s="96" t="inlineStr">
        <is>
          <t>B07RBBZCF4</t>
        </is>
      </c>
      <c r="C296" s="96" t="inlineStr">
        <is>
          <t>X0044RLTLZ</t>
        </is>
      </c>
      <c r="D296" s="97">
        <f>IFERROR(VLOOKUP(A296,Data1!A:B,2,0),"")</f>
        <v/>
      </c>
      <c r="E296" s="98">
        <f>M296*Q296</f>
        <v/>
      </c>
      <c r="F296" s="98">
        <f>I296*IF(S296="CASE",H296,G296)</f>
        <v/>
      </c>
      <c r="G296" s="97">
        <f>IF(S296="CASE","",IFERROR(ROUNDUP(E296/N296,0),""))</f>
        <v/>
      </c>
      <c r="H296" s="97">
        <f>IF(S296="BOX","",IFERROR(ROUNDUP(E296/O296,0),""))</f>
        <v/>
      </c>
      <c r="I296" s="98">
        <f>IF(S296="CASE",FLOOR(O296/M296,1),FLOOR(N296/M296,1))</f>
        <v/>
      </c>
      <c r="J296" s="99">
        <f>IF(ISNUMBER(SEARCH("FNSKU",C296)),"Labeling","")</f>
        <v/>
      </c>
      <c r="K296" s="99">
        <f>IFERROR(VLOOKUP(A296,Instruction!A:F,6,0),"")</f>
        <v/>
      </c>
      <c r="L296" s="100">
        <f>IFERROR(VLOOKUP(A296,Instruction!A:J,10,0),"No Supplies")</f>
        <v/>
      </c>
      <c r="M296" s="98">
        <f>IFERROR(VLOOKUP(A296,Data1!A:C,3,0),1)</f>
        <v/>
      </c>
      <c r="N296" s="97">
        <f>IFERROR(VLOOKUP(D296,Data2!$A:$D,4,0),"")</f>
        <v/>
      </c>
      <c r="O296" s="96">
        <f>IFERROR(VLOOKUP(D296,Data2!$A:$C,3,0),"")</f>
        <v/>
      </c>
      <c r="P296" s="97" t="n">
        <v>34</v>
      </c>
      <c r="Q296" s="96" t="n">
        <v>36</v>
      </c>
      <c r="R296" s="96" t="inlineStr"/>
      <c r="S296" s="96" t="inlineStr">
        <is>
          <t>CASE</t>
        </is>
      </c>
    </row>
    <row r="297">
      <c r="A297" s="109" t="inlineStr">
        <is>
          <t>6101-EACH</t>
        </is>
      </c>
      <c r="B297" s="102" t="inlineStr">
        <is>
          <t>B07SD9P6HS</t>
        </is>
      </c>
      <c r="C297" s="102" t="inlineStr">
        <is>
          <t>X0040DP13P</t>
        </is>
      </c>
      <c r="D297" s="103">
        <f>IFERROR(VLOOKUP(A297,Data1!A:B,2,0),"")</f>
        <v/>
      </c>
      <c r="E297" s="113">
        <f>M297*Q297</f>
        <v/>
      </c>
      <c r="F297" s="113">
        <f>I297*IF(S297="CASE",H297,G297)</f>
        <v/>
      </c>
      <c r="G297" s="103">
        <f>IF(S297="CASE","",IFERROR(ROUNDUP(E297/N297,0),""))</f>
        <v/>
      </c>
      <c r="H297" s="103">
        <f>IF(S297="BOX","",IFERROR(ROUNDUP(E297/O297,0),""))</f>
        <v/>
      </c>
      <c r="I297" s="105">
        <f>IF(S297="CASE",FLOOR(O297/M297,1),FLOOR(N297/M297,1))</f>
        <v/>
      </c>
      <c r="J297" s="106">
        <f>IF(ISNUMBER(SEARCH("FNSKU",C297)),"Labeling","")</f>
        <v/>
      </c>
      <c r="K297" s="106">
        <f>IFERROR(VLOOKUP(A297,Instruction!A:F,6,0),"")</f>
        <v/>
      </c>
      <c r="L297" s="107">
        <f>IFERROR(VLOOKUP(A297,Instruction!A:J,10,0),"No Supplies")</f>
        <v/>
      </c>
      <c r="M297" s="113">
        <f>IFERROR(VLOOKUP(A297,Data1!A:C,3,0),1)</f>
        <v/>
      </c>
      <c r="N297" s="103">
        <f>IFERROR(VLOOKUP(D297,Data2!$A:$D,4,0),"")</f>
        <v/>
      </c>
      <c r="O297" s="102">
        <f>IFERROR(VLOOKUP(D297,Data2!$A:$C,3,0),"")</f>
        <v/>
      </c>
      <c r="P297" s="103" t="n">
        <v>33</v>
      </c>
      <c r="Q297" s="102" t="n">
        <v>36</v>
      </c>
      <c r="R297" s="102" t="inlineStr"/>
      <c r="S297" s="102" t="inlineStr">
        <is>
          <t>CASE</t>
        </is>
      </c>
    </row>
    <row r="298">
      <c r="A298" s="95" t="inlineStr">
        <is>
          <t>2178-SET6</t>
        </is>
      </c>
      <c r="B298" s="96" t="inlineStr">
        <is>
          <t>B0C7J2ZG4B</t>
        </is>
      </c>
      <c r="C298" s="96" t="inlineStr">
        <is>
          <t>X0044RLTGP</t>
        </is>
      </c>
      <c r="D298" s="97">
        <f>IFERROR(VLOOKUP(A298,Data1!A:B,2,0),"")</f>
        <v/>
      </c>
      <c r="E298" s="98">
        <f>M298*Q298</f>
        <v/>
      </c>
      <c r="F298" s="98">
        <f>I298*IF(S298="CASE",H298,G298)</f>
        <v/>
      </c>
      <c r="G298" s="97">
        <f>IF(S298="CASE","",IFERROR(ROUNDUP(E298/N298,0),""))</f>
        <v/>
      </c>
      <c r="H298" s="97">
        <f>IF(S298="BOX","",IFERROR(ROUNDUP(E298/O298,0),""))</f>
        <v/>
      </c>
      <c r="I298" s="98">
        <f>IF(S298="CASE",FLOOR(O298/M298,1),FLOOR(N298/M298,1))</f>
        <v/>
      </c>
      <c r="J298" s="99">
        <f>IF(ISNUMBER(SEARCH("FNSKU",C298)),"Labeling","")</f>
        <v/>
      </c>
      <c r="K298" s="99">
        <f>IFERROR(VLOOKUP(A298,Instruction!A:F,6,0),"")</f>
        <v/>
      </c>
      <c r="L298" s="100">
        <f>IFERROR(VLOOKUP(A298,Instruction!A:J,10,0),"No Supplies")</f>
        <v/>
      </c>
      <c r="M298" s="98">
        <f>IFERROR(VLOOKUP(A298,Data1!A:C,3,0),1)</f>
        <v/>
      </c>
      <c r="N298" s="97">
        <f>IFERROR(VLOOKUP(D298,Data2!$A:$D,4,0),"")</f>
        <v/>
      </c>
      <c r="O298" s="96">
        <f>IFERROR(VLOOKUP(D298,Data2!$A:$C,3,0),"")</f>
        <v/>
      </c>
      <c r="P298" s="97" t="n">
        <v>33</v>
      </c>
      <c r="Q298" s="96" t="n">
        <v>32</v>
      </c>
      <c r="R298" s="96" t="inlineStr"/>
      <c r="S298" s="96" t="inlineStr">
        <is>
          <t>CASE</t>
        </is>
      </c>
    </row>
    <row r="299">
      <c r="A299" s="109" t="inlineStr">
        <is>
          <t>2306-PACK4</t>
        </is>
      </c>
      <c r="B299" s="102" t="inlineStr">
        <is>
          <t>B09C2PF8Q7</t>
        </is>
      </c>
      <c r="C299" s="102" t="inlineStr">
        <is>
          <t>X0042TYVB5</t>
        </is>
      </c>
      <c r="D299" s="103">
        <f>IFERROR(VLOOKUP(A299,Data1!A:B,2,0),"")</f>
        <v/>
      </c>
      <c r="E299" s="113">
        <f>M299*Q299</f>
        <v/>
      </c>
      <c r="F299" s="113">
        <f>I299*IF(S299="CASE",H299,G299)</f>
        <v/>
      </c>
      <c r="G299" s="103">
        <f>IF(S299="CASE","",IFERROR(ROUNDUP(E299/N299,0),""))</f>
        <v/>
      </c>
      <c r="H299" s="103">
        <f>IF(S299="BOX","",IFERROR(ROUNDUP(E299/O299,0),""))</f>
        <v/>
      </c>
      <c r="I299" s="105">
        <f>IF(S299="CASE",FLOOR(O299/M299,1),FLOOR(N299/M299,1))</f>
        <v/>
      </c>
      <c r="J299" s="106">
        <f>IF(ISNUMBER(SEARCH("FNSKU",C299)),"Labeling","")</f>
        <v/>
      </c>
      <c r="K299" s="106">
        <f>IFERROR(VLOOKUP(A299,Instruction!A:F,6,0),"")</f>
        <v/>
      </c>
      <c r="L299" s="107">
        <f>IFERROR(VLOOKUP(A299,Instruction!A:J,10,0),"No Supplies")</f>
        <v/>
      </c>
      <c r="M299" s="113">
        <f>IFERROR(VLOOKUP(A299,Data1!A:C,3,0),1)</f>
        <v/>
      </c>
      <c r="N299" s="103">
        <f>IFERROR(VLOOKUP(D299,Data2!$A:$D,4,0),"")</f>
        <v/>
      </c>
      <c r="O299" s="102">
        <f>IFERROR(VLOOKUP(D299,Data2!$A:$C,3,0),"")</f>
        <v/>
      </c>
      <c r="P299" s="103" t="n">
        <v>32</v>
      </c>
      <c r="Q299" s="102" t="n">
        <v>36</v>
      </c>
      <c r="R299" s="102" t="inlineStr"/>
      <c r="S299" s="102" t="inlineStr">
        <is>
          <t>CASE</t>
        </is>
      </c>
    </row>
    <row r="300">
      <c r="A300" s="95" t="inlineStr">
        <is>
          <t>5412-EACH</t>
        </is>
      </c>
      <c r="B300" s="96" t="inlineStr">
        <is>
          <t>B075VXKDMN</t>
        </is>
      </c>
      <c r="C300" s="96" t="inlineStr">
        <is>
          <t>B075VXKDMN</t>
        </is>
      </c>
      <c r="D300" s="97">
        <f>IFERROR(VLOOKUP(A300,Data1!A:B,2,0),"")</f>
        <v/>
      </c>
      <c r="E300" s="98">
        <f>M300*Q300</f>
        <v/>
      </c>
      <c r="F300" s="98">
        <f>I300*IF(S300="CASE",H300,G300)</f>
        <v/>
      </c>
      <c r="G300" s="97">
        <f>IF(S300="CASE","",IFERROR(ROUNDUP(E300/N300,0),""))</f>
        <v/>
      </c>
      <c r="H300" s="97">
        <f>IF(S300="BOX","",IFERROR(ROUNDUP(E300/O300,0),""))</f>
        <v/>
      </c>
      <c r="I300" s="98">
        <f>IF(S300="CASE",FLOOR(O300/M300,1),FLOOR(N300/M300,1))</f>
        <v/>
      </c>
      <c r="J300" s="99">
        <f>IF(ISNUMBER(SEARCH("FNSKU",C300)),"Labeling","")</f>
        <v/>
      </c>
      <c r="K300" s="99">
        <f>IFERROR(VLOOKUP(A300,Instruction!A:F,6,0),"")</f>
        <v/>
      </c>
      <c r="L300" s="100">
        <f>IFERROR(VLOOKUP(A300,Instruction!A:J,10,0),"No Supplies")</f>
        <v/>
      </c>
      <c r="M300" s="98">
        <f>IFERROR(VLOOKUP(A300,Data1!A:C,3,0),1)</f>
        <v/>
      </c>
      <c r="N300" s="97">
        <f>IFERROR(VLOOKUP(D300,Data2!$A:$D,4,0),"")</f>
        <v/>
      </c>
      <c r="O300" s="96">
        <f>IFERROR(VLOOKUP(D300,Data2!$A:$C,3,0),"")</f>
        <v/>
      </c>
      <c r="P300" s="97" t="n">
        <v>32</v>
      </c>
      <c r="Q300" s="96" t="n">
        <v>48</v>
      </c>
      <c r="R300" s="96" t="inlineStr"/>
      <c r="S300" s="96" t="inlineStr">
        <is>
          <t>CASE</t>
        </is>
      </c>
    </row>
    <row r="301">
      <c r="A301" s="109" t="inlineStr">
        <is>
          <t>3802-EACH</t>
        </is>
      </c>
      <c r="B301" s="102" t="inlineStr">
        <is>
          <t>B07RXPJGG7</t>
        </is>
      </c>
      <c r="C301" s="102" t="inlineStr">
        <is>
          <t>X0046CBMRT</t>
        </is>
      </c>
      <c r="D301" s="103">
        <f>IFERROR(VLOOKUP(A301,Data1!A:B,2,0),"")</f>
        <v/>
      </c>
      <c r="E301" s="113">
        <f>M301*Q301</f>
        <v/>
      </c>
      <c r="F301" s="113">
        <f>I301*IF(S301="CASE",H301,G301)</f>
        <v/>
      </c>
      <c r="G301" s="103">
        <f>IF(S301="CASE","",IFERROR(ROUNDUP(E301/N301,0),""))</f>
        <v/>
      </c>
      <c r="H301" s="103">
        <f>IF(S301="BOX","",IFERROR(ROUNDUP(E301/O301,0),""))</f>
        <v/>
      </c>
      <c r="I301" s="105">
        <f>IF(S301="CASE",FLOOR(O301/M301,1),FLOOR(N301/M301,1))</f>
        <v/>
      </c>
      <c r="J301" s="106">
        <f>IF(ISNUMBER(SEARCH("FNSKU",C301)),"Labeling","")</f>
        <v/>
      </c>
      <c r="K301" s="106">
        <f>IFERROR(VLOOKUP(A301,Instruction!A:F,6,0),"")</f>
        <v/>
      </c>
      <c r="L301" s="107">
        <f>IFERROR(VLOOKUP(A301,Instruction!A:J,10,0),"No Supplies")</f>
        <v/>
      </c>
      <c r="M301" s="113">
        <f>IFERROR(VLOOKUP(A301,Data1!A:C,3,0),1)</f>
        <v/>
      </c>
      <c r="N301" s="103">
        <f>IFERROR(VLOOKUP(D301,Data2!$A:$D,4,0),"")</f>
        <v/>
      </c>
      <c r="O301" s="102">
        <f>IFERROR(VLOOKUP(D301,Data2!$A:$C,3,0),"")</f>
        <v/>
      </c>
      <c r="P301" s="103" t="n">
        <v>32</v>
      </c>
      <c r="Q301" s="102" t="n">
        <v>24</v>
      </c>
      <c r="R301" s="102" t="inlineStr"/>
      <c r="S301" s="102" t="inlineStr">
        <is>
          <t>BOX</t>
        </is>
      </c>
    </row>
    <row r="302">
      <c r="A302" s="95" t="inlineStr">
        <is>
          <t>601-BOX</t>
        </is>
      </c>
      <c r="B302" s="96" t="inlineStr">
        <is>
          <t>B07XQQ61M4</t>
        </is>
      </c>
      <c r="C302" s="96" t="inlineStr">
        <is>
          <t>X003SBSJFH</t>
        </is>
      </c>
      <c r="D302" s="97">
        <f>IFERROR(VLOOKUP(A302,Data1!A:B,2,0),"")</f>
        <v/>
      </c>
      <c r="E302" s="98">
        <f>M302*Q302</f>
        <v/>
      </c>
      <c r="F302" s="98">
        <f>I302*IF(S302="CASE",H302,G302)</f>
        <v/>
      </c>
      <c r="G302" s="97">
        <f>IF(S302="CASE","",IFERROR(ROUNDUP(E302/N302,0),""))</f>
        <v/>
      </c>
      <c r="H302" s="97">
        <f>IF(S302="BOX","",IFERROR(ROUNDUP(E302/O302,0),""))</f>
        <v/>
      </c>
      <c r="I302" s="98">
        <f>IF(S302="CASE",FLOOR(O302/M302,1),FLOOR(N302/M302,1))</f>
        <v/>
      </c>
      <c r="J302" s="99">
        <f>IF(ISNUMBER(SEARCH("FNSKU",C302)),"Labeling","")</f>
        <v/>
      </c>
      <c r="K302" s="99">
        <f>IFERROR(VLOOKUP(A302,Instruction!A:F,6,0),"")</f>
        <v/>
      </c>
      <c r="L302" s="100">
        <f>IFERROR(VLOOKUP(A302,Instruction!A:J,10,0),"No Supplies")</f>
        <v/>
      </c>
      <c r="M302" s="98">
        <f>IFERROR(VLOOKUP(A302,Data1!A:C,3,0),1)</f>
        <v/>
      </c>
      <c r="N302" s="97">
        <f>IFERROR(VLOOKUP(D302,Data2!$A:$D,4,0),"")</f>
        <v/>
      </c>
      <c r="O302" s="96">
        <f>IFERROR(VLOOKUP(D302,Data2!$A:$C,3,0),"")</f>
        <v/>
      </c>
      <c r="P302" s="97" t="n">
        <v>31</v>
      </c>
      <c r="Q302" s="96" t="n">
        <v>30</v>
      </c>
      <c r="R302" s="96" t="inlineStr"/>
      <c r="S302" s="96" t="inlineStr">
        <is>
          <t>CASE</t>
        </is>
      </c>
    </row>
    <row r="303">
      <c r="A303" s="109" t="inlineStr">
        <is>
          <t>2052-PACK2</t>
        </is>
      </c>
      <c r="B303" s="102" t="inlineStr">
        <is>
          <t>B08GWN6RS8</t>
        </is>
      </c>
      <c r="C303" s="102" t="inlineStr">
        <is>
          <t>X0044RLTND</t>
        </is>
      </c>
      <c r="D303" s="103">
        <f>IFERROR(VLOOKUP(A303,Data1!A:B,2,0),"")</f>
        <v/>
      </c>
      <c r="E303" s="113">
        <f>M303*Q303</f>
        <v/>
      </c>
      <c r="F303" s="113">
        <f>I303*IF(S303="CASE",H303,G303)</f>
        <v/>
      </c>
      <c r="G303" s="103">
        <f>IF(S303="CASE","",IFERROR(ROUNDUP(E303/N303,0),""))</f>
        <v/>
      </c>
      <c r="H303" s="103">
        <f>IF(S303="BOX","",IFERROR(ROUNDUP(E303/O303,0),""))</f>
        <v/>
      </c>
      <c r="I303" s="105">
        <f>IF(S303="CASE",FLOOR(O303/M303,1),FLOOR(N303/M303,1))</f>
        <v/>
      </c>
      <c r="J303" s="106">
        <f>IF(ISNUMBER(SEARCH("FNSKU",C303)),"Labeling","")</f>
        <v/>
      </c>
      <c r="K303" s="106">
        <f>IFERROR(VLOOKUP(A303,Instruction!A:F,6,0),"")</f>
        <v/>
      </c>
      <c r="L303" s="107">
        <f>IFERROR(VLOOKUP(A303,Instruction!A:J,10,0),"No Supplies")</f>
        <v/>
      </c>
      <c r="M303" s="113">
        <f>IFERROR(VLOOKUP(A303,Data1!A:C,3,0),1)</f>
        <v/>
      </c>
      <c r="N303" s="103">
        <f>IFERROR(VLOOKUP(D303,Data2!$A:$D,4,0),"")</f>
        <v/>
      </c>
      <c r="O303" s="102">
        <f>IFERROR(VLOOKUP(D303,Data2!$A:$C,3,0),"")</f>
        <v/>
      </c>
      <c r="P303" s="103" t="n">
        <v>30</v>
      </c>
      <c r="Q303" s="102" t="n">
        <v>36</v>
      </c>
      <c r="R303" s="102" t="inlineStr"/>
      <c r="S303" s="102" t="inlineStr">
        <is>
          <t>BOX</t>
        </is>
      </c>
    </row>
    <row r="304">
      <c r="A304" s="95" t="inlineStr">
        <is>
          <t>6053-EACH</t>
        </is>
      </c>
      <c r="B304" s="96" t="inlineStr">
        <is>
          <t>B0BH8LJQ68</t>
        </is>
      </c>
      <c r="C304" s="96" t="inlineStr">
        <is>
          <t>B0BH8LJQ68</t>
        </is>
      </c>
      <c r="D304" s="97">
        <f>IFERROR(VLOOKUP(A304,Data1!A:B,2,0),"")</f>
        <v/>
      </c>
      <c r="E304" s="98">
        <f>M304*Q304</f>
        <v/>
      </c>
      <c r="F304" s="98">
        <f>I304*IF(S304="CASE",H304,G304)</f>
        <v/>
      </c>
      <c r="G304" s="97">
        <f>IF(S304="CASE","",IFERROR(ROUNDUP(E304/N304,0),""))</f>
        <v/>
      </c>
      <c r="H304" s="97">
        <f>IF(S304="BOX","",IFERROR(ROUNDUP(E304/O304,0),""))</f>
        <v/>
      </c>
      <c r="I304" s="98">
        <f>IF(S304="CASE",FLOOR(O304/M304,1),FLOOR(N304/M304,1))</f>
        <v/>
      </c>
      <c r="J304" s="99">
        <f>IF(ISNUMBER(SEARCH("FNSKU",C304)),"Labeling","")</f>
        <v/>
      </c>
      <c r="K304" s="99">
        <f>IFERROR(VLOOKUP(A304,Instruction!A:F,6,0),"")</f>
        <v/>
      </c>
      <c r="L304" s="100">
        <f>IFERROR(VLOOKUP(A304,Instruction!A:J,10,0),"No Supplies")</f>
        <v/>
      </c>
      <c r="M304" s="98">
        <f>IFERROR(VLOOKUP(A304,Data1!A:C,3,0),1)</f>
        <v/>
      </c>
      <c r="N304" s="97">
        <f>IFERROR(VLOOKUP(D304,Data2!$A:$D,4,0),"")</f>
        <v/>
      </c>
      <c r="O304" s="96">
        <f>IFERROR(VLOOKUP(D304,Data2!$A:$C,3,0),"")</f>
        <v/>
      </c>
      <c r="P304" s="97" t="n">
        <v>29</v>
      </c>
      <c r="Q304" s="96" t="n">
        <v>30</v>
      </c>
      <c r="R304" s="96" t="inlineStr"/>
      <c r="S304" s="96" t="inlineStr">
        <is>
          <t>CASE</t>
        </is>
      </c>
    </row>
    <row r="305">
      <c r="A305" s="109" t="inlineStr">
        <is>
          <t>622-SET6</t>
        </is>
      </c>
      <c r="B305" s="102" t="inlineStr">
        <is>
          <t>B07SFZY4T8</t>
        </is>
      </c>
      <c r="C305" s="102" t="inlineStr">
        <is>
          <t>X0044RS1QV</t>
        </is>
      </c>
      <c r="D305" s="103">
        <f>IFERROR(VLOOKUP(A305,Data1!A:B,2,0),"")</f>
        <v/>
      </c>
      <c r="E305" s="113">
        <f>M305*Q305</f>
        <v/>
      </c>
      <c r="F305" s="113">
        <f>I305*IF(S305="CASE",H305,G305)</f>
        <v/>
      </c>
      <c r="G305" s="103">
        <f>IF(S305="CASE","",IFERROR(ROUNDUP(E305/N305,0),""))</f>
        <v/>
      </c>
      <c r="H305" s="103">
        <f>IF(S305="BOX","",IFERROR(ROUNDUP(E305/O305,0),""))</f>
        <v/>
      </c>
      <c r="I305" s="105">
        <f>IF(S305="CASE",FLOOR(O305/M305,1),FLOOR(N305/M305,1))</f>
        <v/>
      </c>
      <c r="J305" s="106">
        <f>IF(ISNUMBER(SEARCH("FNSKU",C305)),"Labeling","")</f>
        <v/>
      </c>
      <c r="K305" s="106">
        <f>IFERROR(VLOOKUP(A305,Instruction!A:F,6,0),"")</f>
        <v/>
      </c>
      <c r="L305" s="107">
        <f>IFERROR(VLOOKUP(A305,Instruction!A:J,10,0),"No Supplies")</f>
        <v/>
      </c>
      <c r="M305" s="113">
        <f>IFERROR(VLOOKUP(A305,Data1!A:C,3,0),1)</f>
        <v/>
      </c>
      <c r="N305" s="103">
        <f>IFERROR(VLOOKUP(D305,Data2!$A:$D,4,0),"")</f>
        <v/>
      </c>
      <c r="O305" s="102">
        <f>IFERROR(VLOOKUP(D305,Data2!$A:$C,3,0),"")</f>
        <v/>
      </c>
      <c r="P305" s="103" t="n">
        <v>29</v>
      </c>
      <c r="Q305" s="102" t="n">
        <v>24</v>
      </c>
      <c r="R305" s="102" t="inlineStr"/>
      <c r="S305" s="102" t="inlineStr">
        <is>
          <t>CASE</t>
        </is>
      </c>
    </row>
    <row r="306">
      <c r="A306" s="95" t="inlineStr">
        <is>
          <t>3107-BOX</t>
        </is>
      </c>
      <c r="B306" s="96" t="inlineStr">
        <is>
          <t>B07XQJZL28</t>
        </is>
      </c>
      <c r="C306" s="96" t="inlineStr">
        <is>
          <t>X0045A6VWX</t>
        </is>
      </c>
      <c r="D306" s="97">
        <f>IFERROR(VLOOKUP(A306,Data1!A:B,2,0),"")</f>
        <v/>
      </c>
      <c r="E306" s="98">
        <f>M306*Q306</f>
        <v/>
      </c>
      <c r="F306" s="98">
        <f>I306*IF(S306="CASE",H306,G306)</f>
        <v/>
      </c>
      <c r="G306" s="97">
        <f>IF(S306="CASE","",IFERROR(ROUNDUP(E306/N306,0),""))</f>
        <v/>
      </c>
      <c r="H306" s="97">
        <f>IF(S306="BOX","",IFERROR(ROUNDUP(E306/O306,0),""))</f>
        <v/>
      </c>
      <c r="I306" s="98">
        <f>IF(S306="CASE",FLOOR(O306/M306,1),FLOOR(N306/M306,1))</f>
        <v/>
      </c>
      <c r="J306" s="99">
        <f>IF(ISNUMBER(SEARCH("FNSKU",C306)),"Labeling","")</f>
        <v/>
      </c>
      <c r="K306" s="99">
        <f>IFERROR(VLOOKUP(A306,Instruction!A:F,6,0),"")</f>
        <v/>
      </c>
      <c r="L306" s="100">
        <f>IFERROR(VLOOKUP(A306,Instruction!A:J,10,0),"No Supplies")</f>
        <v/>
      </c>
      <c r="M306" s="98">
        <f>IFERROR(VLOOKUP(A306,Data1!A:C,3,0),1)</f>
        <v/>
      </c>
      <c r="N306" s="97">
        <f>IFERROR(VLOOKUP(D306,Data2!$A:$D,4,0),"")</f>
        <v/>
      </c>
      <c r="O306" s="96">
        <f>IFERROR(VLOOKUP(D306,Data2!$A:$C,3,0),"")</f>
        <v/>
      </c>
      <c r="P306" s="97" t="n">
        <v>29</v>
      </c>
      <c r="Q306" s="96" t="n">
        <v>30</v>
      </c>
      <c r="R306" s="96" t="inlineStr"/>
      <c r="S306" s="96" t="inlineStr">
        <is>
          <t>CASE</t>
        </is>
      </c>
    </row>
    <row r="307">
      <c r="A307" s="109" t="inlineStr">
        <is>
          <t>805-SET6</t>
        </is>
      </c>
      <c r="B307" s="102" t="inlineStr">
        <is>
          <t>B07RCL7XGY</t>
        </is>
      </c>
      <c r="C307" s="102" t="inlineStr">
        <is>
          <t>X0044RG613</t>
        </is>
      </c>
      <c r="D307" s="103">
        <f>IFERROR(VLOOKUP(A307,Data1!A:B,2,0),"")</f>
        <v/>
      </c>
      <c r="E307" s="113">
        <f>M307*Q307</f>
        <v/>
      </c>
      <c r="F307" s="113">
        <f>I307*IF(S307="CASE",H307,G307)</f>
        <v/>
      </c>
      <c r="G307" s="103">
        <f>IF(S307="CASE","",IFERROR(ROUNDUP(E307/N307,0),""))</f>
        <v/>
      </c>
      <c r="H307" s="103">
        <f>IF(S307="BOX","",IFERROR(ROUNDUP(E307/O307,0),""))</f>
        <v/>
      </c>
      <c r="I307" s="105">
        <f>IF(S307="CASE",FLOOR(O307/M307,1),FLOOR(N307/M307,1))</f>
        <v/>
      </c>
      <c r="J307" s="106">
        <f>IF(ISNUMBER(SEARCH("FNSKU",C307)),"Labeling","")</f>
        <v/>
      </c>
      <c r="K307" s="106">
        <f>IFERROR(VLOOKUP(A307,Instruction!A:F,6,0),"")</f>
        <v/>
      </c>
      <c r="L307" s="107">
        <f>IFERROR(VLOOKUP(A307,Instruction!A:J,10,0),"No Supplies")</f>
        <v/>
      </c>
      <c r="M307" s="113">
        <f>IFERROR(VLOOKUP(A307,Data1!A:C,3,0),1)</f>
        <v/>
      </c>
      <c r="N307" s="103">
        <f>IFERROR(VLOOKUP(D307,Data2!$A:$D,4,0),"")</f>
        <v/>
      </c>
      <c r="O307" s="102">
        <f>IFERROR(VLOOKUP(D307,Data2!$A:$C,3,0),"")</f>
        <v/>
      </c>
      <c r="P307" s="103" t="n">
        <v>28</v>
      </c>
      <c r="Q307" s="102" t="n">
        <v>24</v>
      </c>
      <c r="R307" s="102" t="inlineStr"/>
      <c r="S307" s="102" t="inlineStr">
        <is>
          <t>CASE</t>
        </is>
      </c>
    </row>
    <row r="308">
      <c r="A308" s="95" t="inlineStr">
        <is>
          <t>3109-PACK4</t>
        </is>
      </c>
      <c r="B308" s="96" t="inlineStr">
        <is>
          <t>B08G3W5DPX</t>
        </is>
      </c>
      <c r="C308" s="96" t="inlineStr">
        <is>
          <t>X0042TXTLN</t>
        </is>
      </c>
      <c r="D308" s="97">
        <f>IFERROR(VLOOKUP(A308,Data1!A:B,2,0),"")</f>
        <v/>
      </c>
      <c r="E308" s="98">
        <f>M308*Q308</f>
        <v/>
      </c>
      <c r="F308" s="98">
        <f>I308*IF(S308="CASE",H308,G308)</f>
        <v/>
      </c>
      <c r="G308" s="97">
        <f>IF(S308="CASE","",IFERROR(ROUNDUP(E308/N308,0),""))</f>
        <v/>
      </c>
      <c r="H308" s="97">
        <f>IF(S308="BOX","",IFERROR(ROUNDUP(E308/O308,0),""))</f>
        <v/>
      </c>
      <c r="I308" s="98">
        <f>IF(S308="CASE",FLOOR(O308/M308,1),FLOOR(N308/M308,1))</f>
        <v/>
      </c>
      <c r="J308" s="99">
        <f>IF(ISNUMBER(SEARCH("FNSKU",C308)),"Labeling","")</f>
        <v/>
      </c>
      <c r="K308" s="99">
        <f>IFERROR(VLOOKUP(A308,Instruction!A:F,6,0),"")</f>
        <v/>
      </c>
      <c r="L308" s="100">
        <f>IFERROR(VLOOKUP(A308,Instruction!A:J,10,0),"No Supplies")</f>
        <v/>
      </c>
      <c r="M308" s="98">
        <f>IFERROR(VLOOKUP(A308,Data1!A:C,3,0),1)</f>
        <v/>
      </c>
      <c r="N308" s="97">
        <f>IFERROR(VLOOKUP(D308,Data2!$A:$D,4,0),"")</f>
        <v/>
      </c>
      <c r="O308" s="96">
        <f>IFERROR(VLOOKUP(D308,Data2!$A:$C,3,0),"")</f>
        <v/>
      </c>
      <c r="P308" s="97" t="n">
        <v>28</v>
      </c>
      <c r="Q308" s="96" t="n">
        <v>24</v>
      </c>
      <c r="R308" s="96" t="inlineStr"/>
      <c r="S308" s="96" t="inlineStr">
        <is>
          <t>CASE</t>
        </is>
      </c>
    </row>
    <row r="309">
      <c r="A309" s="109" t="inlineStr">
        <is>
          <t>4143-CASE</t>
        </is>
      </c>
      <c r="B309" s="102" t="inlineStr">
        <is>
          <t>B07QD3GHFT</t>
        </is>
      </c>
      <c r="C309" s="102" t="inlineStr">
        <is>
          <t>X004KT3ZH3</t>
        </is>
      </c>
      <c r="D309" s="103">
        <f>IFERROR(VLOOKUP(A309,Data1!A:B,2,0),"")</f>
        <v/>
      </c>
      <c r="E309" s="113">
        <f>M309*Q309</f>
        <v/>
      </c>
      <c r="F309" s="113">
        <f>I309*IF(S309="CASE",H309,G309)</f>
        <v/>
      </c>
      <c r="G309" s="103">
        <f>IF(S309="CASE","",IFERROR(ROUNDUP(E309/N309,0),""))</f>
        <v/>
      </c>
      <c r="H309" s="103">
        <f>IF(S309="BOX","",IFERROR(ROUNDUP(E309/O309,0),""))</f>
        <v/>
      </c>
      <c r="I309" s="105">
        <f>IF(S309="CASE",FLOOR(O309/M309,1),FLOOR(N309/M309,1))</f>
        <v/>
      </c>
      <c r="J309" s="106">
        <f>IF(ISNUMBER(SEARCH("FNSKU",C309)),"Labeling","")</f>
        <v/>
      </c>
      <c r="K309" s="106">
        <f>IFERROR(VLOOKUP(A309,Instruction!A:F,6,0),"")</f>
        <v/>
      </c>
      <c r="L309" s="107">
        <f>IFERROR(VLOOKUP(A309,Instruction!A:J,10,0),"No Supplies")</f>
        <v/>
      </c>
      <c r="M309" s="113">
        <f>IFERROR(VLOOKUP(A309,Data1!A:C,3,0),1)</f>
        <v/>
      </c>
      <c r="N309" s="103">
        <f>IFERROR(VLOOKUP(D309,Data2!$A:$D,4,0),"")</f>
        <v/>
      </c>
      <c r="O309" s="102">
        <f>IFERROR(VLOOKUP(D309,Data2!$A:$C,3,0),"")</f>
        <v/>
      </c>
      <c r="P309" s="103" t="n">
        <v>28</v>
      </c>
      <c r="Q309" s="102" t="n">
        <v>28</v>
      </c>
      <c r="R309" s="102" t="inlineStr"/>
      <c r="S309" s="102" t="inlineStr">
        <is>
          <t>CASE</t>
        </is>
      </c>
    </row>
    <row r="310">
      <c r="A310" s="95" t="inlineStr">
        <is>
          <t>6023-SET4</t>
        </is>
      </c>
      <c r="B310" s="96" t="inlineStr">
        <is>
          <t>B0BDSRHG1G</t>
        </is>
      </c>
      <c r="C310" s="96" t="inlineStr">
        <is>
          <t>B0BDSRHG1G</t>
        </is>
      </c>
      <c r="D310" s="97">
        <f>IFERROR(VLOOKUP(A310,Data1!A:B,2,0),"")</f>
        <v/>
      </c>
      <c r="E310" s="98">
        <f>M310*Q310</f>
        <v/>
      </c>
      <c r="F310" s="98">
        <f>I310*IF(S310="CASE",H310,G310)</f>
        <v/>
      </c>
      <c r="G310" s="97">
        <f>IF(S310="CASE","",IFERROR(ROUNDUP(E310/N310,0),""))</f>
        <v/>
      </c>
      <c r="H310" s="97">
        <f>IF(S310="BOX","",IFERROR(ROUNDUP(E310/O310,0),""))</f>
        <v/>
      </c>
      <c r="I310" s="98">
        <f>IF(S310="CASE",FLOOR(O310/M310,1),FLOOR(N310/M310,1))</f>
        <v/>
      </c>
      <c r="J310" s="99">
        <f>IF(ISNUMBER(SEARCH("FNSKU",C310)),"Labeling","")</f>
        <v/>
      </c>
      <c r="K310" s="99">
        <f>IFERROR(VLOOKUP(A310,Instruction!A:F,6,0),"")</f>
        <v/>
      </c>
      <c r="L310" s="100">
        <f>IFERROR(VLOOKUP(A310,Instruction!A:J,10,0),"No Supplies")</f>
        <v/>
      </c>
      <c r="M310" s="98">
        <f>IFERROR(VLOOKUP(A310,Data1!A:C,3,0),1)</f>
        <v/>
      </c>
      <c r="N310" s="97">
        <f>IFERROR(VLOOKUP(D310,Data2!$A:$D,4,0),"")</f>
        <v/>
      </c>
      <c r="O310" s="96">
        <f>IFERROR(VLOOKUP(D310,Data2!$A:$C,3,0),"")</f>
        <v/>
      </c>
      <c r="P310" s="97" t="n">
        <v>27</v>
      </c>
      <c r="Q310" s="96" t="n">
        <v>30</v>
      </c>
      <c r="R310" s="96" t="inlineStr"/>
      <c r="S310" s="96" t="inlineStr">
        <is>
          <t>CASE</t>
        </is>
      </c>
    </row>
    <row r="311">
      <c r="A311" s="109" t="inlineStr">
        <is>
          <t>809--SET6</t>
        </is>
      </c>
      <c r="B311" s="102" t="inlineStr">
        <is>
          <t>B09F18RK89</t>
        </is>
      </c>
      <c r="C311" s="102" t="inlineStr">
        <is>
          <t>X003SBSJ89</t>
        </is>
      </c>
      <c r="D311" s="103">
        <f>IFERROR(VLOOKUP(A311,Data1!A:B,2,0),"")</f>
        <v/>
      </c>
      <c r="E311" s="113">
        <f>M311*Q311</f>
        <v/>
      </c>
      <c r="F311" s="113">
        <f>I311*IF(S311="CASE",H311,G311)</f>
        <v/>
      </c>
      <c r="G311" s="103">
        <f>IF(S311="CASE","",IFERROR(ROUNDUP(E311/N311,0),""))</f>
        <v/>
      </c>
      <c r="H311" s="103">
        <f>IF(S311="BOX","",IFERROR(ROUNDUP(E311/O311,0),""))</f>
        <v/>
      </c>
      <c r="I311" s="105">
        <f>IF(S311="CASE",FLOOR(O311/M311,1),FLOOR(N311/M311,1))</f>
        <v/>
      </c>
      <c r="J311" s="106">
        <f>IF(ISNUMBER(SEARCH("FNSKU",C311)),"Labeling","")</f>
        <v/>
      </c>
      <c r="K311" s="106">
        <f>IFERROR(VLOOKUP(A311,Instruction!A:F,6,0),"")</f>
        <v/>
      </c>
      <c r="L311" s="107">
        <f>IFERROR(VLOOKUP(A311,Instruction!A:J,10,0),"No Supplies")</f>
        <v/>
      </c>
      <c r="M311" s="113">
        <f>IFERROR(VLOOKUP(A311,Data1!A:C,3,0),1)</f>
        <v/>
      </c>
      <c r="N311" s="103">
        <f>IFERROR(VLOOKUP(D311,Data2!$A:$D,4,0),"")</f>
        <v/>
      </c>
      <c r="O311" s="102">
        <f>IFERROR(VLOOKUP(D311,Data2!$A:$C,3,0),"")</f>
        <v/>
      </c>
      <c r="P311" s="103" t="n">
        <v>27</v>
      </c>
      <c r="Q311" s="102" t="n">
        <v>24</v>
      </c>
      <c r="R311" s="102" t="inlineStr"/>
      <c r="S311" s="102" t="inlineStr">
        <is>
          <t>CASE</t>
        </is>
      </c>
    </row>
    <row r="312">
      <c r="A312" s="95" t="inlineStr">
        <is>
          <t>2309-PACK2</t>
        </is>
      </c>
      <c r="B312" s="96" t="inlineStr">
        <is>
          <t>B0C5ZHCQQ6</t>
        </is>
      </c>
      <c r="C312" s="96" t="inlineStr">
        <is>
          <t>X003VV298R</t>
        </is>
      </c>
      <c r="D312" s="97">
        <f>IFERROR(VLOOKUP(A312,Data1!A:B,2,0),"")</f>
        <v/>
      </c>
      <c r="E312" s="98">
        <f>M312*Q312</f>
        <v/>
      </c>
      <c r="F312" s="98">
        <f>I312*IF(S312="CASE",H312,G312)</f>
        <v/>
      </c>
      <c r="G312" s="97">
        <f>IF(S312="CASE","",IFERROR(ROUNDUP(E312/N312,0),""))</f>
        <v/>
      </c>
      <c r="H312" s="97">
        <f>IF(S312="BOX","",IFERROR(ROUNDUP(E312/O312,0),""))</f>
        <v/>
      </c>
      <c r="I312" s="98">
        <f>IF(S312="CASE",FLOOR(O312/M312,1),FLOOR(N312/M312,1))</f>
        <v/>
      </c>
      <c r="J312" s="99">
        <f>IF(ISNUMBER(SEARCH("FNSKU",C312)),"Labeling","")</f>
        <v/>
      </c>
      <c r="K312" s="99">
        <f>IFERROR(VLOOKUP(A312,Instruction!A:F,6,0),"")</f>
        <v/>
      </c>
      <c r="L312" s="100">
        <f>IFERROR(VLOOKUP(A312,Instruction!A:J,10,0),"No Supplies")</f>
        <v/>
      </c>
      <c r="M312" s="98">
        <f>IFERROR(VLOOKUP(A312,Data1!A:C,3,0),1)</f>
        <v/>
      </c>
      <c r="N312" s="97">
        <f>IFERROR(VLOOKUP(D312,Data2!$A:$D,4,0),"")</f>
        <v/>
      </c>
      <c r="O312" s="96">
        <f>IFERROR(VLOOKUP(D312,Data2!$A:$C,3,0),"")</f>
        <v/>
      </c>
      <c r="P312" s="97" t="n">
        <v>27</v>
      </c>
      <c r="Q312" s="96" t="n">
        <v>24</v>
      </c>
      <c r="R312" s="96" t="inlineStr"/>
      <c r="S312" s="96" t="inlineStr">
        <is>
          <t>BOX</t>
        </is>
      </c>
    </row>
    <row r="313">
      <c r="A313" s="109" t="inlineStr">
        <is>
          <t>5173-BOX</t>
        </is>
      </c>
      <c r="B313" s="102" t="inlineStr">
        <is>
          <t>B07XL51NKC</t>
        </is>
      </c>
      <c r="C313" s="102" t="inlineStr">
        <is>
          <t>X0044RLTG5</t>
        </is>
      </c>
      <c r="D313" s="103">
        <f>IFERROR(VLOOKUP(A313,Data1!A:B,2,0),"")</f>
        <v/>
      </c>
      <c r="E313" s="113">
        <f>M313*Q313</f>
        <v/>
      </c>
      <c r="F313" s="113">
        <f>I313*IF(S313="CASE",H313,G313)</f>
        <v/>
      </c>
      <c r="G313" s="103">
        <f>IF(S313="CASE","",IFERROR(ROUNDUP(E313/N313,0),""))</f>
        <v/>
      </c>
      <c r="H313" s="103">
        <f>IF(S313="BOX","",IFERROR(ROUNDUP(E313/O313,0),""))</f>
        <v/>
      </c>
      <c r="I313" s="105">
        <f>IF(S313="CASE",FLOOR(O313/M313,1),FLOOR(N313/M313,1))</f>
        <v/>
      </c>
      <c r="J313" s="106">
        <f>IF(ISNUMBER(SEARCH("FNSKU",C313)),"Labeling","")</f>
        <v/>
      </c>
      <c r="K313" s="106">
        <f>IFERROR(VLOOKUP(A313,Instruction!A:F,6,0),"")</f>
        <v/>
      </c>
      <c r="L313" s="107">
        <f>IFERROR(VLOOKUP(A313,Instruction!A:J,10,0),"No Supplies")</f>
        <v/>
      </c>
      <c r="M313" s="113">
        <f>IFERROR(VLOOKUP(A313,Data1!A:C,3,0),1)</f>
        <v/>
      </c>
      <c r="N313" s="103">
        <f>IFERROR(VLOOKUP(D313,Data2!$A:$D,4,0),"")</f>
        <v/>
      </c>
      <c r="O313" s="102">
        <f>IFERROR(VLOOKUP(D313,Data2!$A:$C,3,0),"")</f>
        <v/>
      </c>
      <c r="P313" s="103" t="n">
        <v>27</v>
      </c>
      <c r="Q313" s="102" t="n">
        <v>24</v>
      </c>
      <c r="R313" s="102" t="inlineStr"/>
      <c r="S313" s="102" t="inlineStr">
        <is>
          <t>CASE</t>
        </is>
      </c>
    </row>
    <row r="314">
      <c r="A314" s="95" t="inlineStr">
        <is>
          <t>5012-PACK4</t>
        </is>
      </c>
      <c r="B314" s="96" t="inlineStr">
        <is>
          <t>B0BG9FZZQ5</t>
        </is>
      </c>
      <c r="C314" s="96" t="inlineStr">
        <is>
          <t>X003Y79MGZ</t>
        </is>
      </c>
      <c r="D314" s="97">
        <f>IFERROR(VLOOKUP(A314,Data1!A:B,2,0),"")</f>
        <v/>
      </c>
      <c r="E314" s="98">
        <f>M314*Q314</f>
        <v/>
      </c>
      <c r="F314" s="98">
        <f>I314*IF(S314="CASE",H314,G314)</f>
        <v/>
      </c>
      <c r="G314" s="97">
        <f>IF(S314="CASE","",IFERROR(ROUNDUP(E314/N314,0),""))</f>
        <v/>
      </c>
      <c r="H314" s="97">
        <f>IF(S314="BOX","",IFERROR(ROUNDUP(E314/O314,0),""))</f>
        <v/>
      </c>
      <c r="I314" s="98">
        <f>IF(S314="CASE",FLOOR(O314/M314,1),FLOOR(N314/M314,1))</f>
        <v/>
      </c>
      <c r="J314" s="99">
        <f>IF(ISNUMBER(SEARCH("FNSKU",C314)),"Labeling","")</f>
        <v/>
      </c>
      <c r="K314" s="99">
        <f>IFERROR(VLOOKUP(A314,Instruction!A:F,6,0),"")</f>
        <v/>
      </c>
      <c r="L314" s="100">
        <f>IFERROR(VLOOKUP(A314,Instruction!A:J,10,0),"No Supplies")</f>
        <v/>
      </c>
      <c r="M314" s="98">
        <f>IFERROR(VLOOKUP(A314,Data1!A:C,3,0),1)</f>
        <v/>
      </c>
      <c r="N314" s="97">
        <f>IFERROR(VLOOKUP(D314,Data2!$A:$D,4,0),"")</f>
        <v/>
      </c>
      <c r="O314" s="96">
        <f>IFERROR(VLOOKUP(D314,Data2!$A:$C,3,0),"")</f>
        <v/>
      </c>
      <c r="P314" s="97" t="n">
        <v>27</v>
      </c>
      <c r="Q314" s="96" t="n">
        <v>36</v>
      </c>
      <c r="R314" s="96" t="inlineStr"/>
      <c r="S314" s="96" t="inlineStr">
        <is>
          <t>CASE</t>
        </is>
      </c>
    </row>
    <row r="315">
      <c r="A315" s="109" t="inlineStr">
        <is>
          <t>1748-SET4-B</t>
        </is>
      </c>
      <c r="B315" s="102" t="inlineStr">
        <is>
          <t>B00PYV2454</t>
        </is>
      </c>
      <c r="C315" s="102" t="inlineStr">
        <is>
          <t>B00PYV2454</t>
        </is>
      </c>
      <c r="D315" s="103">
        <f>IFERROR(VLOOKUP(A315,Data1!A:B,2,0),"")</f>
        <v/>
      </c>
      <c r="E315" s="113">
        <f>M315*Q315</f>
        <v/>
      </c>
      <c r="F315" s="113">
        <f>I315*IF(S315="CASE",H315,G315)</f>
        <v/>
      </c>
      <c r="G315" s="103">
        <f>IF(S315="CASE","",IFERROR(ROUNDUP(E315/N315,0),""))</f>
        <v/>
      </c>
      <c r="H315" s="103">
        <f>IF(S315="BOX","",IFERROR(ROUNDUP(E315/O315,0),""))</f>
        <v/>
      </c>
      <c r="I315" s="105">
        <f>IF(S315="CASE",FLOOR(O315/M315,1),FLOOR(N315/M315,1))</f>
        <v/>
      </c>
      <c r="J315" s="106">
        <f>IF(ISNUMBER(SEARCH("FNSKU",C315)),"Labeling","")</f>
        <v/>
      </c>
      <c r="K315" s="106">
        <f>IFERROR(VLOOKUP(A315,Instruction!A:F,6,0),"")</f>
        <v/>
      </c>
      <c r="L315" s="107">
        <f>IFERROR(VLOOKUP(A315,Instruction!A:J,10,0),"No Supplies")</f>
        <v/>
      </c>
      <c r="M315" s="113">
        <f>IFERROR(VLOOKUP(A315,Data1!A:C,3,0),1)</f>
        <v/>
      </c>
      <c r="N315" s="103">
        <f>IFERROR(VLOOKUP(D315,Data2!$A:$D,4,0),"")</f>
        <v/>
      </c>
      <c r="O315" s="102">
        <f>IFERROR(VLOOKUP(D315,Data2!$A:$C,3,0),"")</f>
        <v/>
      </c>
      <c r="P315" s="103" t="n">
        <v>26</v>
      </c>
      <c r="Q315" s="102" t="n">
        <v>24</v>
      </c>
      <c r="R315" s="102" t="inlineStr"/>
      <c r="S315" s="102" t="inlineStr">
        <is>
          <t>BOX</t>
        </is>
      </c>
    </row>
    <row r="316">
      <c r="A316" s="95" t="inlineStr">
        <is>
          <t>5601-EACH</t>
        </is>
      </c>
      <c r="B316" s="96" t="inlineStr">
        <is>
          <t>B0DPNH4P7J</t>
        </is>
      </c>
      <c r="C316" s="96" t="inlineStr">
        <is>
          <t>B0DPNH4P7J</t>
        </is>
      </c>
      <c r="D316" s="97">
        <f>IFERROR(VLOOKUP(A316,Data1!A:B,2,0),"")</f>
        <v/>
      </c>
      <c r="E316" s="98">
        <f>M316*Q316</f>
        <v/>
      </c>
      <c r="F316" s="98">
        <f>I316*IF(S316="CASE",H316,G316)</f>
        <v/>
      </c>
      <c r="G316" s="97">
        <f>IF(S316="CASE","",IFERROR(ROUNDUP(E316/N316,0),""))</f>
        <v/>
      </c>
      <c r="H316" s="97">
        <f>IF(S316="BOX","",IFERROR(ROUNDUP(E316/O316,0),""))</f>
        <v/>
      </c>
      <c r="I316" s="98">
        <f>IF(S316="CASE",FLOOR(O316/M316,1),FLOOR(N316/M316,1))</f>
        <v/>
      </c>
      <c r="J316" s="99">
        <f>IF(ISNUMBER(SEARCH("FNSKU",C316)),"Labeling","")</f>
        <v/>
      </c>
      <c r="K316" s="99">
        <f>IFERROR(VLOOKUP(A316,Instruction!A:F,6,0),"")</f>
        <v/>
      </c>
      <c r="L316" s="100">
        <f>IFERROR(VLOOKUP(A316,Instruction!A:J,10,0),"No Supplies")</f>
        <v/>
      </c>
      <c r="M316" s="98">
        <f>IFERROR(VLOOKUP(A316,Data1!A:C,3,0),1)</f>
        <v/>
      </c>
      <c r="N316" s="97">
        <f>IFERROR(VLOOKUP(D316,Data2!$A:$D,4,0),"")</f>
        <v/>
      </c>
      <c r="O316" s="96">
        <f>IFERROR(VLOOKUP(D316,Data2!$A:$C,3,0),"")</f>
        <v/>
      </c>
      <c r="P316" s="97" t="n">
        <v>26</v>
      </c>
      <c r="Q316" s="96" t="n">
        <v>24</v>
      </c>
      <c r="R316" s="96" t="inlineStr"/>
      <c r="S316" s="96" t="inlineStr">
        <is>
          <t>BOX</t>
        </is>
      </c>
    </row>
    <row r="317">
      <c r="A317" s="109" t="inlineStr">
        <is>
          <t>230-BAZIC</t>
        </is>
      </c>
      <c r="B317" s="102" t="inlineStr">
        <is>
          <t>B0019IGM0E</t>
        </is>
      </c>
      <c r="C317" s="102" t="inlineStr"/>
      <c r="D317" s="103">
        <f>IFERROR(VLOOKUP(A317,Data1!A:B,2,0),"")</f>
        <v/>
      </c>
      <c r="E317" s="113">
        <f>M317*Q317</f>
        <v/>
      </c>
      <c r="F317" s="113">
        <f>I317*IF(S317="CASE",H317,G317)</f>
        <v/>
      </c>
      <c r="G317" s="103">
        <f>IF(S317="CASE","",IFERROR(ROUNDUP(E317/N317,0),""))</f>
        <v/>
      </c>
      <c r="H317" s="103">
        <f>IF(S317="BOX","",IFERROR(ROUNDUP(E317/O317,0),""))</f>
        <v/>
      </c>
      <c r="I317" s="105">
        <f>IF(S317="CASE",FLOOR(O317/M317,1),FLOOR(N317/M317,1))</f>
        <v/>
      </c>
      <c r="J317" s="106">
        <f>IF(ISNUMBER(SEARCH("FNSKU",C317)),"Labeling","")</f>
        <v/>
      </c>
      <c r="K317" s="106">
        <f>IFERROR(VLOOKUP(A317,Instruction!A:F,6,0),"")</f>
        <v/>
      </c>
      <c r="L317" s="107">
        <f>IFERROR(VLOOKUP(A317,Instruction!A:J,10,0),"No Supplies")</f>
        <v/>
      </c>
      <c r="M317" s="113">
        <f>IFERROR(VLOOKUP(A317,Data1!A:C,3,0),1)</f>
        <v/>
      </c>
      <c r="N317" s="103">
        <f>IFERROR(VLOOKUP(D317,Data2!$A:$D,4,0),"")</f>
        <v/>
      </c>
      <c r="O317" s="102">
        <f>IFERROR(VLOOKUP(D317,Data2!$A:$C,3,0),"")</f>
        <v/>
      </c>
      <c r="P317" s="103" t="n">
        <v>31</v>
      </c>
      <c r="Q317" s="102" t="n">
        <v>24</v>
      </c>
      <c r="R317" s="102" t="inlineStr"/>
      <c r="S317" s="102" t="inlineStr">
        <is>
          <t>BOX</t>
        </is>
      </c>
    </row>
    <row r="318">
      <c r="A318" s="95" t="inlineStr">
        <is>
          <t>4577036-SET2</t>
        </is>
      </c>
      <c r="B318" s="96" t="inlineStr">
        <is>
          <t>B0897CBHTZ</t>
        </is>
      </c>
      <c r="C318" s="96" t="inlineStr"/>
      <c r="D318" s="97">
        <f>IFERROR(VLOOKUP(A318,Data1!A:B,2,0),"")</f>
        <v/>
      </c>
      <c r="E318" s="98">
        <f>M318*Q318</f>
        <v/>
      </c>
      <c r="F318" s="98">
        <f>I318*IF(S318="CASE",H318,G318)</f>
        <v/>
      </c>
      <c r="G318" s="97">
        <f>IF(S318="CASE","",IFERROR(ROUNDUP(E318/N318,0),""))</f>
        <v/>
      </c>
      <c r="H318" s="97">
        <f>IF(S318="BOX","",IFERROR(ROUNDUP(E318/O318,0),""))</f>
        <v/>
      </c>
      <c r="I318" s="98">
        <f>IF(S318="CASE",FLOOR(O318/M318,1),FLOOR(N318/M318,1))</f>
        <v/>
      </c>
      <c r="J318" s="99">
        <f>IF(ISNUMBER(SEARCH("FNSKU",C318)),"Labeling","")</f>
        <v/>
      </c>
      <c r="K318" s="99">
        <f>IFERROR(VLOOKUP(A318,Instruction!A:F,6,0),"")</f>
        <v/>
      </c>
      <c r="L318" s="100">
        <f>IFERROR(VLOOKUP(A318,Instruction!A:J,10,0),"No Supplies")</f>
        <v/>
      </c>
      <c r="M318" s="98">
        <f>IFERROR(VLOOKUP(A318,Data1!A:C,3,0),1)</f>
        <v/>
      </c>
      <c r="N318" s="97">
        <f>IFERROR(VLOOKUP(D318,Data2!$A:$D,4,0),"")</f>
        <v/>
      </c>
      <c r="O318" s="96">
        <f>IFERROR(VLOOKUP(D318,Data2!$A:$C,3,0),"")</f>
        <v/>
      </c>
      <c r="P318" s="97" t="n">
        <v>31</v>
      </c>
      <c r="Q318" s="96" t="n">
        <v>36</v>
      </c>
      <c r="R318" s="96" t="inlineStr"/>
      <c r="S318" s="96" t="inlineStr">
        <is>
          <t>CASE</t>
        </is>
      </c>
    </row>
    <row r="319">
      <c r="A319" s="109" t="inlineStr">
        <is>
          <t>6017-PACK2</t>
        </is>
      </c>
      <c r="B319" s="102" t="inlineStr">
        <is>
          <t>B08G9P6XK8</t>
        </is>
      </c>
      <c r="C319" s="102" t="inlineStr">
        <is>
          <t>X0044RLXDJ</t>
        </is>
      </c>
      <c r="D319" s="103">
        <f>IFERROR(VLOOKUP(A319,Data1!A:B,2,0),"")</f>
        <v/>
      </c>
      <c r="E319" s="113">
        <f>M319*Q319</f>
        <v/>
      </c>
      <c r="F319" s="113">
        <f>I319*IF(S319="CASE",H319,G319)</f>
        <v/>
      </c>
      <c r="G319" s="103">
        <f>IF(S319="CASE","",IFERROR(ROUNDUP(E319/N319,0),""))</f>
        <v/>
      </c>
      <c r="H319" s="103">
        <f>IF(S319="BOX","",IFERROR(ROUNDUP(E319/O319,0),""))</f>
        <v/>
      </c>
      <c r="I319" s="105">
        <f>IF(S319="CASE",FLOOR(O319/M319,1),FLOOR(N319/M319,1))</f>
        <v/>
      </c>
      <c r="J319" s="106">
        <f>IF(ISNUMBER(SEARCH("FNSKU",C319)),"Labeling","")</f>
        <v/>
      </c>
      <c r="K319" s="106">
        <f>IFERROR(VLOOKUP(A319,Instruction!A:F,6,0),"")</f>
        <v/>
      </c>
      <c r="L319" s="107">
        <f>IFERROR(VLOOKUP(A319,Instruction!A:J,10,0),"No Supplies")</f>
        <v/>
      </c>
      <c r="M319" s="113">
        <f>IFERROR(VLOOKUP(A319,Data1!A:C,3,0),1)</f>
        <v/>
      </c>
      <c r="N319" s="103">
        <f>IFERROR(VLOOKUP(D319,Data2!$A:$D,4,0),"")</f>
        <v/>
      </c>
      <c r="O319" s="102">
        <f>IFERROR(VLOOKUP(D319,Data2!$A:$C,3,0),"")</f>
        <v/>
      </c>
      <c r="P319" s="103" t="n">
        <v>26</v>
      </c>
      <c r="Q319" s="102" t="n">
        <v>24</v>
      </c>
      <c r="R319" s="102" t="inlineStr"/>
      <c r="S319" s="102" t="inlineStr">
        <is>
          <t>CASE</t>
        </is>
      </c>
    </row>
    <row r="320">
      <c r="A320" s="95" t="inlineStr">
        <is>
          <t>2326-EACH</t>
        </is>
      </c>
      <c r="B320" s="96" t="inlineStr">
        <is>
          <t>B001HTHRDG</t>
        </is>
      </c>
      <c r="C320" s="96" t="inlineStr"/>
      <c r="D320" s="97">
        <f>IFERROR(VLOOKUP(A320,Data1!A:B,2,0),"")</f>
        <v/>
      </c>
      <c r="E320" s="98">
        <f>M320*Q320</f>
        <v/>
      </c>
      <c r="F320" s="98">
        <f>I320*IF(S320="CASE",H320,G320)</f>
        <v/>
      </c>
      <c r="G320" s="97">
        <f>IF(S320="CASE","",IFERROR(ROUNDUP(E320/N320,0),""))</f>
        <v/>
      </c>
      <c r="H320" s="97">
        <f>IF(S320="BOX","",IFERROR(ROUNDUP(E320/O320,0),""))</f>
        <v/>
      </c>
      <c r="I320" s="98">
        <f>IF(S320="CASE",FLOOR(O320/M320,1),FLOOR(N320/M320,1))</f>
        <v/>
      </c>
      <c r="J320" s="99">
        <f>IF(ISNUMBER(SEARCH("FNSKU",C320)),"Labeling","")</f>
        <v/>
      </c>
      <c r="K320" s="99">
        <f>IFERROR(VLOOKUP(A320,Instruction!A:F,6,0),"")</f>
        <v/>
      </c>
      <c r="L320" s="100">
        <f>IFERROR(VLOOKUP(A320,Instruction!A:J,10,0),"No Supplies")</f>
        <v/>
      </c>
      <c r="M320" s="98">
        <f>IFERROR(VLOOKUP(A320,Data1!A:C,3,0),1)</f>
        <v/>
      </c>
      <c r="N320" s="97">
        <f>IFERROR(VLOOKUP(D320,Data2!$A:$D,4,0),"")</f>
        <v/>
      </c>
      <c r="O320" s="96">
        <f>IFERROR(VLOOKUP(D320,Data2!$A:$C,3,0),"")</f>
        <v/>
      </c>
      <c r="P320" s="97" t="n">
        <v>30</v>
      </c>
      <c r="Q320" s="96" t="n">
        <v>24</v>
      </c>
      <c r="R320" s="96" t="inlineStr"/>
      <c r="S320" s="96" t="inlineStr">
        <is>
          <t>BOX</t>
        </is>
      </c>
    </row>
    <row r="321">
      <c r="A321" s="109" t="inlineStr">
        <is>
          <t>39200-SET2</t>
        </is>
      </c>
      <c r="B321" s="102" t="inlineStr">
        <is>
          <t>B08BQPP9FX</t>
        </is>
      </c>
      <c r="C321" s="102" t="inlineStr"/>
      <c r="D321" s="103">
        <f>IFERROR(VLOOKUP(A321,Data1!A:B,2,0),"")</f>
        <v/>
      </c>
      <c r="E321" s="113">
        <f>M321*Q321</f>
        <v/>
      </c>
      <c r="F321" s="113">
        <f>I321*IF(S321="CASE",H321,G321)</f>
        <v/>
      </c>
      <c r="G321" s="103">
        <f>IF(S321="CASE","",IFERROR(ROUNDUP(E321/N321,0),""))</f>
        <v/>
      </c>
      <c r="H321" s="103">
        <f>IF(S321="BOX","",IFERROR(ROUNDUP(E321/O321,0),""))</f>
        <v/>
      </c>
      <c r="I321" s="105">
        <f>IF(S321="CASE",FLOOR(O321/M321,1),FLOOR(N321/M321,1))</f>
        <v/>
      </c>
      <c r="J321" s="106">
        <f>IF(ISNUMBER(SEARCH("FNSKU",C321)),"Labeling","")</f>
        <v/>
      </c>
      <c r="K321" s="106">
        <f>IFERROR(VLOOKUP(A321,Instruction!A:F,6,0),"")</f>
        <v/>
      </c>
      <c r="L321" s="107">
        <f>IFERROR(VLOOKUP(A321,Instruction!A:J,10,0),"No Supplies")</f>
        <v/>
      </c>
      <c r="M321" s="113">
        <f>IFERROR(VLOOKUP(A321,Data1!A:C,3,0),1)</f>
        <v/>
      </c>
      <c r="N321" s="103">
        <f>IFERROR(VLOOKUP(D321,Data2!$A:$D,4,0),"")</f>
        <v/>
      </c>
      <c r="O321" s="102">
        <f>IFERROR(VLOOKUP(D321,Data2!$A:$C,3,0),"")</f>
        <v/>
      </c>
      <c r="P321" s="103" t="n">
        <v>30</v>
      </c>
      <c r="Q321" s="102" t="n">
        <v>36</v>
      </c>
      <c r="R321" s="102" t="inlineStr"/>
      <c r="S321" s="102" t="inlineStr">
        <is>
          <t>CASE</t>
        </is>
      </c>
    </row>
    <row r="322">
      <c r="A322" s="95" t="inlineStr">
        <is>
          <t>2042-PACK2</t>
        </is>
      </c>
      <c r="B322" s="96" t="inlineStr">
        <is>
          <t>B08GWR5K52</t>
        </is>
      </c>
      <c r="C322" s="96" t="inlineStr">
        <is>
          <t>X0044R3MDX</t>
        </is>
      </c>
      <c r="D322" s="97">
        <f>IFERROR(VLOOKUP(A322,Data1!A:B,2,0),"")</f>
        <v/>
      </c>
      <c r="E322" s="98">
        <f>M322*Q322</f>
        <v/>
      </c>
      <c r="F322" s="98">
        <f>I322*IF(S322="CASE",H322,G322)</f>
        <v/>
      </c>
      <c r="G322" s="97">
        <f>IF(S322="CASE","",IFERROR(ROUNDUP(E322/N322,0),""))</f>
        <v/>
      </c>
      <c r="H322" s="97">
        <f>IF(S322="BOX","",IFERROR(ROUNDUP(E322/O322,0),""))</f>
        <v/>
      </c>
      <c r="I322" s="98">
        <f>IF(S322="CASE",FLOOR(O322/M322,1),FLOOR(N322/M322,1))</f>
        <v/>
      </c>
      <c r="J322" s="99">
        <f>IF(ISNUMBER(SEARCH("FNSKU",C322)),"Labeling","")</f>
        <v/>
      </c>
      <c r="K322" s="99">
        <f>IFERROR(VLOOKUP(A322,Instruction!A:F,6,0),"")</f>
        <v/>
      </c>
      <c r="L322" s="100">
        <f>IFERROR(VLOOKUP(A322,Instruction!A:J,10,0),"No Supplies")</f>
        <v/>
      </c>
      <c r="M322" s="98">
        <f>IFERROR(VLOOKUP(A322,Data1!A:C,3,0),1)</f>
        <v/>
      </c>
      <c r="N322" s="97">
        <f>IFERROR(VLOOKUP(D322,Data2!$A:$D,4,0),"")</f>
        <v/>
      </c>
      <c r="O322" s="96">
        <f>IFERROR(VLOOKUP(D322,Data2!$A:$C,3,0),"")</f>
        <v/>
      </c>
      <c r="P322" s="97" t="n">
        <v>26</v>
      </c>
      <c r="Q322" s="96" t="n">
        <v>24</v>
      </c>
      <c r="R322" s="96" t="inlineStr"/>
      <c r="S322" s="96" t="inlineStr">
        <is>
          <t>BOX</t>
        </is>
      </c>
    </row>
    <row r="323">
      <c r="A323" s="109" t="inlineStr">
        <is>
          <t>3132-SET6</t>
        </is>
      </c>
      <c r="B323" s="102" t="inlineStr">
        <is>
          <t>B07QG7PTJ4</t>
        </is>
      </c>
      <c r="C323" s="102" t="inlineStr">
        <is>
          <t>X0044R3MVZ</t>
        </is>
      </c>
      <c r="D323" s="103">
        <f>IFERROR(VLOOKUP(A323,Data1!A:B,2,0),"")</f>
        <v/>
      </c>
      <c r="E323" s="113">
        <f>M323*Q323</f>
        <v/>
      </c>
      <c r="F323" s="113">
        <f>I323*IF(S323="CASE",H323,G323)</f>
        <v/>
      </c>
      <c r="G323" s="103">
        <f>IF(S323="CASE","",IFERROR(ROUNDUP(E323/N323,0),""))</f>
        <v/>
      </c>
      <c r="H323" s="103">
        <f>IF(S323="BOX","",IFERROR(ROUNDUP(E323/O323,0),""))</f>
        <v/>
      </c>
      <c r="I323" s="105">
        <f>IF(S323="CASE",FLOOR(O323/M323,1),FLOOR(N323/M323,1))</f>
        <v/>
      </c>
      <c r="J323" s="106">
        <f>IF(ISNUMBER(SEARCH("FNSKU",C323)),"Labeling","")</f>
        <v/>
      </c>
      <c r="K323" s="106">
        <f>IFERROR(VLOOKUP(A323,Instruction!A:F,6,0),"")</f>
        <v/>
      </c>
      <c r="L323" s="107">
        <f>IFERROR(VLOOKUP(A323,Instruction!A:J,10,0),"No Supplies")</f>
        <v/>
      </c>
      <c r="M323" s="113">
        <f>IFERROR(VLOOKUP(A323,Data1!A:C,3,0),1)</f>
        <v/>
      </c>
      <c r="N323" s="103">
        <f>IFERROR(VLOOKUP(D323,Data2!$A:$D,4,0),"")</f>
        <v/>
      </c>
      <c r="O323" s="102">
        <f>IFERROR(VLOOKUP(D323,Data2!$A:$C,3,0),"")</f>
        <v/>
      </c>
      <c r="P323" s="103" t="n">
        <v>26</v>
      </c>
      <c r="Q323" s="102" t="n">
        <v>24</v>
      </c>
      <c r="R323" s="102" t="inlineStr"/>
      <c r="S323" s="102" t="inlineStr">
        <is>
          <t>CASE</t>
        </is>
      </c>
    </row>
    <row r="324">
      <c r="A324" s="95" t="inlineStr">
        <is>
          <t>4146-PACK2</t>
        </is>
      </c>
      <c r="B324" s="96" t="inlineStr">
        <is>
          <t>B08DQ15MSH</t>
        </is>
      </c>
      <c r="C324" s="96" t="inlineStr">
        <is>
          <t>X0044RLX43</t>
        </is>
      </c>
      <c r="D324" s="97">
        <f>IFERROR(VLOOKUP(A324,Data1!A:B,2,0),"")</f>
        <v/>
      </c>
      <c r="E324" s="98">
        <f>M324*Q324</f>
        <v/>
      </c>
      <c r="F324" s="98">
        <f>I324*IF(S324="CASE",H324,G324)</f>
        <v/>
      </c>
      <c r="G324" s="97">
        <f>IF(S324="CASE","",IFERROR(ROUNDUP(E324/N324,0),""))</f>
        <v/>
      </c>
      <c r="H324" s="97">
        <f>IF(S324="BOX","",IFERROR(ROUNDUP(E324/O324,0),""))</f>
        <v/>
      </c>
      <c r="I324" s="98">
        <f>IF(S324="CASE",FLOOR(O324/M324,1),FLOOR(N324/M324,1))</f>
        <v/>
      </c>
      <c r="J324" s="99">
        <f>IF(ISNUMBER(SEARCH("FNSKU",C324)),"Labeling","")</f>
        <v/>
      </c>
      <c r="K324" s="99">
        <f>IFERROR(VLOOKUP(A324,Instruction!A:F,6,0),"")</f>
        <v/>
      </c>
      <c r="L324" s="100">
        <f>IFERROR(VLOOKUP(A324,Instruction!A:J,10,0),"No Supplies")</f>
        <v/>
      </c>
      <c r="M324" s="98">
        <f>IFERROR(VLOOKUP(A324,Data1!A:C,3,0),1)</f>
        <v/>
      </c>
      <c r="N324" s="97">
        <f>IFERROR(VLOOKUP(D324,Data2!$A:$D,4,0),"")</f>
        <v/>
      </c>
      <c r="O324" s="96">
        <f>IFERROR(VLOOKUP(D324,Data2!$A:$C,3,0),"")</f>
        <v/>
      </c>
      <c r="P324" s="97" t="n">
        <v>25</v>
      </c>
      <c r="Q324" s="96" t="n">
        <v>24</v>
      </c>
      <c r="R324" s="96" t="inlineStr"/>
      <c r="S324" s="96" t="inlineStr">
        <is>
          <t>CASE</t>
        </is>
      </c>
    </row>
    <row r="325">
      <c r="A325" s="109" t="inlineStr">
        <is>
          <t>3129-BOX</t>
        </is>
      </c>
      <c r="B325" s="102" t="inlineStr">
        <is>
          <t>B07XQMBN86</t>
        </is>
      </c>
      <c r="C325" s="102" t="inlineStr">
        <is>
          <t>X0044RLTO7</t>
        </is>
      </c>
      <c r="D325" s="103">
        <f>IFERROR(VLOOKUP(A325,Data1!A:B,2,0),"")</f>
        <v/>
      </c>
      <c r="E325" s="113">
        <f>M325*Q325</f>
        <v/>
      </c>
      <c r="F325" s="113">
        <f>I325*IF(S325="CASE",H325,G325)</f>
        <v/>
      </c>
      <c r="G325" s="103">
        <f>IF(S325="CASE","",IFERROR(ROUNDUP(E325/N325,0),""))</f>
        <v/>
      </c>
      <c r="H325" s="103">
        <f>IF(S325="BOX","",IFERROR(ROUNDUP(E325/O325,0),""))</f>
        <v/>
      </c>
      <c r="I325" s="105">
        <f>IF(S325="CASE",FLOOR(O325/M325,1),FLOOR(N325/M325,1))</f>
        <v/>
      </c>
      <c r="J325" s="106">
        <f>IF(ISNUMBER(SEARCH("FNSKU",C325)),"Labeling","")</f>
        <v/>
      </c>
      <c r="K325" s="106">
        <f>IFERROR(VLOOKUP(A325,Instruction!A:F,6,0),"")</f>
        <v/>
      </c>
      <c r="L325" s="107">
        <f>IFERROR(VLOOKUP(A325,Instruction!A:J,10,0),"No Supplies")</f>
        <v/>
      </c>
      <c r="M325" s="113">
        <f>IFERROR(VLOOKUP(A325,Data1!A:C,3,0),1)</f>
        <v/>
      </c>
      <c r="N325" s="103">
        <f>IFERROR(VLOOKUP(D325,Data2!$A:$D,4,0),"")</f>
        <v/>
      </c>
      <c r="O325" s="102">
        <f>IFERROR(VLOOKUP(D325,Data2!$A:$C,3,0),"")</f>
        <v/>
      </c>
      <c r="P325" s="103" t="n">
        <v>25</v>
      </c>
      <c r="Q325" s="102" t="n">
        <v>24</v>
      </c>
      <c r="R325" s="102" t="inlineStr"/>
      <c r="S325" s="102" t="inlineStr">
        <is>
          <t>CASE</t>
        </is>
      </c>
    </row>
    <row r="326">
      <c r="A326" s="95" t="inlineStr">
        <is>
          <t>4576436-SET2</t>
        </is>
      </c>
      <c r="B326" s="96" t="inlineStr">
        <is>
          <t>B0921MD44J</t>
        </is>
      </c>
      <c r="C326" s="96" t="inlineStr"/>
      <c r="D326" s="97">
        <f>IFERROR(VLOOKUP(A326,Data1!A:B,2,0),"")</f>
        <v/>
      </c>
      <c r="E326" s="98">
        <f>M326*Q326</f>
        <v/>
      </c>
      <c r="F326" s="98">
        <f>I326*IF(S326="CASE",H326,G326)</f>
        <v/>
      </c>
      <c r="G326" s="97">
        <f>IF(S326="CASE","",IFERROR(ROUNDUP(E326/N326,0),""))</f>
        <v/>
      </c>
      <c r="H326" s="97">
        <f>IF(S326="BOX","",IFERROR(ROUNDUP(E326/O326,0),""))</f>
        <v/>
      </c>
      <c r="I326" s="98">
        <f>IF(S326="CASE",FLOOR(O326/M326,1),FLOOR(N326/M326,1))</f>
        <v/>
      </c>
      <c r="J326" s="99">
        <f>IF(ISNUMBER(SEARCH("FNSKU",C326)),"Labeling","")</f>
        <v/>
      </c>
      <c r="K326" s="99">
        <f>IFERROR(VLOOKUP(A326,Instruction!A:F,6,0),"")</f>
        <v/>
      </c>
      <c r="L326" s="100">
        <f>IFERROR(VLOOKUP(A326,Instruction!A:J,10,0),"No Supplies")</f>
        <v/>
      </c>
      <c r="M326" s="98">
        <f>IFERROR(VLOOKUP(A326,Data1!A:C,3,0),1)</f>
        <v/>
      </c>
      <c r="N326" s="97">
        <f>IFERROR(VLOOKUP(D326,Data2!$A:$D,4,0),"")</f>
        <v/>
      </c>
      <c r="O326" s="96">
        <f>IFERROR(VLOOKUP(D326,Data2!$A:$C,3,0),"")</f>
        <v/>
      </c>
      <c r="P326" s="97" t="n">
        <v>29</v>
      </c>
      <c r="Q326" s="96" t="n">
        <v>36</v>
      </c>
      <c r="R326" s="96" t="inlineStr"/>
      <c r="S326" s="96" t="inlineStr">
        <is>
          <t>CASE</t>
        </is>
      </c>
    </row>
    <row r="327">
      <c r="A327" s="109" t="inlineStr">
        <is>
          <t>540-EACH</t>
        </is>
      </c>
      <c r="B327" s="102" t="inlineStr">
        <is>
          <t>B0BCM2D62W</t>
        </is>
      </c>
      <c r="C327" s="102" t="inlineStr">
        <is>
          <t>X003GYFQHF</t>
        </is>
      </c>
      <c r="D327" s="103">
        <f>IFERROR(VLOOKUP(A327,Data1!A:B,2,0),"")</f>
        <v/>
      </c>
      <c r="E327" s="113">
        <f>M327*Q327</f>
        <v/>
      </c>
      <c r="F327" s="113">
        <f>I327*IF(S327="CASE",H327,G327)</f>
        <v/>
      </c>
      <c r="G327" s="103">
        <f>IF(S327="CASE","",IFERROR(ROUNDUP(E327/N327,0),""))</f>
        <v/>
      </c>
      <c r="H327" s="103">
        <f>IF(S327="BOX","",IFERROR(ROUNDUP(E327/O327,0),""))</f>
        <v/>
      </c>
      <c r="I327" s="105">
        <f>IF(S327="CASE",FLOOR(O327/M327,1),FLOOR(N327/M327,1))</f>
        <v/>
      </c>
      <c r="J327" s="106">
        <f>IF(ISNUMBER(SEARCH("FNSKU",C327)),"Labeling","")</f>
        <v/>
      </c>
      <c r="K327" s="106">
        <f>IFERROR(VLOOKUP(A327,Instruction!A:F,6,0),"")</f>
        <v/>
      </c>
      <c r="L327" s="107">
        <f>IFERROR(VLOOKUP(A327,Instruction!A:J,10,0),"No Supplies")</f>
        <v/>
      </c>
      <c r="M327" s="113">
        <f>IFERROR(VLOOKUP(A327,Data1!A:C,3,0),1)</f>
        <v/>
      </c>
      <c r="N327" s="103">
        <f>IFERROR(VLOOKUP(D327,Data2!$A:$D,4,0),"")</f>
        <v/>
      </c>
      <c r="O327" s="102">
        <f>IFERROR(VLOOKUP(D327,Data2!$A:$C,3,0),"")</f>
        <v/>
      </c>
      <c r="P327" s="103" t="n">
        <v>25</v>
      </c>
      <c r="Q327" s="102" t="n">
        <v>48</v>
      </c>
      <c r="R327" s="102" t="inlineStr"/>
      <c r="S327" s="102" t="inlineStr">
        <is>
          <t>CASE</t>
        </is>
      </c>
    </row>
    <row r="328">
      <c r="A328" s="95" t="inlineStr">
        <is>
          <t>4100-PACK4</t>
        </is>
      </c>
      <c r="B328" s="96" t="inlineStr">
        <is>
          <t>B08DQ5CPT1</t>
        </is>
      </c>
      <c r="C328" s="96" t="inlineStr">
        <is>
          <t>X0044RLTLP</t>
        </is>
      </c>
      <c r="D328" s="97">
        <f>IFERROR(VLOOKUP(A328,Data1!A:B,2,0),"")</f>
        <v/>
      </c>
      <c r="E328" s="98">
        <f>M328*Q328</f>
        <v/>
      </c>
      <c r="F328" s="98">
        <f>I328*IF(S328="CASE",H328,G328)</f>
        <v/>
      </c>
      <c r="G328" s="97">
        <f>IF(S328="CASE","",IFERROR(ROUNDUP(E328/N328,0),""))</f>
        <v/>
      </c>
      <c r="H328" s="97">
        <f>IF(S328="BOX","",IFERROR(ROUNDUP(E328/O328,0),""))</f>
        <v/>
      </c>
      <c r="I328" s="98">
        <f>IF(S328="CASE",FLOOR(O328/M328,1),FLOOR(N328/M328,1))</f>
        <v/>
      </c>
      <c r="J328" s="99">
        <f>IF(ISNUMBER(SEARCH("FNSKU",C328)),"Labeling","")</f>
        <v/>
      </c>
      <c r="K328" s="99">
        <f>IFERROR(VLOOKUP(A328,Instruction!A:F,6,0),"")</f>
        <v/>
      </c>
      <c r="L328" s="100">
        <f>IFERROR(VLOOKUP(A328,Instruction!A:J,10,0),"No Supplies")</f>
        <v/>
      </c>
      <c r="M328" s="98">
        <f>IFERROR(VLOOKUP(A328,Data1!A:C,3,0),1)</f>
        <v/>
      </c>
      <c r="N328" s="97">
        <f>IFERROR(VLOOKUP(D328,Data2!$A:$D,4,0),"")</f>
        <v/>
      </c>
      <c r="O328" s="96">
        <f>IFERROR(VLOOKUP(D328,Data2!$A:$C,3,0),"")</f>
        <v/>
      </c>
      <c r="P328" s="97" t="n">
        <v>25</v>
      </c>
      <c r="Q328" s="96" t="n">
        <v>24</v>
      </c>
      <c r="R328" s="96" t="inlineStr"/>
      <c r="S328" s="96" t="inlineStr">
        <is>
          <t>CASE</t>
        </is>
      </c>
    </row>
    <row r="329">
      <c r="A329" s="109" t="inlineStr">
        <is>
          <t>5096-CASE-1</t>
        </is>
      </c>
      <c r="B329" s="102" t="inlineStr">
        <is>
          <t>B0C6R78W3C</t>
        </is>
      </c>
      <c r="C329" s="102" t="inlineStr">
        <is>
          <t>X004517Y69</t>
        </is>
      </c>
      <c r="D329" s="103">
        <f>IFERROR(VLOOKUP(A329,Data1!A:B,2,0),"")</f>
        <v/>
      </c>
      <c r="E329" s="113">
        <f>M329*Q329</f>
        <v/>
      </c>
      <c r="F329" s="113">
        <f>I329*IF(S329="CASE",H329,G329)</f>
        <v/>
      </c>
      <c r="G329" s="103">
        <f>IF(S329="CASE","",IFERROR(ROUNDUP(E329/N329,0),""))</f>
        <v/>
      </c>
      <c r="H329" s="103">
        <f>IF(S329="BOX","",IFERROR(ROUNDUP(E329/O329,0),""))</f>
        <v/>
      </c>
      <c r="I329" s="105">
        <f>IF(S329="CASE",FLOOR(O329/M329,1),FLOOR(N329/M329,1))</f>
        <v/>
      </c>
      <c r="J329" s="106">
        <f>IF(ISNUMBER(SEARCH("FNSKU",C329)),"Labeling","")</f>
        <v/>
      </c>
      <c r="K329" s="106">
        <f>IFERROR(VLOOKUP(A329,Instruction!A:F,6,0),"")</f>
        <v/>
      </c>
      <c r="L329" s="107">
        <f>IFERROR(VLOOKUP(A329,Instruction!A:J,10,0),"No Supplies")</f>
        <v/>
      </c>
      <c r="M329" s="113">
        <f>IFERROR(VLOOKUP(A329,Data1!A:C,3,0),1)</f>
        <v/>
      </c>
      <c r="N329" s="103">
        <f>IFERROR(VLOOKUP(D329,Data2!$A:$D,4,0),"")</f>
        <v/>
      </c>
      <c r="O329" s="102">
        <f>IFERROR(VLOOKUP(D329,Data2!$A:$C,3,0),"")</f>
        <v/>
      </c>
      <c r="P329" s="103" t="n">
        <v>25</v>
      </c>
      <c r="Q329" s="102" t="n">
        <v>25</v>
      </c>
      <c r="R329" s="102" t="inlineStr"/>
      <c r="S329" s="102" t="inlineStr">
        <is>
          <t>CASE</t>
        </is>
      </c>
    </row>
    <row r="330">
      <c r="A330" s="95" t="inlineStr">
        <is>
          <t>512-EACH</t>
        </is>
      </c>
      <c r="B330" s="96" t="inlineStr">
        <is>
          <t>B07SBL2P12</t>
        </is>
      </c>
      <c r="C330" s="96" t="inlineStr">
        <is>
          <t>X0042UCZ67</t>
        </is>
      </c>
      <c r="D330" s="97">
        <f>IFERROR(VLOOKUP(A330,Data1!A:B,2,0),"")</f>
        <v/>
      </c>
      <c r="E330" s="98">
        <f>M330*Q330</f>
        <v/>
      </c>
      <c r="F330" s="98">
        <f>I330*IF(S330="CASE",H330,G330)</f>
        <v/>
      </c>
      <c r="G330" s="97">
        <f>IF(S330="CASE","",IFERROR(ROUNDUP(E330/N330,0),""))</f>
        <v/>
      </c>
      <c r="H330" s="97">
        <f>IF(S330="BOX","",IFERROR(ROUNDUP(E330/O330,0),""))</f>
        <v/>
      </c>
      <c r="I330" s="98">
        <f>IF(S330="CASE",FLOOR(O330/M330,1),FLOOR(N330/M330,1))</f>
        <v/>
      </c>
      <c r="J330" s="99">
        <f>IF(ISNUMBER(SEARCH("FNSKU",C330)),"Labeling","")</f>
        <v/>
      </c>
      <c r="K330" s="99">
        <f>IFERROR(VLOOKUP(A330,Instruction!A:F,6,0),"")</f>
        <v/>
      </c>
      <c r="L330" s="100">
        <f>IFERROR(VLOOKUP(A330,Instruction!A:J,10,0),"No Supplies")</f>
        <v/>
      </c>
      <c r="M330" s="98">
        <f>IFERROR(VLOOKUP(A330,Data1!A:C,3,0),1)</f>
        <v/>
      </c>
      <c r="N330" s="97">
        <f>IFERROR(VLOOKUP(D330,Data2!$A:$D,4,0),"")</f>
        <v/>
      </c>
      <c r="O330" s="96">
        <f>IFERROR(VLOOKUP(D330,Data2!$A:$C,3,0),"")</f>
        <v/>
      </c>
      <c r="P330" s="97" t="n">
        <v>24</v>
      </c>
      <c r="Q330" s="96" t="n">
        <v>48</v>
      </c>
      <c r="R330" s="96" t="inlineStr"/>
      <c r="S330" s="96" t="inlineStr">
        <is>
          <t>CASE</t>
        </is>
      </c>
    </row>
    <row r="331">
      <c r="A331" s="109" t="inlineStr">
        <is>
          <t>861-SET3</t>
        </is>
      </c>
      <c r="B331" s="102" t="inlineStr">
        <is>
          <t>B0DJTQ229Z</t>
        </is>
      </c>
      <c r="C331" s="102" t="inlineStr">
        <is>
          <t>X004X833YB</t>
        </is>
      </c>
      <c r="D331" s="103">
        <f>IFERROR(VLOOKUP(A331,Data1!A:B,2,0),"")</f>
        <v/>
      </c>
      <c r="E331" s="113">
        <f>M331*Q331</f>
        <v/>
      </c>
      <c r="F331" s="113">
        <f>I331*IF(S331="CASE",H331,G331)</f>
        <v/>
      </c>
      <c r="G331" s="103">
        <f>IF(S331="CASE","",IFERROR(ROUNDUP(E331/N331,0),""))</f>
        <v/>
      </c>
      <c r="H331" s="103">
        <f>IF(S331="BOX","",IFERROR(ROUNDUP(E331/O331,0),""))</f>
        <v/>
      </c>
      <c r="I331" s="105">
        <f>IF(S331="CASE",FLOOR(O331/M331,1),FLOOR(N331/M331,1))</f>
        <v/>
      </c>
      <c r="J331" s="106">
        <f>IF(ISNUMBER(SEARCH("FNSKU",C331)),"Labeling","")</f>
        <v/>
      </c>
      <c r="K331" s="106">
        <f>IFERROR(VLOOKUP(A331,Instruction!A:F,6,0),"")</f>
        <v/>
      </c>
      <c r="L331" s="107">
        <f>IFERROR(VLOOKUP(A331,Instruction!A:J,10,0),"No Supplies")</f>
        <v/>
      </c>
      <c r="M331" s="113">
        <f>IFERROR(VLOOKUP(A331,Data1!A:C,3,0),1)</f>
        <v/>
      </c>
      <c r="N331" s="103">
        <f>IFERROR(VLOOKUP(D331,Data2!$A:$D,4,0),"")</f>
        <v/>
      </c>
      <c r="O331" s="102">
        <f>IFERROR(VLOOKUP(D331,Data2!$A:$C,3,0),"")</f>
        <v/>
      </c>
      <c r="P331" s="103" t="n">
        <v>24</v>
      </c>
      <c r="Q331" s="102" t="n">
        <v>24</v>
      </c>
      <c r="R331" s="102" t="inlineStr"/>
      <c r="S331" s="102" t="inlineStr">
        <is>
          <t>CASE</t>
        </is>
      </c>
    </row>
    <row r="332">
      <c r="A332" s="95" t="inlineStr">
        <is>
          <t>570-CASE</t>
        </is>
      </c>
      <c r="B332" s="96" t="inlineStr">
        <is>
          <t>B07XQKKVXY</t>
        </is>
      </c>
      <c r="C332" s="96" t="inlineStr">
        <is>
          <t>X003SC3HJJ</t>
        </is>
      </c>
      <c r="D332" s="97">
        <f>IFERROR(VLOOKUP(A332,Data1!A:B,2,0),"")</f>
        <v/>
      </c>
      <c r="E332" s="98">
        <f>M332*Q332</f>
        <v/>
      </c>
      <c r="F332" s="98">
        <f>I332*IF(S332="CASE",H332,G332)</f>
        <v/>
      </c>
      <c r="G332" s="97">
        <f>IF(S332="CASE","",IFERROR(ROUNDUP(E332/N332,0),""))</f>
        <v/>
      </c>
      <c r="H332" s="97">
        <f>IF(S332="BOX","",IFERROR(ROUNDUP(E332/O332,0),""))</f>
        <v/>
      </c>
      <c r="I332" s="98">
        <f>IF(S332="CASE",FLOOR(O332/M332,1),FLOOR(N332/M332,1))</f>
        <v/>
      </c>
      <c r="J332" s="99">
        <f>IF(ISNUMBER(SEARCH("FNSKU",C332)),"Labeling","")</f>
        <v/>
      </c>
      <c r="K332" s="99">
        <f>IFERROR(VLOOKUP(A332,Instruction!A:F,6,0),"")</f>
        <v/>
      </c>
      <c r="L332" s="100">
        <f>IFERROR(VLOOKUP(A332,Instruction!A:J,10,0),"No Supplies")</f>
        <v/>
      </c>
      <c r="M332" s="98">
        <f>IFERROR(VLOOKUP(A332,Data1!A:C,3,0),1)</f>
        <v/>
      </c>
      <c r="N332" s="97">
        <f>IFERROR(VLOOKUP(D332,Data2!$A:$D,4,0),"")</f>
        <v/>
      </c>
      <c r="O332" s="96">
        <f>IFERROR(VLOOKUP(D332,Data2!$A:$C,3,0),"")</f>
        <v/>
      </c>
      <c r="P332" s="97" t="n">
        <v>24</v>
      </c>
      <c r="Q332" s="96" t="n">
        <v>24</v>
      </c>
      <c r="R332" s="96" t="inlineStr"/>
      <c r="S332" s="96" t="inlineStr">
        <is>
          <t>CASE</t>
        </is>
      </c>
    </row>
    <row r="333">
      <c r="A333" s="109" t="inlineStr">
        <is>
          <t>1716-SET4</t>
        </is>
      </c>
      <c r="B333" s="102" t="inlineStr">
        <is>
          <t>B0CJMR5Y5L</t>
        </is>
      </c>
      <c r="C333" s="102" t="inlineStr">
        <is>
          <t>X004HP7C3N</t>
        </is>
      </c>
      <c r="D333" s="103">
        <f>IFERROR(VLOOKUP(A333,Data1!A:B,2,0),"")</f>
        <v/>
      </c>
      <c r="E333" s="113">
        <f>M333*Q333</f>
        <v/>
      </c>
      <c r="F333" s="113">
        <f>I333*IF(S333="CASE",H333,G333)</f>
        <v/>
      </c>
      <c r="G333" s="103">
        <f>IF(S333="CASE","",IFERROR(ROUNDUP(E333/N333,0),""))</f>
        <v/>
      </c>
      <c r="H333" s="103">
        <f>IF(S333="BOX","",IFERROR(ROUNDUP(E333/O333,0),""))</f>
        <v/>
      </c>
      <c r="I333" s="105">
        <f>IF(S333="CASE",FLOOR(O333/M333,1),FLOOR(N333/M333,1))</f>
        <v/>
      </c>
      <c r="J333" s="106">
        <f>IF(ISNUMBER(SEARCH("FNSKU",C333)),"Labeling","")</f>
        <v/>
      </c>
      <c r="K333" s="106">
        <f>IFERROR(VLOOKUP(A333,Instruction!A:F,6,0),"")</f>
        <v/>
      </c>
      <c r="L333" s="107">
        <f>IFERROR(VLOOKUP(A333,Instruction!A:J,10,0),"No Supplies")</f>
        <v/>
      </c>
      <c r="M333" s="113">
        <f>IFERROR(VLOOKUP(A333,Data1!A:C,3,0),1)</f>
        <v/>
      </c>
      <c r="N333" s="103">
        <f>IFERROR(VLOOKUP(D333,Data2!$A:$D,4,0),"")</f>
        <v/>
      </c>
      <c r="O333" s="102">
        <f>IFERROR(VLOOKUP(D333,Data2!$A:$C,3,0),"")</f>
        <v/>
      </c>
      <c r="P333" s="103" t="n">
        <v>24</v>
      </c>
      <c r="Q333" s="102" t="n">
        <v>24</v>
      </c>
      <c r="R333" s="102" t="inlineStr"/>
      <c r="S333" s="102" t="inlineStr">
        <is>
          <t>BOX</t>
        </is>
      </c>
    </row>
    <row r="334">
      <c r="A334" s="95" t="inlineStr">
        <is>
          <t>5191-CASE</t>
        </is>
      </c>
      <c r="B334" s="96" t="inlineStr">
        <is>
          <t>B0BCMFQ1ZD</t>
        </is>
      </c>
      <c r="C334" s="96" t="inlineStr">
        <is>
          <t>B0BCMFQ1ZD</t>
        </is>
      </c>
      <c r="D334" s="97">
        <f>IFERROR(VLOOKUP(A334,Data1!A:B,2,0),"")</f>
        <v/>
      </c>
      <c r="E334" s="98">
        <f>M334*Q334</f>
        <v/>
      </c>
      <c r="F334" s="98">
        <f>I334*IF(S334="CASE",H334,G334)</f>
        <v/>
      </c>
      <c r="G334" s="97">
        <f>IF(S334="CASE","",IFERROR(ROUNDUP(E334/N334,0),""))</f>
        <v/>
      </c>
      <c r="H334" s="97">
        <f>IF(S334="BOX","",IFERROR(ROUNDUP(E334/O334,0),""))</f>
        <v/>
      </c>
      <c r="I334" s="98">
        <f>IF(S334="CASE",FLOOR(O334/M334,1),FLOOR(N334/M334,1))</f>
        <v/>
      </c>
      <c r="J334" s="99">
        <f>IF(ISNUMBER(SEARCH("FNSKU",C334)),"Labeling","")</f>
        <v/>
      </c>
      <c r="K334" s="99">
        <f>IFERROR(VLOOKUP(A334,Instruction!A:F,6,0),"")</f>
        <v/>
      </c>
      <c r="L334" s="100">
        <f>IFERROR(VLOOKUP(A334,Instruction!A:J,10,0),"No Supplies")</f>
        <v/>
      </c>
      <c r="M334" s="98">
        <f>IFERROR(VLOOKUP(A334,Data1!A:C,3,0),1)</f>
        <v/>
      </c>
      <c r="N334" s="97">
        <f>IFERROR(VLOOKUP(D334,Data2!$A:$D,4,0),"")</f>
        <v/>
      </c>
      <c r="O334" s="96">
        <f>IFERROR(VLOOKUP(D334,Data2!$A:$C,3,0),"")</f>
        <v/>
      </c>
      <c r="P334" s="97" t="n">
        <v>24</v>
      </c>
      <c r="Q334" s="96" t="n">
        <v>24</v>
      </c>
      <c r="R334" s="96" t="inlineStr"/>
      <c r="S334" s="96" t="inlineStr">
        <is>
          <t>CASE</t>
        </is>
      </c>
    </row>
    <row r="335">
      <c r="A335" s="109" t="inlineStr">
        <is>
          <t>1718-SET4</t>
        </is>
      </c>
      <c r="B335" s="102" t="inlineStr">
        <is>
          <t>B07S86H6GC</t>
        </is>
      </c>
      <c r="C335" s="102" t="inlineStr">
        <is>
          <t>X0042TSW0B</t>
        </is>
      </c>
      <c r="D335" s="103">
        <f>IFERROR(VLOOKUP(A335,Data1!A:B,2,0),"")</f>
        <v/>
      </c>
      <c r="E335" s="113">
        <f>M335*Q335</f>
        <v/>
      </c>
      <c r="F335" s="113">
        <f>I335*IF(S335="CASE",H335,G335)</f>
        <v/>
      </c>
      <c r="G335" s="103">
        <f>IF(S335="CASE","",IFERROR(ROUNDUP(E335/N335,0),""))</f>
        <v/>
      </c>
      <c r="H335" s="103">
        <f>IF(S335="BOX","",IFERROR(ROUNDUP(E335/O335,0),""))</f>
        <v/>
      </c>
      <c r="I335" s="105">
        <f>IF(S335="CASE",FLOOR(O335/M335,1),FLOOR(N335/M335,1))</f>
        <v/>
      </c>
      <c r="J335" s="106">
        <f>IF(ISNUMBER(SEARCH("FNSKU",C335)),"Labeling","")</f>
        <v/>
      </c>
      <c r="K335" s="106">
        <f>IFERROR(VLOOKUP(A335,Instruction!A:F,6,0),"")</f>
        <v/>
      </c>
      <c r="L335" s="107">
        <f>IFERROR(VLOOKUP(A335,Instruction!A:J,10,0),"No Supplies")</f>
        <v/>
      </c>
      <c r="M335" s="113">
        <f>IFERROR(VLOOKUP(A335,Data1!A:C,3,0),1)</f>
        <v/>
      </c>
      <c r="N335" s="103">
        <f>IFERROR(VLOOKUP(D335,Data2!$A:$D,4,0),"")</f>
        <v/>
      </c>
      <c r="O335" s="102">
        <f>IFERROR(VLOOKUP(D335,Data2!$A:$C,3,0),"")</f>
        <v/>
      </c>
      <c r="P335" s="103" t="n">
        <v>24</v>
      </c>
      <c r="Q335" s="102" t="n">
        <v>24</v>
      </c>
      <c r="R335" s="102" t="inlineStr"/>
      <c r="S335" s="102" t="inlineStr">
        <is>
          <t>BOX</t>
        </is>
      </c>
    </row>
    <row r="336">
      <c r="A336" s="95" t="inlineStr">
        <is>
          <t>4101-CASE</t>
        </is>
      </c>
      <c r="B336" s="96" t="inlineStr">
        <is>
          <t>B07QF4V3CC</t>
        </is>
      </c>
      <c r="C336" s="96" t="inlineStr">
        <is>
          <t>X0044RG6IB</t>
        </is>
      </c>
      <c r="D336" s="97">
        <f>IFERROR(VLOOKUP(A336,Data1!A:B,2,0),"")</f>
        <v/>
      </c>
      <c r="E336" s="98">
        <f>M336*Q336</f>
        <v/>
      </c>
      <c r="F336" s="98">
        <f>I336*IF(S336="CASE",H336,G336)</f>
        <v/>
      </c>
      <c r="G336" s="97">
        <f>IF(S336="CASE","",IFERROR(ROUNDUP(E336/N336,0),""))</f>
        <v/>
      </c>
      <c r="H336" s="97">
        <f>IF(S336="BOX","",IFERROR(ROUNDUP(E336/O336,0),""))</f>
        <v/>
      </c>
      <c r="I336" s="98">
        <f>IF(S336="CASE",FLOOR(O336/M336,1),FLOOR(N336/M336,1))</f>
        <v/>
      </c>
      <c r="J336" s="99">
        <f>IF(ISNUMBER(SEARCH("FNSKU",C336)),"Labeling","")</f>
        <v/>
      </c>
      <c r="K336" s="99">
        <f>IFERROR(VLOOKUP(A336,Instruction!A:F,6,0),"")</f>
        <v/>
      </c>
      <c r="L336" s="100">
        <f>IFERROR(VLOOKUP(A336,Instruction!A:J,10,0),"No Supplies")</f>
        <v/>
      </c>
      <c r="M336" s="98">
        <f>IFERROR(VLOOKUP(A336,Data1!A:C,3,0),1)</f>
        <v/>
      </c>
      <c r="N336" s="97">
        <f>IFERROR(VLOOKUP(D336,Data2!$A:$D,4,0),"")</f>
        <v/>
      </c>
      <c r="O336" s="96">
        <f>IFERROR(VLOOKUP(D336,Data2!$A:$C,3,0),"")</f>
        <v/>
      </c>
      <c r="P336" s="97" t="n">
        <v>24</v>
      </c>
      <c r="Q336" s="96" t="n">
        <v>24</v>
      </c>
      <c r="R336" s="96" t="inlineStr"/>
      <c r="S336" s="96" t="inlineStr">
        <is>
          <t>CASE</t>
        </is>
      </c>
    </row>
    <row r="337">
      <c r="A337" s="109" t="inlineStr">
        <is>
          <t>5076-EACH</t>
        </is>
      </c>
      <c r="B337" s="102" t="inlineStr">
        <is>
          <t>B015T84GY8</t>
        </is>
      </c>
      <c r="C337" s="102" t="inlineStr">
        <is>
          <t>B015T84GY8</t>
        </is>
      </c>
      <c r="D337" s="103">
        <f>IFERROR(VLOOKUP(A337,Data1!A:B,2,0),"")</f>
        <v/>
      </c>
      <c r="E337" s="113">
        <f>M337*Q337</f>
        <v/>
      </c>
      <c r="F337" s="113">
        <f>I337*IF(S337="CASE",H337,G337)</f>
        <v/>
      </c>
      <c r="G337" s="103">
        <f>IF(S337="CASE","",IFERROR(ROUNDUP(E337/N337,0),""))</f>
        <v/>
      </c>
      <c r="H337" s="103">
        <f>IF(S337="BOX","",IFERROR(ROUNDUP(E337/O337,0),""))</f>
        <v/>
      </c>
      <c r="I337" s="105">
        <f>IF(S337="CASE",FLOOR(O337/M337,1),FLOOR(N337/M337,1))</f>
        <v/>
      </c>
      <c r="J337" s="106">
        <f>IF(ISNUMBER(SEARCH("FNSKU",C337)),"Labeling","")</f>
        <v/>
      </c>
      <c r="K337" s="106">
        <f>IFERROR(VLOOKUP(A337,Instruction!A:F,6,0),"")</f>
        <v/>
      </c>
      <c r="L337" s="107">
        <f>IFERROR(VLOOKUP(A337,Instruction!A:J,10,0),"No Supplies")</f>
        <v/>
      </c>
      <c r="M337" s="113">
        <f>IFERROR(VLOOKUP(A337,Data1!A:C,3,0),1)</f>
        <v/>
      </c>
      <c r="N337" s="103">
        <f>IFERROR(VLOOKUP(D337,Data2!$A:$D,4,0),"")</f>
        <v/>
      </c>
      <c r="O337" s="102">
        <f>IFERROR(VLOOKUP(D337,Data2!$A:$C,3,0),"")</f>
        <v/>
      </c>
      <c r="P337" s="103" t="n">
        <v>23</v>
      </c>
      <c r="Q337" s="102" t="n">
        <v>24</v>
      </c>
      <c r="R337" s="102" t="inlineStr"/>
      <c r="S337" s="102" t="inlineStr">
        <is>
          <t>BOX</t>
        </is>
      </c>
    </row>
    <row r="338">
      <c r="A338" s="95" t="inlineStr">
        <is>
          <t>453-SET4</t>
        </is>
      </c>
      <c r="B338" s="96" t="inlineStr">
        <is>
          <t>B07SJ92M86</t>
        </is>
      </c>
      <c r="C338" s="96" t="inlineStr">
        <is>
          <t>X0044RLX3T</t>
        </is>
      </c>
      <c r="D338" s="97">
        <f>IFERROR(VLOOKUP(A338,Data1!A:B,2,0),"")</f>
        <v/>
      </c>
      <c r="E338" s="98">
        <f>M338*Q338</f>
        <v/>
      </c>
      <c r="F338" s="98">
        <f>I338*IF(S338="CASE",H338,G338)</f>
        <v/>
      </c>
      <c r="G338" s="97">
        <f>IF(S338="CASE","",IFERROR(ROUNDUP(E338/N338,0),""))</f>
        <v/>
      </c>
      <c r="H338" s="97">
        <f>IF(S338="BOX","",IFERROR(ROUNDUP(E338/O338,0),""))</f>
        <v/>
      </c>
      <c r="I338" s="98">
        <f>IF(S338="CASE",FLOOR(O338/M338,1),FLOOR(N338/M338,1))</f>
        <v/>
      </c>
      <c r="J338" s="99">
        <f>IF(ISNUMBER(SEARCH("FNSKU",C338)),"Labeling","")</f>
        <v/>
      </c>
      <c r="K338" s="99">
        <f>IFERROR(VLOOKUP(A338,Instruction!A:F,6,0),"")</f>
        <v/>
      </c>
      <c r="L338" s="100">
        <f>IFERROR(VLOOKUP(A338,Instruction!A:J,10,0),"No Supplies")</f>
        <v/>
      </c>
      <c r="M338" s="98">
        <f>IFERROR(VLOOKUP(A338,Data1!A:C,3,0),1)</f>
        <v/>
      </c>
      <c r="N338" s="97">
        <f>IFERROR(VLOOKUP(D338,Data2!$A:$D,4,0),"")</f>
        <v/>
      </c>
      <c r="O338" s="96">
        <f>IFERROR(VLOOKUP(D338,Data2!$A:$C,3,0),"")</f>
        <v/>
      </c>
      <c r="P338" s="97" t="n">
        <v>23</v>
      </c>
      <c r="Q338" s="96" t="n">
        <v>24</v>
      </c>
      <c r="R338" s="96" t="inlineStr"/>
      <c r="S338" s="96" t="inlineStr">
        <is>
          <t>BOX</t>
        </is>
      </c>
    </row>
    <row r="339">
      <c r="A339" s="109" t="inlineStr">
        <is>
          <t>3121-CASE</t>
        </is>
      </c>
      <c r="B339" s="102" t="inlineStr">
        <is>
          <t>B07QC4R1XN</t>
        </is>
      </c>
      <c r="C339" s="102" t="inlineStr">
        <is>
          <t>B07QC4R1XN</t>
        </is>
      </c>
      <c r="D339" s="103">
        <f>IFERROR(VLOOKUP(A339,Data1!A:B,2,0),"")</f>
        <v/>
      </c>
      <c r="E339" s="113">
        <f>M339*Q339</f>
        <v/>
      </c>
      <c r="F339" s="113">
        <f>I339*IF(S339="CASE",H339,G339)</f>
        <v/>
      </c>
      <c r="G339" s="103">
        <f>IF(S339="CASE","",IFERROR(ROUNDUP(E339/N339,0),""))</f>
        <v/>
      </c>
      <c r="H339" s="103">
        <f>IF(S339="BOX","",IFERROR(ROUNDUP(E339/O339,0),""))</f>
        <v/>
      </c>
      <c r="I339" s="105">
        <f>IF(S339="CASE",FLOOR(O339/M339,1),FLOOR(N339/M339,1))</f>
        <v/>
      </c>
      <c r="J339" s="106">
        <f>IF(ISNUMBER(SEARCH("FNSKU",C339)),"Labeling","")</f>
        <v/>
      </c>
      <c r="K339" s="106">
        <f>IFERROR(VLOOKUP(A339,Instruction!A:F,6,0),"")</f>
        <v/>
      </c>
      <c r="L339" s="107">
        <f>IFERROR(VLOOKUP(A339,Instruction!A:J,10,0),"No Supplies")</f>
        <v/>
      </c>
      <c r="M339" s="113">
        <f>IFERROR(VLOOKUP(A339,Data1!A:C,3,0),1)</f>
        <v/>
      </c>
      <c r="N339" s="103">
        <f>IFERROR(VLOOKUP(D339,Data2!$A:$D,4,0),"")</f>
        <v/>
      </c>
      <c r="O339" s="102">
        <f>IFERROR(VLOOKUP(D339,Data2!$A:$C,3,0),"")</f>
        <v/>
      </c>
      <c r="P339" s="103" t="n">
        <v>23</v>
      </c>
      <c r="Q339" s="102" t="n">
        <v>23</v>
      </c>
      <c r="R339" s="102" t="inlineStr"/>
      <c r="S339" s="102" t="inlineStr">
        <is>
          <t>CASE</t>
        </is>
      </c>
    </row>
    <row r="340">
      <c r="A340" s="95" t="inlineStr">
        <is>
          <t>1616-PACK2</t>
        </is>
      </c>
      <c r="B340" s="96" t="inlineStr">
        <is>
          <t>B08DDHS5LN</t>
        </is>
      </c>
      <c r="C340" s="96" t="inlineStr"/>
      <c r="D340" s="97">
        <f>IFERROR(VLOOKUP(A340,Data1!A:B,2,0),"")</f>
        <v/>
      </c>
      <c r="E340" s="98">
        <f>M340*Q340</f>
        <v/>
      </c>
      <c r="F340" s="98">
        <f>I340*IF(S340="CASE",H340,G340)</f>
        <v/>
      </c>
      <c r="G340" s="97">
        <f>IF(S340="CASE","",IFERROR(ROUNDUP(E340/N340,0),""))</f>
        <v/>
      </c>
      <c r="H340" s="97">
        <f>IF(S340="BOX","",IFERROR(ROUNDUP(E340/O340,0),""))</f>
        <v/>
      </c>
      <c r="I340" s="98">
        <f>IF(S340="CASE",FLOOR(O340/M340,1),FLOOR(N340/M340,1))</f>
        <v/>
      </c>
      <c r="J340" s="99">
        <f>IF(ISNUMBER(SEARCH("FNSKU",C340)),"Labeling","")</f>
        <v/>
      </c>
      <c r="K340" s="99">
        <f>IFERROR(VLOOKUP(A340,Instruction!A:F,6,0),"")</f>
        <v/>
      </c>
      <c r="L340" s="100">
        <f>IFERROR(VLOOKUP(A340,Instruction!A:J,10,0),"No Supplies")</f>
        <v/>
      </c>
      <c r="M340" s="98">
        <f>IFERROR(VLOOKUP(A340,Data1!A:C,3,0),1)</f>
        <v/>
      </c>
      <c r="N340" s="97">
        <f>IFERROR(VLOOKUP(D340,Data2!$A:$D,4,0),"")</f>
        <v/>
      </c>
      <c r="O340" s="96">
        <f>IFERROR(VLOOKUP(D340,Data2!$A:$C,3,0),"")</f>
        <v/>
      </c>
      <c r="P340" s="97" t="n">
        <v>23</v>
      </c>
      <c r="Q340" s="96" t="n">
        <v>24</v>
      </c>
      <c r="R340" s="96" t="inlineStr"/>
      <c r="S340" s="96" t="inlineStr">
        <is>
          <t>BOX</t>
        </is>
      </c>
    </row>
    <row r="341">
      <c r="A341" s="109" t="inlineStr">
        <is>
          <t>1201-PACK2</t>
        </is>
      </c>
      <c r="B341" s="102" t="inlineStr">
        <is>
          <t>B08FRRVXYG</t>
        </is>
      </c>
      <c r="C341" s="102" t="inlineStr">
        <is>
          <t>X0044RPF33</t>
        </is>
      </c>
      <c r="D341" s="103">
        <f>IFERROR(VLOOKUP(A341,Data1!A:B,2,0),"")</f>
        <v/>
      </c>
      <c r="E341" s="113">
        <f>M341*Q341</f>
        <v/>
      </c>
      <c r="F341" s="113">
        <f>I341*IF(S341="CASE",H341,G341)</f>
        <v/>
      </c>
      <c r="G341" s="103">
        <f>IF(S341="CASE","",IFERROR(ROUNDUP(E341/N341,0),""))</f>
        <v/>
      </c>
      <c r="H341" s="103">
        <f>IF(S341="BOX","",IFERROR(ROUNDUP(E341/O341,0),""))</f>
        <v/>
      </c>
      <c r="I341" s="105">
        <f>IF(S341="CASE",FLOOR(O341/M341,1),FLOOR(N341/M341,1))</f>
        <v/>
      </c>
      <c r="J341" s="106">
        <f>IF(ISNUMBER(SEARCH("FNSKU",C341)),"Labeling","")</f>
        <v/>
      </c>
      <c r="K341" s="106">
        <f>IFERROR(VLOOKUP(A341,Instruction!A:F,6,0),"")</f>
        <v/>
      </c>
      <c r="L341" s="107">
        <f>IFERROR(VLOOKUP(A341,Instruction!A:J,10,0),"No Supplies")</f>
        <v/>
      </c>
      <c r="M341" s="113">
        <f>IFERROR(VLOOKUP(A341,Data1!A:C,3,0),1)</f>
        <v/>
      </c>
      <c r="N341" s="103">
        <f>IFERROR(VLOOKUP(D341,Data2!$A:$D,4,0),"")</f>
        <v/>
      </c>
      <c r="O341" s="102">
        <f>IFERROR(VLOOKUP(D341,Data2!$A:$C,3,0),"")</f>
        <v/>
      </c>
      <c r="P341" s="103" t="n">
        <v>22</v>
      </c>
      <c r="Q341" s="102" t="n">
        <v>24</v>
      </c>
      <c r="R341" s="102" t="inlineStr"/>
      <c r="S341" s="102" t="inlineStr">
        <is>
          <t>BOX</t>
        </is>
      </c>
    </row>
    <row r="342">
      <c r="A342" s="95" t="inlineStr">
        <is>
          <t>2227-BOX</t>
        </is>
      </c>
      <c r="B342" s="96" t="inlineStr">
        <is>
          <t>B07XJRP786</t>
        </is>
      </c>
      <c r="C342" s="96" t="inlineStr">
        <is>
          <t>X004KT3ZWX</t>
        </is>
      </c>
      <c r="D342" s="97">
        <f>IFERROR(VLOOKUP(A342,Data1!A:B,2,0),"")</f>
        <v/>
      </c>
      <c r="E342" s="98">
        <f>M342*Q342</f>
        <v/>
      </c>
      <c r="F342" s="98">
        <f>I342*IF(S342="CASE",H342,G342)</f>
        <v/>
      </c>
      <c r="G342" s="97">
        <f>IF(S342="CASE","",IFERROR(ROUNDUP(E342/N342,0),""))</f>
        <v/>
      </c>
      <c r="H342" s="97">
        <f>IF(S342="BOX","",IFERROR(ROUNDUP(E342/O342,0),""))</f>
        <v/>
      </c>
      <c r="I342" s="98">
        <f>IF(S342="CASE",FLOOR(O342/M342,1),FLOOR(N342/M342,1))</f>
        <v/>
      </c>
      <c r="J342" s="99">
        <f>IF(ISNUMBER(SEARCH("FNSKU",C342)),"Labeling","")</f>
        <v/>
      </c>
      <c r="K342" s="99">
        <f>IFERROR(VLOOKUP(A342,Instruction!A:F,6,0),"")</f>
        <v/>
      </c>
      <c r="L342" s="100">
        <f>IFERROR(VLOOKUP(A342,Instruction!A:J,10,0),"No Supplies")</f>
        <v/>
      </c>
      <c r="M342" s="98">
        <f>IFERROR(VLOOKUP(A342,Data1!A:C,3,0),1)</f>
        <v/>
      </c>
      <c r="N342" s="97">
        <f>IFERROR(VLOOKUP(D342,Data2!$A:$D,4,0),"")</f>
        <v/>
      </c>
      <c r="O342" s="96">
        <f>IFERROR(VLOOKUP(D342,Data2!$A:$C,3,0),"")</f>
        <v/>
      </c>
      <c r="P342" s="97" t="n">
        <v>22</v>
      </c>
      <c r="Q342" s="96" t="n">
        <v>24</v>
      </c>
      <c r="R342" s="96" t="inlineStr"/>
      <c r="S342" s="96" t="inlineStr">
        <is>
          <t>CASE</t>
        </is>
      </c>
    </row>
    <row r="343">
      <c r="A343" s="109" t="inlineStr">
        <is>
          <t>569-PACK6</t>
        </is>
      </c>
      <c r="B343" s="102" t="inlineStr">
        <is>
          <t>B08FBN927H</t>
        </is>
      </c>
      <c r="C343" s="102" t="inlineStr">
        <is>
          <t>X0044RLT9R</t>
        </is>
      </c>
      <c r="D343" s="103">
        <f>IFERROR(VLOOKUP(A343,Data1!A:B,2,0),"")</f>
        <v/>
      </c>
      <c r="E343" s="113">
        <f>M343*Q343</f>
        <v/>
      </c>
      <c r="F343" s="113">
        <f>I343*IF(S343="CASE",H343,G343)</f>
        <v/>
      </c>
      <c r="G343" s="103">
        <f>IF(S343="CASE","",IFERROR(ROUNDUP(E343/N343,0),""))</f>
        <v/>
      </c>
      <c r="H343" s="103">
        <f>IF(S343="BOX","",IFERROR(ROUNDUP(E343/O343,0),""))</f>
        <v/>
      </c>
      <c r="I343" s="105">
        <f>IF(S343="CASE",FLOOR(O343/M343,1),FLOOR(N343/M343,1))</f>
        <v/>
      </c>
      <c r="J343" s="106">
        <f>IF(ISNUMBER(SEARCH("FNSKU",C343)),"Labeling","")</f>
        <v/>
      </c>
      <c r="K343" s="106">
        <f>IFERROR(VLOOKUP(A343,Instruction!A:F,6,0),"")</f>
        <v/>
      </c>
      <c r="L343" s="107">
        <f>IFERROR(VLOOKUP(A343,Instruction!A:J,10,0),"No Supplies")</f>
        <v/>
      </c>
      <c r="M343" s="113">
        <f>IFERROR(VLOOKUP(A343,Data1!A:C,3,0),1)</f>
        <v/>
      </c>
      <c r="N343" s="103">
        <f>IFERROR(VLOOKUP(D343,Data2!$A:$D,4,0),"")</f>
        <v/>
      </c>
      <c r="O343" s="102">
        <f>IFERROR(VLOOKUP(D343,Data2!$A:$C,3,0),"")</f>
        <v/>
      </c>
      <c r="P343" s="103" t="n">
        <v>22</v>
      </c>
      <c r="Q343" s="102" t="n">
        <v>24</v>
      </c>
      <c r="R343" s="102" t="inlineStr"/>
      <c r="S343" s="102" t="inlineStr">
        <is>
          <t>CASE</t>
        </is>
      </c>
    </row>
    <row r="344">
      <c r="A344" s="95" t="inlineStr">
        <is>
          <t>2080-SET3</t>
        </is>
      </c>
      <c r="B344" s="96" t="inlineStr">
        <is>
          <t>B07RZMHDSJ</t>
        </is>
      </c>
      <c r="C344" s="96" t="inlineStr">
        <is>
          <t>X0043V3K0P</t>
        </is>
      </c>
      <c r="D344" s="97">
        <f>IFERROR(VLOOKUP(A344,Data1!A:B,2,0),"")</f>
        <v/>
      </c>
      <c r="E344" s="98">
        <f>M344*Q344</f>
        <v/>
      </c>
      <c r="F344" s="98">
        <f>I344*IF(S344="CASE",H344,G344)</f>
        <v/>
      </c>
      <c r="G344" s="97">
        <f>IF(S344="CASE","",IFERROR(ROUNDUP(E344/N344,0),""))</f>
        <v/>
      </c>
      <c r="H344" s="97">
        <f>IF(S344="BOX","",IFERROR(ROUNDUP(E344/O344,0),""))</f>
        <v/>
      </c>
      <c r="I344" s="98">
        <f>IF(S344="CASE",FLOOR(O344/M344,1),FLOOR(N344/M344,1))</f>
        <v/>
      </c>
      <c r="J344" s="99">
        <f>IF(ISNUMBER(SEARCH("FNSKU",C344)),"Labeling","")</f>
        <v/>
      </c>
      <c r="K344" s="99">
        <f>IFERROR(VLOOKUP(A344,Instruction!A:F,6,0),"")</f>
        <v/>
      </c>
      <c r="L344" s="100">
        <f>IFERROR(VLOOKUP(A344,Instruction!A:J,10,0),"No Supplies")</f>
        <v/>
      </c>
      <c r="M344" s="98">
        <f>IFERROR(VLOOKUP(A344,Data1!A:C,3,0),1)</f>
        <v/>
      </c>
      <c r="N344" s="97">
        <f>IFERROR(VLOOKUP(D344,Data2!$A:$D,4,0),"")</f>
        <v/>
      </c>
      <c r="O344" s="96">
        <f>IFERROR(VLOOKUP(D344,Data2!$A:$C,3,0),"")</f>
        <v/>
      </c>
      <c r="P344" s="97" t="n">
        <v>22</v>
      </c>
      <c r="Q344" s="96" t="n">
        <v>24</v>
      </c>
      <c r="R344" s="96" t="inlineStr"/>
      <c r="S344" s="96" t="inlineStr">
        <is>
          <t>BOX</t>
        </is>
      </c>
    </row>
    <row r="345">
      <c r="A345" s="109" t="inlineStr">
        <is>
          <t>3388-CASE</t>
        </is>
      </c>
      <c r="B345" s="102" t="inlineStr">
        <is>
          <t>B08BQXSGRP</t>
        </is>
      </c>
      <c r="C345" s="102" t="inlineStr"/>
      <c r="D345" s="103">
        <f>IFERROR(VLOOKUP(A345,Data1!A:B,2,0),"")</f>
        <v/>
      </c>
      <c r="E345" s="113">
        <f>M345*Q345</f>
        <v/>
      </c>
      <c r="F345" s="113">
        <f>I345*IF(S345="CASE",H345,G345)</f>
        <v/>
      </c>
      <c r="G345" s="103">
        <f>IF(S345="CASE","",IFERROR(ROUNDUP(E345/N345,0),""))</f>
        <v/>
      </c>
      <c r="H345" s="103">
        <f>IF(S345="BOX","",IFERROR(ROUNDUP(E345/O345,0),""))</f>
        <v/>
      </c>
      <c r="I345" s="105">
        <f>IF(S345="CASE",FLOOR(O345/M345,1),FLOOR(N345/M345,1))</f>
        <v/>
      </c>
      <c r="J345" s="106">
        <f>IF(ISNUMBER(SEARCH("FNSKU",C345)),"Labeling","")</f>
        <v/>
      </c>
      <c r="K345" s="106">
        <f>IFERROR(VLOOKUP(A345,Instruction!A:F,6,0),"")</f>
        <v/>
      </c>
      <c r="L345" s="107">
        <f>IFERROR(VLOOKUP(A345,Instruction!A:J,10,0),"No Supplies")</f>
        <v/>
      </c>
      <c r="M345" s="113">
        <f>IFERROR(VLOOKUP(A345,Data1!A:C,3,0),1)</f>
        <v/>
      </c>
      <c r="N345" s="103">
        <f>IFERROR(VLOOKUP(D345,Data2!$A:$D,4,0),"")</f>
        <v/>
      </c>
      <c r="O345" s="102">
        <f>IFERROR(VLOOKUP(D345,Data2!$A:$C,3,0),"")</f>
        <v/>
      </c>
      <c r="P345" s="103" t="n">
        <v>25</v>
      </c>
      <c r="Q345" s="102" t="n">
        <v>25</v>
      </c>
      <c r="R345" s="102" t="inlineStr"/>
      <c r="S345" s="102" t="inlineStr">
        <is>
          <t>CASE</t>
        </is>
      </c>
    </row>
    <row r="346">
      <c r="A346" s="95" t="inlineStr">
        <is>
          <t>1612-EACH</t>
        </is>
      </c>
      <c r="B346" s="96" t="inlineStr">
        <is>
          <t>B07RJZRZ9N</t>
        </is>
      </c>
      <c r="C346" s="96" t="inlineStr">
        <is>
          <t>X0045JPPCV</t>
        </is>
      </c>
      <c r="D346" s="97">
        <f>IFERROR(VLOOKUP(A346,Data1!A:B,2,0),"")</f>
        <v/>
      </c>
      <c r="E346" s="98">
        <f>M346*Q346</f>
        <v/>
      </c>
      <c r="F346" s="98">
        <f>I346*IF(S346="CASE",H346,G346)</f>
        <v/>
      </c>
      <c r="G346" s="97">
        <f>IF(S346="CASE","",IFERROR(ROUNDUP(E346/N346,0),""))</f>
        <v/>
      </c>
      <c r="H346" s="97">
        <f>IF(S346="BOX","",IFERROR(ROUNDUP(E346/O346,0),""))</f>
        <v/>
      </c>
      <c r="I346" s="98">
        <f>IF(S346="CASE",FLOOR(O346/M346,1),FLOOR(N346/M346,1))</f>
        <v/>
      </c>
      <c r="J346" s="99">
        <f>IF(ISNUMBER(SEARCH("FNSKU",C346)),"Labeling","")</f>
        <v/>
      </c>
      <c r="K346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346" s="100">
        <f>IFERROR(VLOOKUP(A346,Instruction!A:J,10,0),"No Supplies")</f>
        <v/>
      </c>
      <c r="M346" s="98">
        <f>IFERROR(VLOOKUP(A346,Data1!A:C,3,0),1)</f>
        <v/>
      </c>
      <c r="N346" s="97">
        <f>IFERROR(VLOOKUP(D346,Data2!$A:$D,4,0),"")</f>
        <v/>
      </c>
      <c r="O346" s="96">
        <f>IFERROR(VLOOKUP(D346,Data2!$A:$C,3,0),"")</f>
        <v/>
      </c>
      <c r="P346" s="97" t="n">
        <v>22</v>
      </c>
      <c r="Q346" s="96" t="n">
        <v>24</v>
      </c>
      <c r="R346" s="96" t="inlineStr"/>
      <c r="S346" s="96" t="inlineStr">
        <is>
          <t>BOX</t>
        </is>
      </c>
    </row>
    <row r="347">
      <c r="A347" s="109" t="inlineStr">
        <is>
          <t>20080-CASE</t>
        </is>
      </c>
      <c r="B347" s="102" t="inlineStr">
        <is>
          <t>B07SD8LDKN</t>
        </is>
      </c>
      <c r="C347" s="102" t="inlineStr">
        <is>
          <t>X0042U0GH7</t>
        </is>
      </c>
      <c r="D347" s="103">
        <f>IFERROR(VLOOKUP(A347,Data1!A:B,2,0),"")</f>
        <v/>
      </c>
      <c r="E347" s="113">
        <f>M347*Q347</f>
        <v/>
      </c>
      <c r="F347" s="113">
        <f>I347*IF(S347="CASE",H347,G347)</f>
        <v/>
      </c>
      <c r="G347" s="103">
        <f>IF(S347="CASE","",IFERROR(ROUNDUP(E347/N347,0),""))</f>
        <v/>
      </c>
      <c r="H347" s="103">
        <f>IF(S347="BOX","",IFERROR(ROUNDUP(E347/O347,0),""))</f>
        <v/>
      </c>
      <c r="I347" s="105">
        <f>IF(S347="CASE",FLOOR(O347/M347,1),FLOOR(N347/M347,1))</f>
        <v/>
      </c>
      <c r="J347" s="106">
        <f>IF(ISNUMBER(SEARCH("FNSKU",C347)),"Labeling","")</f>
        <v/>
      </c>
      <c r="K347" s="106">
        <f>IFERROR(VLOOKUP(A347,Instruction!A:F,6,0),"")</f>
        <v/>
      </c>
      <c r="L347" s="107">
        <f>IFERROR(VLOOKUP(A347,Instruction!A:J,10,0),"No Supplies")</f>
        <v/>
      </c>
      <c r="M347" s="113">
        <f>IFERROR(VLOOKUP(A347,Data1!A:C,3,0),1)</f>
        <v/>
      </c>
      <c r="N347" s="103">
        <f>IFERROR(VLOOKUP(D347,Data2!$A:$D,4,0),"")</f>
        <v/>
      </c>
      <c r="O347" s="102">
        <f>IFERROR(VLOOKUP(D347,Data2!$A:$C,3,0),"")</f>
        <v/>
      </c>
      <c r="P347" s="103" t="n">
        <v>22</v>
      </c>
      <c r="Q347" s="102" t="n">
        <v>22</v>
      </c>
      <c r="R347" s="102" t="inlineStr"/>
      <c r="S347" s="102" t="inlineStr">
        <is>
          <t>CASE</t>
        </is>
      </c>
    </row>
    <row r="348">
      <c r="A348" s="95" t="inlineStr">
        <is>
          <t>834-CASE</t>
        </is>
      </c>
      <c r="B348" s="96" t="inlineStr">
        <is>
          <t>B0D7R1R3YG</t>
        </is>
      </c>
      <c r="C348" s="96" t="inlineStr">
        <is>
          <t>B0D7R1R3YG</t>
        </is>
      </c>
      <c r="D348" s="97">
        <f>IFERROR(VLOOKUP(A348,Data1!A:B,2,0),"")</f>
        <v/>
      </c>
      <c r="E348" s="98">
        <f>M348*Q348</f>
        <v/>
      </c>
      <c r="F348" s="98">
        <f>I348*IF(S348="CASE",H348,G348)</f>
        <v/>
      </c>
      <c r="G348" s="97">
        <f>IF(S348="CASE","",IFERROR(ROUNDUP(E348/N348,0),""))</f>
        <v/>
      </c>
      <c r="H348" s="97">
        <f>IF(S348="BOX","",IFERROR(ROUNDUP(E348/O348,0),""))</f>
        <v/>
      </c>
      <c r="I348" s="98">
        <f>IF(S348="CASE",FLOOR(O348/M348,1),FLOOR(N348/M348,1))</f>
        <v/>
      </c>
      <c r="J348" s="99">
        <f>IF(ISNUMBER(SEARCH("FNSKU",C348)),"Labeling","")</f>
        <v/>
      </c>
      <c r="K348" s="99">
        <f>IFERROR(VLOOKUP(A348,Instruction!A:F,6,0),"")</f>
        <v/>
      </c>
      <c r="L348" s="100">
        <f>IFERROR(VLOOKUP(A348,Instruction!A:J,10,0),"No Supplies")</f>
        <v/>
      </c>
      <c r="M348" s="98">
        <f>IFERROR(VLOOKUP(A348,Data1!A:C,3,0),1)</f>
        <v/>
      </c>
      <c r="N348" s="97">
        <f>IFERROR(VLOOKUP(D348,Data2!$A:$D,4,0),"")</f>
        <v/>
      </c>
      <c r="O348" s="96">
        <f>IFERROR(VLOOKUP(D348,Data2!$A:$C,3,0),"")</f>
        <v/>
      </c>
      <c r="P348" s="97" t="n">
        <v>22</v>
      </c>
      <c r="Q348" s="96" t="n">
        <v>22</v>
      </c>
      <c r="R348" s="96" t="inlineStr"/>
      <c r="S348" s="96" t="inlineStr">
        <is>
          <t>CASE</t>
        </is>
      </c>
    </row>
    <row r="349">
      <c r="A349" s="109" t="inlineStr">
        <is>
          <t>835-CASE</t>
        </is>
      </c>
      <c r="B349" s="102" t="inlineStr">
        <is>
          <t>B0CCBTHXWD</t>
        </is>
      </c>
      <c r="C349" s="102" t="inlineStr">
        <is>
          <t>B0CCBTHXWD</t>
        </is>
      </c>
      <c r="D349" s="103">
        <f>IFERROR(VLOOKUP(A349,Data1!A:B,2,0),"")</f>
        <v/>
      </c>
      <c r="E349" s="113">
        <f>M349*Q349</f>
        <v/>
      </c>
      <c r="F349" s="113">
        <f>I349*IF(S349="CASE",H349,G349)</f>
        <v/>
      </c>
      <c r="G349" s="103">
        <f>IF(S349="CASE","",IFERROR(ROUNDUP(E349/N349,0),""))</f>
        <v/>
      </c>
      <c r="H349" s="103">
        <f>IF(S349="BOX","",IFERROR(ROUNDUP(E349/O349,0),""))</f>
        <v/>
      </c>
      <c r="I349" s="105">
        <f>IF(S349="CASE",FLOOR(O349/M349,1),FLOOR(N349/M349,1))</f>
        <v/>
      </c>
      <c r="J349" s="106">
        <f>IF(ISNUMBER(SEARCH("FNSKU",C349)),"Labeling","")</f>
        <v/>
      </c>
      <c r="K349" s="106">
        <f>IFERROR(VLOOKUP(A349,Instruction!A:F,6,0),"")</f>
        <v/>
      </c>
      <c r="L349" s="107">
        <f>IFERROR(VLOOKUP(A349,Instruction!A:J,10,0),"No Supplies")</f>
        <v/>
      </c>
      <c r="M349" s="113">
        <f>IFERROR(VLOOKUP(A349,Data1!A:C,3,0),1)</f>
        <v/>
      </c>
      <c r="N349" s="103">
        <f>IFERROR(VLOOKUP(D349,Data2!$A:$D,4,0),"")</f>
        <v/>
      </c>
      <c r="O349" s="102">
        <f>IFERROR(VLOOKUP(D349,Data2!$A:$C,3,0),"")</f>
        <v/>
      </c>
      <c r="P349" s="103" t="n">
        <v>22</v>
      </c>
      <c r="Q349" s="102" t="n">
        <v>22</v>
      </c>
      <c r="R349" s="102" t="inlineStr"/>
      <c r="S349" s="102" t="inlineStr">
        <is>
          <t>CASE</t>
        </is>
      </c>
    </row>
    <row r="350">
      <c r="A350" s="95" t="inlineStr">
        <is>
          <t>61500-SET2-B</t>
        </is>
      </c>
      <c r="B350" s="96" t="inlineStr">
        <is>
          <t>B0CSMD7XMS</t>
        </is>
      </c>
      <c r="C350" s="96" t="inlineStr"/>
      <c r="D350" s="97">
        <f>IFERROR(VLOOKUP(A350,Data1!A:B,2,0),"")</f>
        <v/>
      </c>
      <c r="E350" s="98">
        <f>M350*Q350</f>
        <v/>
      </c>
      <c r="F350" s="98">
        <f>I350*IF(S350="CASE",H350,G350)</f>
        <v/>
      </c>
      <c r="G350" s="97">
        <f>IF(S350="CASE","",IFERROR(ROUNDUP(E350/N350,0),""))</f>
        <v/>
      </c>
      <c r="H350" s="97">
        <f>IF(S350="BOX","",IFERROR(ROUNDUP(E350/O350,0),""))</f>
        <v/>
      </c>
      <c r="I350" s="98">
        <f>IF(S350="CASE",FLOOR(O350/M350,1),FLOOR(N350/M350,1))</f>
        <v/>
      </c>
      <c r="J350" s="99">
        <f>IF(ISNUMBER(SEARCH("FNSKU",C350)),"Labeling","")</f>
        <v/>
      </c>
      <c r="K350" s="99" t="n">
        <v/>
      </c>
      <c r="L350" s="100">
        <f>IFERROR(VLOOKUP(A350,Instruction!A:J,10,0),"No Supplies")</f>
        <v/>
      </c>
      <c r="M350" s="98">
        <f>IFERROR(VLOOKUP(A350,Data1!A:C,3,0),1)</f>
        <v/>
      </c>
      <c r="N350" s="97">
        <f>IFERROR(VLOOKUP(D350,Data2!$A:$D,4,0),"")</f>
        <v/>
      </c>
      <c r="O350" s="96">
        <f>IFERROR(VLOOKUP(D350,Data2!$A:$C,3,0),"")</f>
        <v/>
      </c>
      <c r="P350" s="97" t="n">
        <v>24</v>
      </c>
      <c r="Q350" s="96" t="n">
        <v>24</v>
      </c>
      <c r="R350" s="96" t="inlineStr"/>
      <c r="S350" s="96" t="inlineStr">
        <is>
          <t>CASE</t>
        </is>
      </c>
    </row>
    <row r="351">
      <c r="A351" s="109" t="inlineStr">
        <is>
          <t>41166-PACK3</t>
        </is>
      </c>
      <c r="B351" s="102" t="inlineStr">
        <is>
          <t>B09T8WFN57</t>
        </is>
      </c>
      <c r="C351" s="102" t="inlineStr">
        <is>
          <t>X003S7ZFTJ</t>
        </is>
      </c>
      <c r="D351" s="103">
        <f>IFERROR(VLOOKUP(A351,Data1!A:B,2,0),"")</f>
        <v/>
      </c>
      <c r="E351" s="113">
        <f>M351*Q351</f>
        <v/>
      </c>
      <c r="F351" s="113">
        <f>I351*IF(S351="CASE",H351,G351)</f>
        <v/>
      </c>
      <c r="G351" s="103">
        <f>IF(S351="CASE","",IFERROR(ROUNDUP(E351/N351,0),""))</f>
        <v/>
      </c>
      <c r="H351" s="103">
        <f>IF(S351="BOX","",IFERROR(ROUNDUP(E351/O351,0),""))</f>
        <v/>
      </c>
      <c r="I351" s="105">
        <f>IF(S351="CASE",FLOOR(O351/M351,1),FLOOR(N351/M351,1))</f>
        <v/>
      </c>
      <c r="J351" s="106">
        <f>IF(ISNUMBER(SEARCH("FNSKU",C351)),"Labeling","")</f>
        <v/>
      </c>
      <c r="K351" s="106">
        <f>IFERROR(VLOOKUP(A351,Instruction!A:F,6,0),"")</f>
        <v/>
      </c>
      <c r="L351" s="107">
        <f>IFERROR(VLOOKUP(A351,Instruction!A:J,10,0),"No Supplies")</f>
        <v/>
      </c>
      <c r="M351" s="113">
        <f>IFERROR(VLOOKUP(A351,Data1!A:C,3,0),1)</f>
        <v/>
      </c>
      <c r="N351" s="103">
        <f>IFERROR(VLOOKUP(D351,Data2!$A:$D,4,0),"")</f>
        <v/>
      </c>
      <c r="O351" s="102">
        <f>IFERROR(VLOOKUP(D351,Data2!$A:$C,3,0),"")</f>
        <v/>
      </c>
      <c r="P351" s="103" t="n">
        <v>22</v>
      </c>
      <c r="Q351" s="102" t="n">
        <v>24</v>
      </c>
      <c r="R351" s="102" t="inlineStr"/>
      <c r="S351" s="102" t="inlineStr">
        <is>
          <t>CASE</t>
        </is>
      </c>
    </row>
    <row r="352">
      <c r="A352" s="95" t="inlineStr">
        <is>
          <t>1611-PACK2</t>
        </is>
      </c>
      <c r="B352" s="96" t="inlineStr">
        <is>
          <t>B08DHNM91D</t>
        </is>
      </c>
      <c r="C352" s="96" t="inlineStr"/>
      <c r="D352" s="97">
        <f>IFERROR(VLOOKUP(A352,Data1!A:B,2,0),"")</f>
        <v/>
      </c>
      <c r="E352" s="98">
        <f>M352*Q352</f>
        <v/>
      </c>
      <c r="F352" s="98">
        <f>I352*IF(S352="CASE",H352,G352)</f>
        <v/>
      </c>
      <c r="G352" s="97">
        <f>IF(S352="CASE","",IFERROR(ROUNDUP(E352/N352,0),""))</f>
        <v/>
      </c>
      <c r="H352" s="97">
        <f>IF(S352="BOX","",IFERROR(ROUNDUP(E352/O352,0),""))</f>
        <v/>
      </c>
      <c r="I352" s="98">
        <f>IF(S352="CASE",FLOOR(O352/M352,1),FLOOR(N352/M352,1))</f>
        <v/>
      </c>
      <c r="J352" s="99">
        <f>IF(ISNUMBER(SEARCH("FNSKU",C352)),"Labeling","")</f>
        <v/>
      </c>
      <c r="K352" s="99">
        <f>IFERROR(VLOOKUP(A352,Instruction!A:F,6,0),"")</f>
        <v/>
      </c>
      <c r="L352" s="100">
        <f>IFERROR(VLOOKUP(A352,Instruction!A:J,10,0),"No Supplies")</f>
        <v/>
      </c>
      <c r="M352" s="98">
        <f>IFERROR(VLOOKUP(A352,Data1!A:C,3,0),1)</f>
        <v/>
      </c>
      <c r="N352" s="97">
        <f>IFERROR(VLOOKUP(D352,Data2!$A:$D,4,0),"")</f>
        <v/>
      </c>
      <c r="O352" s="96">
        <f>IFERROR(VLOOKUP(D352,Data2!$A:$C,3,0),"")</f>
        <v/>
      </c>
      <c r="P352" s="97" t="n">
        <v>22</v>
      </c>
      <c r="Q352" s="96" t="n">
        <v>24</v>
      </c>
      <c r="R352" s="96" t="inlineStr"/>
      <c r="S352" s="96" t="inlineStr">
        <is>
          <t>BOX</t>
        </is>
      </c>
    </row>
    <row r="353">
      <c r="A353" s="109" t="inlineStr">
        <is>
          <t>3126-CASE</t>
        </is>
      </c>
      <c r="B353" s="102" t="inlineStr">
        <is>
          <t>B07TJDN1VN</t>
        </is>
      </c>
      <c r="C353" s="102" t="inlineStr">
        <is>
          <t>X0044RLXBB</t>
        </is>
      </c>
      <c r="D353" s="103">
        <f>IFERROR(VLOOKUP(A353,Data1!A:B,2,0),"")</f>
        <v/>
      </c>
      <c r="E353" s="113">
        <f>M353*Q353</f>
        <v/>
      </c>
      <c r="F353" s="113">
        <f>I353*IF(S353="CASE",H353,G353)</f>
        <v/>
      </c>
      <c r="G353" s="103">
        <f>IF(S353="CASE","",IFERROR(ROUNDUP(E353/N353,0),""))</f>
        <v/>
      </c>
      <c r="H353" s="103">
        <f>IF(S353="BOX","",IFERROR(ROUNDUP(E353/O353,0),""))</f>
        <v/>
      </c>
      <c r="I353" s="105">
        <f>IF(S353="CASE",FLOOR(O353/M353,1),FLOOR(N353/M353,1))</f>
        <v/>
      </c>
      <c r="J353" s="106">
        <f>IF(ISNUMBER(SEARCH("FNSKU",C353)),"Labeling","")</f>
        <v/>
      </c>
      <c r="K353" s="106">
        <f>IFERROR(VLOOKUP(A353,Instruction!A:F,6,0),"")</f>
        <v/>
      </c>
      <c r="L353" s="107">
        <f>IFERROR(VLOOKUP(A353,Instruction!A:J,10,0),"No Supplies")</f>
        <v/>
      </c>
      <c r="M353" s="113">
        <f>IFERROR(VLOOKUP(A353,Data1!A:C,3,0),1)</f>
        <v/>
      </c>
      <c r="N353" s="103">
        <f>IFERROR(VLOOKUP(D353,Data2!$A:$D,4,0),"")</f>
        <v/>
      </c>
      <c r="O353" s="102">
        <f>IFERROR(VLOOKUP(D353,Data2!$A:$C,3,0),"")</f>
        <v/>
      </c>
      <c r="P353" s="103" t="n">
        <v>21</v>
      </c>
      <c r="Q353" s="102" t="n">
        <v>21</v>
      </c>
      <c r="R353" s="102" t="inlineStr"/>
      <c r="S353" s="102" t="inlineStr">
        <is>
          <t>CASE</t>
        </is>
      </c>
    </row>
    <row r="354">
      <c r="A354" s="95" t="inlineStr">
        <is>
          <t>2007-PACK2</t>
        </is>
      </c>
      <c r="B354" s="96" t="inlineStr">
        <is>
          <t>B08GWQRWMD</t>
        </is>
      </c>
      <c r="C354" s="96" t="inlineStr">
        <is>
          <t>X003T8CQYJ</t>
        </is>
      </c>
      <c r="D354" s="97">
        <f>IFERROR(VLOOKUP(A354,Data1!A:B,2,0),"")</f>
        <v/>
      </c>
      <c r="E354" s="98">
        <f>M354*Q354</f>
        <v/>
      </c>
      <c r="F354" s="98">
        <f>I354*IF(S354="CASE",H354,G354)</f>
        <v/>
      </c>
      <c r="G354" s="97">
        <f>IF(S354="CASE","",IFERROR(ROUNDUP(E354/N354,0),""))</f>
        <v/>
      </c>
      <c r="H354" s="97">
        <f>IF(S354="BOX","",IFERROR(ROUNDUP(E354/O354,0),""))</f>
        <v/>
      </c>
      <c r="I354" s="98">
        <f>IF(S354="CASE",FLOOR(O354/M354,1),FLOOR(N354/M354,1))</f>
        <v/>
      </c>
      <c r="J354" s="99">
        <f>IF(ISNUMBER(SEARCH("FNSKU",C354)),"Labeling","")</f>
        <v/>
      </c>
      <c r="K354" s="99">
        <f>IFERROR(VLOOKUP(A354,Instruction!A:F,6,0),"")</f>
        <v/>
      </c>
      <c r="L354" s="100">
        <f>IFERROR(VLOOKUP(A354,Instruction!A:J,10,0),"No Supplies")</f>
        <v/>
      </c>
      <c r="M354" s="98">
        <f>IFERROR(VLOOKUP(A354,Data1!A:C,3,0),1)</f>
        <v/>
      </c>
      <c r="N354" s="97">
        <f>IFERROR(VLOOKUP(D354,Data2!$A:$D,4,0),"")</f>
        <v/>
      </c>
      <c r="O354" s="96">
        <f>IFERROR(VLOOKUP(D354,Data2!$A:$C,3,0),"")</f>
        <v/>
      </c>
      <c r="P354" s="97" t="n">
        <v>21</v>
      </c>
      <c r="Q354" s="96" t="n">
        <v>24</v>
      </c>
      <c r="R354" s="96" t="inlineStr"/>
      <c r="S354" s="96" t="inlineStr">
        <is>
          <t>BOX</t>
        </is>
      </c>
    </row>
    <row r="355">
      <c r="A355" s="109" t="inlineStr">
        <is>
          <t>4127-PACK2</t>
        </is>
      </c>
      <c r="B355" s="102" t="inlineStr">
        <is>
          <t>B08DQ44MTT</t>
        </is>
      </c>
      <c r="C355" s="102" t="inlineStr">
        <is>
          <t>X0044RLWZX</t>
        </is>
      </c>
      <c r="D355" s="103">
        <f>IFERROR(VLOOKUP(A355,Data1!A:B,2,0),"")</f>
        <v/>
      </c>
      <c r="E355" s="113">
        <f>M355*Q355</f>
        <v/>
      </c>
      <c r="F355" s="113">
        <f>I355*IF(S355="CASE",H355,G355)</f>
        <v/>
      </c>
      <c r="G355" s="103">
        <f>IF(S355="CASE","",IFERROR(ROUNDUP(E355/N355,0),""))</f>
        <v/>
      </c>
      <c r="H355" s="103">
        <f>IF(S355="BOX","",IFERROR(ROUNDUP(E355/O355,0),""))</f>
        <v/>
      </c>
      <c r="I355" s="105">
        <f>IF(S355="CASE",FLOOR(O355/M355,1),FLOOR(N355/M355,1))</f>
        <v/>
      </c>
      <c r="J355" s="106">
        <f>IF(ISNUMBER(SEARCH("FNSKU",C355)),"Labeling","")</f>
        <v/>
      </c>
      <c r="K355" s="106">
        <f>IFERROR(VLOOKUP(A355,Instruction!A:F,6,0),"")</f>
        <v/>
      </c>
      <c r="L355" s="107">
        <f>IFERROR(VLOOKUP(A355,Instruction!A:J,10,0),"No Supplies")</f>
        <v/>
      </c>
      <c r="M355" s="113">
        <f>IFERROR(VLOOKUP(A355,Data1!A:C,3,0),1)</f>
        <v/>
      </c>
      <c r="N355" s="103">
        <f>IFERROR(VLOOKUP(D355,Data2!$A:$D,4,0),"")</f>
        <v/>
      </c>
      <c r="O355" s="102">
        <f>IFERROR(VLOOKUP(D355,Data2!$A:$C,3,0),"")</f>
        <v/>
      </c>
      <c r="P355" s="103" t="n">
        <v>21</v>
      </c>
      <c r="Q355" s="102" t="n">
        <v>24</v>
      </c>
      <c r="R355" s="102" t="inlineStr"/>
      <c r="S355" s="102" t="inlineStr">
        <is>
          <t>CASE</t>
        </is>
      </c>
    </row>
    <row r="356">
      <c r="A356" s="95" t="inlineStr">
        <is>
          <t>3148-EACH</t>
        </is>
      </c>
      <c r="B356" s="96" t="inlineStr">
        <is>
          <t>B07Q97RWD9</t>
        </is>
      </c>
      <c r="C356" s="96" t="inlineStr">
        <is>
          <t>X0044RG6BD</t>
        </is>
      </c>
      <c r="D356" s="97">
        <f>IFERROR(VLOOKUP(A356,Data1!A:B,2,0),"")</f>
        <v/>
      </c>
      <c r="E356" s="98">
        <f>M356*Q356</f>
        <v/>
      </c>
      <c r="F356" s="98">
        <f>I356*IF(S356="CASE",H356,G356)</f>
        <v/>
      </c>
      <c r="G356" s="97">
        <f>IF(S356="CASE","",IFERROR(ROUNDUP(E356/N356,0),""))</f>
        <v/>
      </c>
      <c r="H356" s="97">
        <f>IF(S356="BOX","",IFERROR(ROUNDUP(E356/O356,0),""))</f>
        <v/>
      </c>
      <c r="I356" s="98">
        <f>IF(S356="CASE",FLOOR(O356/M356,1),FLOOR(N356/M356,1))</f>
        <v/>
      </c>
      <c r="J356" s="99">
        <f>IF(ISNUMBER(SEARCH("FNSKU",C356)),"Labeling","")</f>
        <v/>
      </c>
      <c r="K356" s="99">
        <f>IFERROR(VLOOKUP(A356,Instruction!A:F,6,0),"")</f>
        <v/>
      </c>
      <c r="L356" s="100">
        <f>IFERROR(VLOOKUP(A356,Instruction!A:J,10,0),"No Supplies")</f>
        <v/>
      </c>
      <c r="M356" s="98">
        <f>IFERROR(VLOOKUP(A356,Data1!A:C,3,0),1)</f>
        <v/>
      </c>
      <c r="N356" s="97">
        <f>IFERROR(VLOOKUP(D356,Data2!$A:$D,4,0),"")</f>
        <v/>
      </c>
      <c r="O356" s="96">
        <f>IFERROR(VLOOKUP(D356,Data2!$A:$C,3,0),"")</f>
        <v/>
      </c>
      <c r="P356" s="97" t="n">
        <v>21</v>
      </c>
      <c r="Q356" s="96" t="n">
        <v>24</v>
      </c>
      <c r="R356" s="96" t="inlineStr"/>
      <c r="S356" s="96" t="inlineStr">
        <is>
          <t>CASE</t>
        </is>
      </c>
    </row>
    <row r="357">
      <c r="A357" s="109" t="inlineStr">
        <is>
          <t>720-PACK2</t>
        </is>
      </c>
      <c r="B357" s="102" t="inlineStr">
        <is>
          <t>B08F75DNC5</t>
        </is>
      </c>
      <c r="C357" s="102" t="inlineStr">
        <is>
          <t>X0042TK4S9</t>
        </is>
      </c>
      <c r="D357" s="103">
        <f>IFERROR(VLOOKUP(A357,Data1!A:B,2,0),"")</f>
        <v/>
      </c>
      <c r="E357" s="113">
        <f>M357*Q357</f>
        <v/>
      </c>
      <c r="F357" s="113">
        <f>I357*IF(S357="CASE",H357,G357)</f>
        <v/>
      </c>
      <c r="G357" s="103">
        <f>IF(S357="CASE","",IFERROR(ROUNDUP(E357/N357,0),""))</f>
        <v/>
      </c>
      <c r="H357" s="103">
        <f>IF(S357="BOX","",IFERROR(ROUNDUP(E357/O357,0),""))</f>
        <v/>
      </c>
      <c r="I357" s="105">
        <f>IF(S357="CASE",FLOOR(O357/M357,1),FLOOR(N357/M357,1))</f>
        <v/>
      </c>
      <c r="J357" s="106">
        <f>IF(ISNUMBER(SEARCH("FNSKU",C357)),"Labeling","")</f>
        <v/>
      </c>
      <c r="K357" s="106">
        <f>IFERROR(VLOOKUP(A357,Instruction!A:F,6,0),"")</f>
        <v/>
      </c>
      <c r="L357" s="107">
        <f>IFERROR(VLOOKUP(A357,Instruction!A:J,10,0),"No Supplies")</f>
        <v/>
      </c>
      <c r="M357" s="113">
        <f>IFERROR(VLOOKUP(A357,Data1!A:C,3,0),1)</f>
        <v/>
      </c>
      <c r="N357" s="103">
        <f>IFERROR(VLOOKUP(D357,Data2!$A:$D,4,0),"")</f>
        <v/>
      </c>
      <c r="O357" s="102">
        <f>IFERROR(VLOOKUP(D357,Data2!$A:$C,3,0),"")</f>
        <v/>
      </c>
      <c r="P357" s="103" t="n">
        <v>21</v>
      </c>
      <c r="Q357" s="102" t="n">
        <v>24</v>
      </c>
      <c r="R357" s="102" t="inlineStr"/>
      <c r="S357" s="102" t="inlineStr">
        <is>
          <t>BOX</t>
        </is>
      </c>
    </row>
    <row r="358">
      <c r="A358" s="95" t="inlineStr">
        <is>
          <t>17035-EACH</t>
        </is>
      </c>
      <c r="B358" s="96" t="inlineStr">
        <is>
          <t>B0CQ67CVM7</t>
        </is>
      </c>
      <c r="C358" s="96" t="inlineStr">
        <is>
          <t>X0043UZRXT</t>
        </is>
      </c>
      <c r="D358" s="97">
        <f>IFERROR(VLOOKUP(A358,Data1!A:B,2,0),"")</f>
        <v/>
      </c>
      <c r="E358" s="98">
        <f>M358*Q358</f>
        <v/>
      </c>
      <c r="F358" s="98">
        <f>I358*IF(S358="CASE",H358,G358)</f>
        <v/>
      </c>
      <c r="G358" s="97">
        <f>IF(S358="CASE","",IFERROR(ROUNDUP(E358/N358,0),""))</f>
        <v/>
      </c>
      <c r="H358" s="97">
        <f>IF(S358="BOX","",IFERROR(ROUNDUP(E358/O358,0),""))</f>
        <v/>
      </c>
      <c r="I358" s="98">
        <f>IF(S358="CASE",FLOOR(O358/M358,1),FLOOR(N358/M358,1))</f>
        <v/>
      </c>
      <c r="J358" s="99">
        <f>IF(ISNUMBER(SEARCH("FNSKU",C358)),"Labeling","")</f>
        <v/>
      </c>
      <c r="K358" s="99">
        <f>IFERROR(VLOOKUP(A358,Instruction!A:F,6,0),"")</f>
        <v/>
      </c>
      <c r="L358" s="100">
        <f>IFERROR(VLOOKUP(A358,Instruction!A:J,10,0),"No Supplies")</f>
        <v/>
      </c>
      <c r="M358" s="98">
        <f>IFERROR(VLOOKUP(A358,Data1!A:C,3,0),1)</f>
        <v/>
      </c>
      <c r="N358" s="97">
        <f>IFERROR(VLOOKUP(D358,Data2!$A:$D,4,0),"")</f>
        <v/>
      </c>
      <c r="O358" s="96">
        <f>IFERROR(VLOOKUP(D358,Data2!$A:$C,3,0),"")</f>
        <v/>
      </c>
      <c r="P358" s="97" t="n">
        <v>21</v>
      </c>
      <c r="Q358" s="96" t="n">
        <v>24</v>
      </c>
      <c r="R358" s="96" t="inlineStr"/>
      <c r="S358" s="96" t="inlineStr">
        <is>
          <t>BOX</t>
        </is>
      </c>
    </row>
    <row r="359">
      <c r="A359" s="109" t="inlineStr">
        <is>
          <t>5174-BOX</t>
        </is>
      </c>
      <c r="B359" s="102" t="inlineStr">
        <is>
          <t>B07XQMDNV9</t>
        </is>
      </c>
      <c r="C359" s="102" t="inlineStr">
        <is>
          <t>X003SBSJ6B</t>
        </is>
      </c>
      <c r="D359" s="103">
        <f>IFERROR(VLOOKUP(A359,Data1!A:B,2,0),"")</f>
        <v/>
      </c>
      <c r="E359" s="113">
        <f>M359*Q359</f>
        <v/>
      </c>
      <c r="F359" s="113">
        <f>I359*IF(S359="CASE",H359,G359)</f>
        <v/>
      </c>
      <c r="G359" s="103">
        <f>IF(S359="CASE","",IFERROR(ROUNDUP(E359/N359,0),""))</f>
        <v/>
      </c>
      <c r="H359" s="103">
        <f>IF(S359="BOX","",IFERROR(ROUNDUP(E359/O359,0),""))</f>
        <v/>
      </c>
      <c r="I359" s="105">
        <f>IF(S359="CASE",FLOOR(O359/M359,1),FLOOR(N359/M359,1))</f>
        <v/>
      </c>
      <c r="J359" s="106">
        <f>IF(ISNUMBER(SEARCH("FNSKU",C359)),"Labeling","")</f>
        <v/>
      </c>
      <c r="K359" s="106">
        <f>IFERROR(VLOOKUP(A359,Instruction!A:F,6,0),"")</f>
        <v/>
      </c>
      <c r="L359" s="107">
        <f>IFERROR(VLOOKUP(A359,Instruction!A:J,10,0),"No Supplies")</f>
        <v/>
      </c>
      <c r="M359" s="113">
        <f>IFERROR(VLOOKUP(A359,Data1!A:C,3,0),1)</f>
        <v/>
      </c>
      <c r="N359" s="103">
        <f>IFERROR(VLOOKUP(D359,Data2!$A:$D,4,0),"")</f>
        <v/>
      </c>
      <c r="O359" s="102">
        <f>IFERROR(VLOOKUP(D359,Data2!$A:$C,3,0),"")</f>
        <v/>
      </c>
      <c r="P359" s="103" t="n">
        <v>21</v>
      </c>
      <c r="Q359" s="102" t="n">
        <v>24</v>
      </c>
      <c r="R359" s="102" t="inlineStr"/>
      <c r="S359" s="102" t="inlineStr">
        <is>
          <t>CASE</t>
        </is>
      </c>
    </row>
    <row r="360">
      <c r="A360" s="95" t="inlineStr">
        <is>
          <t>744-BOX</t>
        </is>
      </c>
      <c r="B360" s="96" t="inlineStr">
        <is>
          <t>B07XQLKXF4</t>
        </is>
      </c>
      <c r="C360" s="96" t="inlineStr">
        <is>
          <t>X0044R3MSD</t>
        </is>
      </c>
      <c r="D360" s="97">
        <f>IFERROR(VLOOKUP(A360,Data1!A:B,2,0),"")</f>
        <v/>
      </c>
      <c r="E360" s="98">
        <f>M360*Q360</f>
        <v/>
      </c>
      <c r="F360" s="98">
        <f>I360*IF(S360="CASE",H360,G360)</f>
        <v/>
      </c>
      <c r="G360" s="97">
        <f>IF(S360="CASE","",IFERROR(ROUNDUP(E360/N360,0),""))</f>
        <v/>
      </c>
      <c r="H360" s="97">
        <f>IF(S360="BOX","",IFERROR(ROUNDUP(E360/O360,0),""))</f>
        <v/>
      </c>
      <c r="I360" s="98">
        <f>IF(S360="CASE",FLOOR(O360/M360,1),FLOOR(N360/M360,1))</f>
        <v/>
      </c>
      <c r="J360" s="99">
        <f>IF(ISNUMBER(SEARCH("FNSKU",C360)),"Labeling","")</f>
        <v/>
      </c>
      <c r="K360" s="99">
        <f>IFERROR(VLOOKUP(A360,Instruction!A:F,6,0),"")</f>
        <v/>
      </c>
      <c r="L360" s="100">
        <f>IFERROR(VLOOKUP(A360,Instruction!A:J,10,0),"No Supplies")</f>
        <v/>
      </c>
      <c r="M360" s="98">
        <f>IFERROR(VLOOKUP(A360,Data1!A:C,3,0),1)</f>
        <v/>
      </c>
      <c r="N360" s="97">
        <f>IFERROR(VLOOKUP(D360,Data2!$A:$D,4,0),"")</f>
        <v/>
      </c>
      <c r="O360" s="96">
        <f>IFERROR(VLOOKUP(D360,Data2!$A:$C,3,0),"")</f>
        <v/>
      </c>
      <c r="P360" s="97" t="n">
        <v>21</v>
      </c>
      <c r="Q360" s="96" t="n">
        <v>24</v>
      </c>
      <c r="R360" s="96" t="inlineStr"/>
      <c r="S360" s="96" t="inlineStr">
        <is>
          <t>CASE</t>
        </is>
      </c>
    </row>
    <row r="361">
      <c r="A361" s="109" t="inlineStr">
        <is>
          <t>5044-CASE</t>
        </is>
      </c>
      <c r="B361" s="102" t="inlineStr">
        <is>
          <t>B07XQLVXN5</t>
        </is>
      </c>
      <c r="C361" s="102" t="inlineStr">
        <is>
          <t>X0044RG6CH</t>
        </is>
      </c>
      <c r="D361" s="103">
        <f>IFERROR(VLOOKUP(A361,Data1!A:B,2,0),"")</f>
        <v/>
      </c>
      <c r="E361" s="113">
        <f>M361*Q361</f>
        <v/>
      </c>
      <c r="F361" s="113">
        <f>I361*IF(S361="CASE",H361,G361)</f>
        <v/>
      </c>
      <c r="G361" s="103">
        <f>IF(S361="CASE","",IFERROR(ROUNDUP(E361/N361,0),""))</f>
        <v/>
      </c>
      <c r="H361" s="103">
        <f>IF(S361="BOX","",IFERROR(ROUNDUP(E361/O361,0),""))</f>
        <v/>
      </c>
      <c r="I361" s="105">
        <f>IF(S361="CASE",FLOOR(O361/M361,1),FLOOR(N361/M361,1))</f>
        <v/>
      </c>
      <c r="J361" s="106">
        <f>IF(ISNUMBER(SEARCH("FNSKU",C361)),"Labeling","")</f>
        <v/>
      </c>
      <c r="K361" s="106">
        <f>IFERROR(VLOOKUP(A361,Instruction!A:F,6,0),"")</f>
        <v/>
      </c>
      <c r="L361" s="107">
        <f>IFERROR(VLOOKUP(A361,Instruction!A:J,10,0),"No Supplies")</f>
        <v/>
      </c>
      <c r="M361" s="113">
        <f>IFERROR(VLOOKUP(A361,Data1!A:C,3,0),1)</f>
        <v/>
      </c>
      <c r="N361" s="103">
        <f>IFERROR(VLOOKUP(D361,Data2!$A:$D,4,0),"")</f>
        <v/>
      </c>
      <c r="O361" s="102">
        <f>IFERROR(VLOOKUP(D361,Data2!$A:$C,3,0),"")</f>
        <v/>
      </c>
      <c r="P361" s="103" t="n">
        <v>21</v>
      </c>
      <c r="Q361" s="102" t="n">
        <v>21</v>
      </c>
      <c r="R361" s="102" t="inlineStr"/>
      <c r="S361" s="102" t="inlineStr">
        <is>
          <t>CASE</t>
        </is>
      </c>
    </row>
    <row r="362">
      <c r="A362" s="95" t="inlineStr">
        <is>
          <t>1753-PACK3</t>
        </is>
      </c>
      <c r="B362" s="96" t="inlineStr">
        <is>
          <t>B00NWWHE6Q</t>
        </is>
      </c>
      <c r="C362" s="96" t="inlineStr">
        <is>
          <t>B00NWWHE6Q</t>
        </is>
      </c>
      <c r="D362" s="97">
        <f>IFERROR(VLOOKUP(A362,Data1!A:B,2,0),"")</f>
        <v/>
      </c>
      <c r="E362" s="98">
        <f>M362*Q362</f>
        <v/>
      </c>
      <c r="F362" s="98">
        <f>I362*IF(S362="CASE",H362,G362)</f>
        <v/>
      </c>
      <c r="G362" s="97">
        <f>IF(S362="CASE","",IFERROR(ROUNDUP(E362/N362,0),""))</f>
        <v/>
      </c>
      <c r="H362" s="97">
        <f>IF(S362="BOX","",IFERROR(ROUNDUP(E362/O362,0),""))</f>
        <v/>
      </c>
      <c r="I362" s="98">
        <f>IF(S362="CASE",FLOOR(O362/M362,1),FLOOR(N362/M362,1))</f>
        <v/>
      </c>
      <c r="J362" s="99">
        <f>IF(ISNUMBER(SEARCH("FNSKU",C362)),"Labeling","")</f>
        <v/>
      </c>
      <c r="K362" s="99">
        <f>IFERROR(VLOOKUP(A362,Instruction!A:F,6,0),"")</f>
        <v/>
      </c>
      <c r="L362" s="100">
        <f>IFERROR(VLOOKUP(A362,Instruction!A:J,10,0),"No Supplies")</f>
        <v/>
      </c>
      <c r="M362" s="98">
        <f>IFERROR(VLOOKUP(A362,Data1!A:C,3,0),1)</f>
        <v/>
      </c>
      <c r="N362" s="97">
        <f>IFERROR(VLOOKUP(D362,Data2!$A:$D,4,0),"")</f>
        <v/>
      </c>
      <c r="O362" s="96">
        <f>IFERROR(VLOOKUP(D362,Data2!$A:$C,3,0),"")</f>
        <v/>
      </c>
      <c r="P362" s="97" t="n">
        <v>21</v>
      </c>
      <c r="Q362" s="96" t="n">
        <v>24</v>
      </c>
      <c r="R362" s="96" t="inlineStr"/>
      <c r="S362" s="96" t="inlineStr">
        <is>
          <t>BOX</t>
        </is>
      </c>
    </row>
    <row r="363">
      <c r="A363" s="109" t="inlineStr">
        <is>
          <t>3182-CASE</t>
        </is>
      </c>
      <c r="B363" s="102" t="inlineStr">
        <is>
          <t>B07XQFRSTT</t>
        </is>
      </c>
      <c r="C363" s="102" t="inlineStr">
        <is>
          <t>X0044RG61N</t>
        </is>
      </c>
      <c r="D363" s="103">
        <f>IFERROR(VLOOKUP(A363,Data1!A:B,2,0),"")</f>
        <v/>
      </c>
      <c r="E363" s="113">
        <f>M363*Q363</f>
        <v/>
      </c>
      <c r="F363" s="113">
        <f>I363*IF(S363="CASE",H363,G363)</f>
        <v/>
      </c>
      <c r="G363" s="103">
        <f>IF(S363="CASE","",IFERROR(ROUNDUP(E363/N363,0),""))</f>
        <v/>
      </c>
      <c r="H363" s="103">
        <f>IF(S363="BOX","",IFERROR(ROUNDUP(E363/O363,0),""))</f>
        <v/>
      </c>
      <c r="I363" s="105">
        <f>IF(S363="CASE",FLOOR(O363/M363,1),FLOOR(N363/M363,1))</f>
        <v/>
      </c>
      <c r="J363" s="106">
        <f>IF(ISNUMBER(SEARCH("FNSKU",C363)),"Labeling","")</f>
        <v/>
      </c>
      <c r="K363" s="106">
        <f>IFERROR(VLOOKUP(A363,Instruction!A:F,6,0),"")</f>
        <v/>
      </c>
      <c r="L363" s="107">
        <f>IFERROR(VLOOKUP(A363,Instruction!A:J,10,0),"No Supplies")</f>
        <v/>
      </c>
      <c r="M363" s="113">
        <f>IFERROR(VLOOKUP(A363,Data1!A:C,3,0),1)</f>
        <v/>
      </c>
      <c r="N363" s="103">
        <f>IFERROR(VLOOKUP(D363,Data2!$A:$D,4,0),"")</f>
        <v/>
      </c>
      <c r="O363" s="102">
        <f>IFERROR(VLOOKUP(D363,Data2!$A:$C,3,0),"")</f>
        <v/>
      </c>
      <c r="P363" s="103" t="n">
        <v>20</v>
      </c>
      <c r="Q363" s="102" t="n">
        <v>20</v>
      </c>
      <c r="R363" s="102" t="inlineStr"/>
      <c r="S363" s="102" t="inlineStr">
        <is>
          <t>CASE</t>
        </is>
      </c>
    </row>
    <row r="364">
      <c r="A364" s="95" t="inlineStr">
        <is>
          <t>1034-EACH</t>
        </is>
      </c>
      <c r="B364" s="96" t="inlineStr">
        <is>
          <t>B07CCJ5K5H</t>
        </is>
      </c>
      <c r="C364" s="96" t="inlineStr">
        <is>
          <t>B07CCJ5K5H</t>
        </is>
      </c>
      <c r="D364" s="97">
        <f>IFERROR(VLOOKUP(A364,Data1!A:B,2,0),"")</f>
        <v/>
      </c>
      <c r="E364" s="98">
        <f>M364*Q364</f>
        <v/>
      </c>
      <c r="F364" s="98">
        <f>I364*IF(S364="CASE",H364,G364)</f>
        <v/>
      </c>
      <c r="G364" s="97">
        <f>IF(S364="CASE","",IFERROR(ROUNDUP(E364/N364,0),""))</f>
        <v/>
      </c>
      <c r="H364" s="97">
        <f>IF(S364="BOX","",IFERROR(ROUNDUP(E364/O364,0),""))</f>
        <v/>
      </c>
      <c r="I364" s="98">
        <f>IF(S364="CASE",FLOOR(O364/M364,1),FLOOR(N364/M364,1))</f>
        <v/>
      </c>
      <c r="J364" s="99">
        <f>IF(ISNUMBER(SEARCH("FNSKU",C364)),"Labeling","")</f>
        <v/>
      </c>
      <c r="K364" s="99">
        <f>IFERROR(VLOOKUP(A364,Instruction!A:F,6,0),"")</f>
        <v/>
      </c>
      <c r="L364" s="100">
        <f>IFERROR(VLOOKUP(A364,Instruction!A:J,10,0),"No Supplies")</f>
        <v/>
      </c>
      <c r="M364" s="98">
        <f>IFERROR(VLOOKUP(A364,Data1!A:C,3,0),1)</f>
        <v/>
      </c>
      <c r="N364" s="97">
        <f>IFERROR(VLOOKUP(D364,Data2!$A:$D,4,0),"")</f>
        <v/>
      </c>
      <c r="O364" s="96">
        <f>IFERROR(VLOOKUP(D364,Data2!$A:$C,3,0),"")</f>
        <v/>
      </c>
      <c r="P364" s="97" t="n">
        <v>20</v>
      </c>
      <c r="Q364" s="96" t="n">
        <v>24</v>
      </c>
      <c r="R364" s="96" t="inlineStr"/>
      <c r="S364" s="96" t="inlineStr">
        <is>
          <t>CASE</t>
        </is>
      </c>
    </row>
    <row r="365">
      <c r="A365" s="109" t="inlineStr">
        <is>
          <t>1753-PACK12</t>
        </is>
      </c>
      <c r="B365" s="102" t="inlineStr">
        <is>
          <t>B09BDGRXKC</t>
        </is>
      </c>
      <c r="C365" s="102" t="inlineStr">
        <is>
          <t>X0044RLXBL</t>
        </is>
      </c>
      <c r="D365" s="103">
        <f>IFERROR(VLOOKUP(A365,Data1!A:B,2,0),"")</f>
        <v/>
      </c>
      <c r="E365" s="113">
        <f>M365*Q365</f>
        <v/>
      </c>
      <c r="F365" s="113">
        <f>I365*IF(S365="CASE",H365,G365)</f>
        <v/>
      </c>
      <c r="G365" s="103">
        <f>IF(S365="CASE","",IFERROR(ROUNDUP(E365/N365,0),""))</f>
        <v/>
      </c>
      <c r="H365" s="103">
        <f>IF(S365="BOX","",IFERROR(ROUNDUP(E365/O365,0),""))</f>
        <v/>
      </c>
      <c r="I365" s="105">
        <f>IF(S365="CASE",FLOOR(O365/M365,1),FLOOR(N365/M365,1))</f>
        <v/>
      </c>
      <c r="J365" s="106">
        <f>IF(ISNUMBER(SEARCH("FNSKU",C365)),"Labeling","")</f>
        <v/>
      </c>
      <c r="K365" s="106">
        <f>IFERROR(VLOOKUP(A365,Instruction!A:F,6,0),"")</f>
        <v/>
      </c>
      <c r="L365" s="107">
        <f>IFERROR(VLOOKUP(A365,Instruction!A:J,10,0),"No Supplies")</f>
        <v/>
      </c>
      <c r="M365" s="113">
        <f>IFERROR(VLOOKUP(A365,Data1!A:C,3,0),1)</f>
        <v/>
      </c>
      <c r="N365" s="103">
        <f>IFERROR(VLOOKUP(D365,Data2!$A:$D,4,0),"")</f>
        <v/>
      </c>
      <c r="O365" s="102">
        <f>IFERROR(VLOOKUP(D365,Data2!$A:$C,3,0),"")</f>
        <v/>
      </c>
      <c r="P365" s="103" t="n">
        <v>20</v>
      </c>
      <c r="Q365" s="102" t="n">
        <v>24</v>
      </c>
      <c r="R365" s="102" t="inlineStr"/>
      <c r="S365" s="102" t="inlineStr">
        <is>
          <t>CASE</t>
        </is>
      </c>
    </row>
    <row r="366">
      <c r="A366" s="95" t="inlineStr">
        <is>
          <t>6018-PACK2</t>
        </is>
      </c>
      <c r="B366" s="96" t="inlineStr">
        <is>
          <t>B08G9L2NWY</t>
        </is>
      </c>
      <c r="C366" s="96" t="inlineStr"/>
      <c r="D366" s="97">
        <f>IFERROR(VLOOKUP(A366,Data1!A:B,2,0),"")</f>
        <v/>
      </c>
      <c r="E366" s="98">
        <f>M366*Q366</f>
        <v/>
      </c>
      <c r="F366" s="98">
        <f>I366*IF(S366="CASE",H366,G366)</f>
        <v/>
      </c>
      <c r="G366" s="97">
        <f>IF(S366="CASE","",IFERROR(ROUNDUP(E366/N366,0),""))</f>
        <v/>
      </c>
      <c r="H366" s="97">
        <f>IF(S366="BOX","",IFERROR(ROUNDUP(E366/O366,0),""))</f>
        <v/>
      </c>
      <c r="I366" s="98">
        <f>IF(S366="CASE",FLOOR(O366/M366,1),FLOOR(N366/M366,1))</f>
        <v/>
      </c>
      <c r="J366" s="99">
        <f>IF(ISNUMBER(SEARCH("FNSKU",C366)),"Labeling","")</f>
        <v/>
      </c>
      <c r="K366" s="99">
        <f>IFERROR(VLOOKUP(A366,Instruction!A:F,6,0),"")</f>
        <v/>
      </c>
      <c r="L366" s="100">
        <f>IFERROR(VLOOKUP(A366,Instruction!A:J,10,0),"No Supplies")</f>
        <v/>
      </c>
      <c r="M366" s="98">
        <f>IFERROR(VLOOKUP(A366,Data1!A:C,3,0),1)</f>
        <v/>
      </c>
      <c r="N366" s="97">
        <f>IFERROR(VLOOKUP(D366,Data2!$A:$D,4,0),"")</f>
        <v/>
      </c>
      <c r="O366" s="96">
        <f>IFERROR(VLOOKUP(D366,Data2!$A:$C,3,0),"")</f>
        <v/>
      </c>
      <c r="P366" s="97" t="n">
        <v>22</v>
      </c>
      <c r="Q366" s="96" t="n">
        <v>24</v>
      </c>
      <c r="R366" s="96" t="inlineStr"/>
      <c r="S366" s="96" t="inlineStr">
        <is>
          <t>CASE</t>
        </is>
      </c>
    </row>
    <row r="367">
      <c r="A367" s="109" t="inlineStr">
        <is>
          <t>5086-PACK2</t>
        </is>
      </c>
      <c r="B367" s="102" t="inlineStr">
        <is>
          <t>B08DHTKJXY</t>
        </is>
      </c>
      <c r="C367" s="102" t="inlineStr">
        <is>
          <t>X003SW56RP</t>
        </is>
      </c>
      <c r="D367" s="103">
        <f>IFERROR(VLOOKUP(A367,Data1!A:B,2,0),"")</f>
        <v/>
      </c>
      <c r="E367" s="113">
        <f>M367*Q367</f>
        <v/>
      </c>
      <c r="F367" s="113">
        <f>I367*IF(S367="CASE",H367,G367)</f>
        <v/>
      </c>
      <c r="G367" s="103">
        <f>IF(S367="CASE","",IFERROR(ROUNDUP(E367/N367,0),""))</f>
        <v/>
      </c>
      <c r="H367" s="103">
        <f>IF(S367="BOX","",IFERROR(ROUNDUP(E367/O367,0),""))</f>
        <v/>
      </c>
      <c r="I367" s="105">
        <f>IF(S367="CASE",FLOOR(O367/M367,1),FLOOR(N367/M367,1))</f>
        <v/>
      </c>
      <c r="J367" s="106">
        <f>IF(ISNUMBER(SEARCH("FNSKU",C367)),"Labeling","")</f>
        <v/>
      </c>
      <c r="K367" s="106">
        <f>IFERROR(VLOOKUP(A367,Instruction!A:F,6,0),"")</f>
        <v/>
      </c>
      <c r="L367" s="107">
        <f>IFERROR(VLOOKUP(A367,Instruction!A:J,10,0),"No Supplies")</f>
        <v/>
      </c>
      <c r="M367" s="113">
        <f>IFERROR(VLOOKUP(A367,Data1!A:C,3,0),1)</f>
        <v/>
      </c>
      <c r="N367" s="103">
        <f>IFERROR(VLOOKUP(D367,Data2!$A:$D,4,0),"")</f>
        <v/>
      </c>
      <c r="O367" s="102">
        <f>IFERROR(VLOOKUP(D367,Data2!$A:$C,3,0),"")</f>
        <v/>
      </c>
      <c r="P367" s="103" t="n">
        <v>20</v>
      </c>
      <c r="Q367" s="102" t="n">
        <v>15</v>
      </c>
      <c r="R367" s="102" t="inlineStr"/>
      <c r="S367" s="102" t="inlineStr">
        <is>
          <t>CASE</t>
        </is>
      </c>
    </row>
    <row r="368">
      <c r="A368" s="95" t="inlineStr">
        <is>
          <t>2235-BOX</t>
        </is>
      </c>
      <c r="B368" s="96" t="inlineStr">
        <is>
          <t>B08FF4TJ73</t>
        </is>
      </c>
      <c r="C368" s="96" t="inlineStr">
        <is>
          <t>B08FF4TJ73</t>
        </is>
      </c>
      <c r="D368" s="97">
        <f>IFERROR(VLOOKUP(A368,Data1!A:B,2,0),"")</f>
        <v/>
      </c>
      <c r="E368" s="98">
        <f>M368*Q368</f>
        <v/>
      </c>
      <c r="F368" s="98">
        <f>I368*IF(S368="CASE",H368,G368)</f>
        <v/>
      </c>
      <c r="G368" s="97">
        <f>IF(S368="CASE","",IFERROR(ROUNDUP(E368/N368,0),""))</f>
        <v/>
      </c>
      <c r="H368" s="97">
        <f>IF(S368="BOX","",IFERROR(ROUNDUP(E368/O368,0),""))</f>
        <v/>
      </c>
      <c r="I368" s="98">
        <f>IF(S368="CASE",FLOOR(O368/M368,1),FLOOR(N368/M368,1))</f>
        <v/>
      </c>
      <c r="J368" s="99">
        <f>IF(ISNUMBER(SEARCH("FNSKU",C368)),"Labeling","")</f>
        <v/>
      </c>
      <c r="K368" s="99">
        <f>IFERROR(VLOOKUP(A368,Instruction!A:F,6,0),"")</f>
        <v/>
      </c>
      <c r="L368" s="100">
        <f>IFERROR(VLOOKUP(A368,Instruction!A:J,10,0),"No Supplies")</f>
        <v/>
      </c>
      <c r="M368" s="98">
        <f>IFERROR(VLOOKUP(A368,Data1!A:C,3,0),1)</f>
        <v/>
      </c>
      <c r="N368" s="97">
        <f>IFERROR(VLOOKUP(D368,Data2!$A:$D,4,0),"")</f>
        <v/>
      </c>
      <c r="O368" s="96">
        <f>IFERROR(VLOOKUP(D368,Data2!$A:$C,3,0),"")</f>
        <v/>
      </c>
      <c r="P368" s="97" t="n">
        <v>20</v>
      </c>
      <c r="Q368" s="96" t="n">
        <v>24</v>
      </c>
      <c r="R368" s="96" t="inlineStr"/>
      <c r="S368" s="96" t="inlineStr">
        <is>
          <t>CASE</t>
        </is>
      </c>
    </row>
    <row r="369">
      <c r="A369" s="109" t="inlineStr">
        <is>
          <t>5059-EACH</t>
        </is>
      </c>
      <c r="B369" s="102" t="inlineStr">
        <is>
          <t>B07S6DCMZ2</t>
        </is>
      </c>
      <c r="C369" s="102" t="inlineStr">
        <is>
          <t>X002GASSLL</t>
        </is>
      </c>
      <c r="D369" s="103">
        <f>IFERROR(VLOOKUP(A369,Data1!A:B,2,0),"")</f>
        <v/>
      </c>
      <c r="E369" s="113">
        <f>M369*Q369</f>
        <v/>
      </c>
      <c r="F369" s="113">
        <f>I369*IF(S369="CASE",H369,G369)</f>
        <v/>
      </c>
      <c r="G369" s="103">
        <f>IF(S369="CASE","",IFERROR(ROUNDUP(E369/N369,0),""))</f>
        <v/>
      </c>
      <c r="H369" s="103">
        <f>IF(S369="BOX","",IFERROR(ROUNDUP(E369/O369,0),""))</f>
        <v/>
      </c>
      <c r="I369" s="105">
        <f>IF(S369="CASE",FLOOR(O369/M369,1),FLOOR(N369/M369,1))</f>
        <v/>
      </c>
      <c r="J369" s="106">
        <f>IF(ISNUMBER(SEARCH("FNSKU",C369)),"Labeling","")</f>
        <v/>
      </c>
      <c r="K369" s="106">
        <f>IFERROR(VLOOKUP(A369,Instruction!A:F,6,0),"")</f>
        <v/>
      </c>
      <c r="L369" s="107">
        <f>IFERROR(VLOOKUP(A369,Instruction!A:J,10,0),"No Supplies")</f>
        <v/>
      </c>
      <c r="M369" s="113">
        <f>IFERROR(VLOOKUP(A369,Data1!A:C,3,0),1)</f>
        <v/>
      </c>
      <c r="N369" s="103">
        <f>IFERROR(VLOOKUP(D369,Data2!$A:$D,4,0),"")</f>
        <v/>
      </c>
      <c r="O369" s="102">
        <f>IFERROR(VLOOKUP(D369,Data2!$A:$C,3,0),"")</f>
        <v/>
      </c>
      <c r="P369" s="103" t="n">
        <v>20</v>
      </c>
      <c r="Q369" s="102" t="n">
        <v>48</v>
      </c>
      <c r="R369" s="102" t="inlineStr"/>
      <c r="S369" s="102" t="inlineStr">
        <is>
          <t>CASE</t>
        </is>
      </c>
    </row>
    <row r="370">
      <c r="A370" s="95" t="inlineStr">
        <is>
          <t>6100-EACH</t>
        </is>
      </c>
      <c r="B370" s="96" t="inlineStr">
        <is>
          <t>B00N7JGSHU</t>
        </is>
      </c>
      <c r="C370" s="96" t="inlineStr">
        <is>
          <t>X004KFCPFZ</t>
        </is>
      </c>
      <c r="D370" s="97">
        <f>IFERROR(VLOOKUP(A370,Data1!A:B,2,0),"")</f>
        <v/>
      </c>
      <c r="E370" s="98">
        <f>M370*Q370</f>
        <v/>
      </c>
      <c r="F370" s="98">
        <f>I370*IF(S370="CASE",H370,G370)</f>
        <v/>
      </c>
      <c r="G370" s="97">
        <f>IF(S370="CASE","",IFERROR(ROUNDUP(E370/N370,0),""))</f>
        <v/>
      </c>
      <c r="H370" s="97">
        <f>IF(S370="BOX","",IFERROR(ROUNDUP(E370/O370,0),""))</f>
        <v/>
      </c>
      <c r="I370" s="98">
        <f>IF(S370="CASE",FLOOR(O370/M370,1),FLOOR(N370/M370,1))</f>
        <v/>
      </c>
      <c r="J370" s="99">
        <f>IF(ISNUMBER(SEARCH("FNSKU",C370)),"Labeling","")</f>
        <v/>
      </c>
      <c r="K370" s="99">
        <f>IFERROR(VLOOKUP(A370,Instruction!A:F,6,0),"")</f>
        <v/>
      </c>
      <c r="L370" s="100">
        <f>IFERROR(VLOOKUP(A370,Instruction!A:J,10,0),"No Supplies")</f>
        <v/>
      </c>
      <c r="M370" s="98">
        <f>IFERROR(VLOOKUP(A370,Data1!A:C,3,0),1)</f>
        <v/>
      </c>
      <c r="N370" s="97">
        <f>IFERROR(VLOOKUP(D370,Data2!$A:$D,4,0),"")</f>
        <v/>
      </c>
      <c r="O370" s="96">
        <f>IFERROR(VLOOKUP(D370,Data2!$A:$C,3,0),"")</f>
        <v/>
      </c>
      <c r="P370" s="97" t="n">
        <v>20</v>
      </c>
      <c r="Q370" s="96" t="n">
        <v>36</v>
      </c>
      <c r="R370" s="96" t="inlineStr"/>
      <c r="S370" s="96" t="inlineStr">
        <is>
          <t>CASE</t>
        </is>
      </c>
    </row>
    <row r="371">
      <c r="A371" s="109" t="inlineStr">
        <is>
          <t>5033-CASE</t>
        </is>
      </c>
      <c r="B371" s="102" t="inlineStr">
        <is>
          <t>B07X43FN4G</t>
        </is>
      </c>
      <c r="C371" s="102" t="inlineStr">
        <is>
          <t>X003SC97X9</t>
        </is>
      </c>
      <c r="D371" s="103">
        <f>IFERROR(VLOOKUP(A371,Data1!A:B,2,0),"")</f>
        <v/>
      </c>
      <c r="E371" s="113">
        <f>M371*Q371</f>
        <v/>
      </c>
      <c r="F371" s="113">
        <f>I371*IF(S371="CASE",H371,G371)</f>
        <v/>
      </c>
      <c r="G371" s="103">
        <f>IF(S371="CASE","",IFERROR(ROUNDUP(E371/N371,0),""))</f>
        <v/>
      </c>
      <c r="H371" s="103">
        <f>IF(S371="BOX","",IFERROR(ROUNDUP(E371/O371,0),""))</f>
        <v/>
      </c>
      <c r="I371" s="105">
        <f>IF(S371="CASE",FLOOR(O371/M371,1),FLOOR(N371/M371,1))</f>
        <v/>
      </c>
      <c r="J371" s="106">
        <f>IF(ISNUMBER(SEARCH("FNSKU",C371)),"Labeling","")</f>
        <v/>
      </c>
      <c r="K371" s="106">
        <f>IFERROR(VLOOKUP(A371,Instruction!A:F,6,0),"")</f>
        <v/>
      </c>
      <c r="L371" s="107">
        <f>IFERROR(VLOOKUP(A371,Instruction!A:J,10,0),"No Supplies")</f>
        <v/>
      </c>
      <c r="M371" s="113">
        <f>IFERROR(VLOOKUP(A371,Data1!A:C,3,0),1)</f>
        <v/>
      </c>
      <c r="N371" s="103">
        <f>IFERROR(VLOOKUP(D371,Data2!$A:$D,4,0),"")</f>
        <v/>
      </c>
      <c r="O371" s="102">
        <f>IFERROR(VLOOKUP(D371,Data2!$A:$C,3,0),"")</f>
        <v/>
      </c>
      <c r="P371" s="103" t="n">
        <v>20</v>
      </c>
      <c r="Q371" s="102" t="n">
        <v>20</v>
      </c>
      <c r="R371" s="102" t="inlineStr"/>
      <c r="S371" s="102" t="inlineStr">
        <is>
          <t>CASE</t>
        </is>
      </c>
    </row>
    <row r="372">
      <c r="A372" s="95" t="inlineStr">
        <is>
          <t>4144-EACH</t>
        </is>
      </c>
      <c r="B372" s="96" t="inlineStr">
        <is>
          <t>B07Q84SJRL</t>
        </is>
      </c>
      <c r="C372" s="96" t="inlineStr">
        <is>
          <t>X003SC97O3</t>
        </is>
      </c>
      <c r="D372" s="97">
        <f>IFERROR(VLOOKUP(A372,Data1!A:B,2,0),"")</f>
        <v/>
      </c>
      <c r="E372" s="98">
        <f>M372*Q372</f>
        <v/>
      </c>
      <c r="F372" s="98">
        <f>I372*IF(S372="CASE",H372,G372)</f>
        <v/>
      </c>
      <c r="G372" s="97">
        <f>IF(S372="CASE","",IFERROR(ROUNDUP(E372/N372,0),""))</f>
        <v/>
      </c>
      <c r="H372" s="97">
        <f>IF(S372="BOX","",IFERROR(ROUNDUP(E372/O372,0),""))</f>
        <v/>
      </c>
      <c r="I372" s="98">
        <f>IF(S372="CASE",FLOOR(O372/M372,1),FLOOR(N372/M372,1))</f>
        <v/>
      </c>
      <c r="J372" s="99">
        <f>IF(ISNUMBER(SEARCH("FNSKU",C372)),"Labeling","")</f>
        <v/>
      </c>
      <c r="K372" s="99">
        <f>IFERROR(VLOOKUP(A372,Instruction!A:F,6,0),"")</f>
        <v/>
      </c>
      <c r="L372" s="100">
        <f>IFERROR(VLOOKUP(A372,Instruction!A:J,10,0),"No Supplies")</f>
        <v/>
      </c>
      <c r="M372" s="98">
        <f>IFERROR(VLOOKUP(A372,Data1!A:C,3,0),1)</f>
        <v/>
      </c>
      <c r="N372" s="97">
        <f>IFERROR(VLOOKUP(D372,Data2!$A:$D,4,0),"")</f>
        <v/>
      </c>
      <c r="O372" s="96">
        <f>IFERROR(VLOOKUP(D372,Data2!$A:$C,3,0),"")</f>
        <v/>
      </c>
      <c r="P372" s="97" t="n">
        <v>19</v>
      </c>
      <c r="Q372" s="96" t="n">
        <v>24</v>
      </c>
      <c r="R372" s="96" t="inlineStr"/>
      <c r="S372" s="96" t="inlineStr">
        <is>
          <t>CASE</t>
        </is>
      </c>
    </row>
    <row r="373">
      <c r="A373" s="109" t="inlineStr">
        <is>
          <t>3145-CASE</t>
        </is>
      </c>
      <c r="B373" s="102" t="inlineStr">
        <is>
          <t>B07XL4MPHX</t>
        </is>
      </c>
      <c r="C373" s="102" t="inlineStr">
        <is>
          <t>X0044RLX1L</t>
        </is>
      </c>
      <c r="D373" s="103">
        <f>IFERROR(VLOOKUP(A373,Data1!A:B,2,0),"")</f>
        <v/>
      </c>
      <c r="E373" s="113">
        <f>M373*Q373</f>
        <v/>
      </c>
      <c r="F373" s="113">
        <f>I373*IF(S373="CASE",H373,G373)</f>
        <v/>
      </c>
      <c r="G373" s="103">
        <f>IF(S373="CASE","",IFERROR(ROUNDUP(E373/N373,0),""))</f>
        <v/>
      </c>
      <c r="H373" s="103">
        <f>IF(S373="BOX","",IFERROR(ROUNDUP(E373/O373,0),""))</f>
        <v/>
      </c>
      <c r="I373" s="105">
        <f>IF(S373="CASE",FLOOR(O373/M373,1),FLOOR(N373/M373,1))</f>
        <v/>
      </c>
      <c r="J373" s="106">
        <f>IF(ISNUMBER(SEARCH("FNSKU",C373)),"Labeling","")</f>
        <v/>
      </c>
      <c r="K373" s="106">
        <f>IFERROR(VLOOKUP(A373,Instruction!A:F,6,0),"")</f>
        <v/>
      </c>
      <c r="L373" s="107">
        <f>IFERROR(VLOOKUP(A373,Instruction!A:J,10,0),"No Supplies")</f>
        <v/>
      </c>
      <c r="M373" s="113">
        <f>IFERROR(VLOOKUP(A373,Data1!A:C,3,0),1)</f>
        <v/>
      </c>
      <c r="N373" s="103">
        <f>IFERROR(VLOOKUP(D373,Data2!$A:$D,4,0),"")</f>
        <v/>
      </c>
      <c r="O373" s="102">
        <f>IFERROR(VLOOKUP(D373,Data2!$A:$C,3,0),"")</f>
        <v/>
      </c>
      <c r="P373" s="103" t="n">
        <v>19</v>
      </c>
      <c r="Q373" s="102" t="n">
        <v>19</v>
      </c>
      <c r="R373" s="102" t="inlineStr"/>
      <c r="S373" s="102" t="inlineStr">
        <is>
          <t>CASE</t>
        </is>
      </c>
    </row>
    <row r="374">
      <c r="A374" s="95" t="inlineStr">
        <is>
          <t>5472-CASE</t>
        </is>
      </c>
      <c r="B374" s="96" t="inlineStr">
        <is>
          <t>B0964GKWS5</t>
        </is>
      </c>
      <c r="C374" s="96" t="inlineStr">
        <is>
          <t>X003SC1YBR</t>
        </is>
      </c>
      <c r="D374" s="97">
        <f>IFERROR(VLOOKUP(A374,Data1!A:B,2,0),"")</f>
        <v/>
      </c>
      <c r="E374" s="98">
        <f>M374*Q374</f>
        <v/>
      </c>
      <c r="F374" s="98">
        <f>I374*IF(S374="CASE",H374,G374)</f>
        <v/>
      </c>
      <c r="G374" s="97">
        <f>IF(S374="CASE","",IFERROR(ROUNDUP(E374/N374,0),""))</f>
        <v/>
      </c>
      <c r="H374" s="97">
        <f>IF(S374="BOX","",IFERROR(ROUNDUP(E374/O374,0),""))</f>
        <v/>
      </c>
      <c r="I374" s="98">
        <f>IF(S374="CASE",FLOOR(O374/M374,1),FLOOR(N374/M374,1))</f>
        <v/>
      </c>
      <c r="J374" s="99">
        <f>IF(ISNUMBER(SEARCH("FNSKU",C374)),"Labeling","")</f>
        <v/>
      </c>
      <c r="K374" s="99">
        <f>IFERROR(VLOOKUP(A374,Instruction!A:F,6,0),"")</f>
        <v/>
      </c>
      <c r="L374" s="100">
        <f>IFERROR(VLOOKUP(A374,Instruction!A:J,10,0),"No Supplies")</f>
        <v/>
      </c>
      <c r="M374" s="98">
        <f>IFERROR(VLOOKUP(A374,Data1!A:C,3,0),1)</f>
        <v/>
      </c>
      <c r="N374" s="97">
        <f>IFERROR(VLOOKUP(D374,Data2!$A:$D,4,0),"")</f>
        <v/>
      </c>
      <c r="O374" s="96">
        <f>IFERROR(VLOOKUP(D374,Data2!$A:$C,3,0),"")</f>
        <v/>
      </c>
      <c r="P374" s="97" t="n">
        <v>19</v>
      </c>
      <c r="Q374" s="96" t="n">
        <v>19</v>
      </c>
      <c r="R374" s="96" t="inlineStr"/>
      <c r="S374" s="96" t="inlineStr">
        <is>
          <t>CASE</t>
        </is>
      </c>
    </row>
    <row r="375">
      <c r="A375" s="109" t="inlineStr">
        <is>
          <t>4106-CASE</t>
        </is>
      </c>
      <c r="B375" s="102" t="inlineStr">
        <is>
          <t>B07QG69WDQ</t>
        </is>
      </c>
      <c r="C375" s="102" t="inlineStr">
        <is>
          <t>X004KSH7N7</t>
        </is>
      </c>
      <c r="D375" s="103">
        <f>IFERROR(VLOOKUP(A375,Data1!A:B,2,0),"")</f>
        <v/>
      </c>
      <c r="E375" s="113">
        <f>M375*Q375</f>
        <v/>
      </c>
      <c r="F375" s="113">
        <f>I375*IF(S375="CASE",H375,G375)</f>
        <v/>
      </c>
      <c r="G375" s="103">
        <f>IF(S375="CASE","",IFERROR(ROUNDUP(E375/N375,0),""))</f>
        <v/>
      </c>
      <c r="H375" s="103">
        <f>IF(S375="BOX","",IFERROR(ROUNDUP(E375/O375,0),""))</f>
        <v/>
      </c>
      <c r="I375" s="105">
        <f>IF(S375="CASE",FLOOR(O375/M375,1),FLOOR(N375/M375,1))</f>
        <v/>
      </c>
      <c r="J375" s="106">
        <f>IF(ISNUMBER(SEARCH("FNSKU",C375)),"Labeling","")</f>
        <v/>
      </c>
      <c r="K375" s="106">
        <f>IFERROR(VLOOKUP(A375,Instruction!A:F,6,0),"")</f>
        <v/>
      </c>
      <c r="L375" s="107">
        <f>IFERROR(VLOOKUP(A375,Instruction!A:J,10,0),"No Supplies")</f>
        <v/>
      </c>
      <c r="M375" s="113">
        <f>IFERROR(VLOOKUP(A375,Data1!A:C,3,0),1)</f>
        <v/>
      </c>
      <c r="N375" s="103">
        <f>IFERROR(VLOOKUP(D375,Data2!$A:$D,4,0),"")</f>
        <v/>
      </c>
      <c r="O375" s="102">
        <f>IFERROR(VLOOKUP(D375,Data2!$A:$C,3,0),"")</f>
        <v/>
      </c>
      <c r="P375" s="103" t="n">
        <v>19</v>
      </c>
      <c r="Q375" s="102" t="n">
        <v>19</v>
      </c>
      <c r="R375" s="102" t="inlineStr"/>
      <c r="S375" s="102" t="inlineStr">
        <is>
          <t>CASE</t>
        </is>
      </c>
    </row>
    <row r="376">
      <c r="A376" s="95" t="inlineStr">
        <is>
          <t>5018-CASE</t>
        </is>
      </c>
      <c r="B376" s="96" t="inlineStr">
        <is>
          <t>B07X45NX3C</t>
        </is>
      </c>
      <c r="C376" s="96" t="inlineStr">
        <is>
          <t>X003SC97N9</t>
        </is>
      </c>
      <c r="D376" s="97">
        <f>IFERROR(VLOOKUP(A376,Data1!A:B,2,0),"")</f>
        <v/>
      </c>
      <c r="E376" s="98">
        <f>M376*Q376</f>
        <v/>
      </c>
      <c r="F376" s="98">
        <f>I376*IF(S376="CASE",H376,G376)</f>
        <v/>
      </c>
      <c r="G376" s="97">
        <f>IF(S376="CASE","",IFERROR(ROUNDUP(E376/N376,0),""))</f>
        <v/>
      </c>
      <c r="H376" s="97">
        <f>IF(S376="BOX","",IFERROR(ROUNDUP(E376/O376,0),""))</f>
        <v/>
      </c>
      <c r="I376" s="98">
        <f>IF(S376="CASE",FLOOR(O376/M376,1),FLOOR(N376/M376,1))</f>
        <v/>
      </c>
      <c r="J376" s="99">
        <f>IF(ISNUMBER(SEARCH("FNSKU",C376)),"Labeling","")</f>
        <v/>
      </c>
      <c r="K376" s="99">
        <f>IFERROR(VLOOKUP(A376,Instruction!A:F,6,0),"")</f>
        <v/>
      </c>
      <c r="L376" s="100">
        <f>IFERROR(VLOOKUP(A376,Instruction!A:J,10,0),"No Supplies")</f>
        <v/>
      </c>
      <c r="M376" s="98">
        <f>IFERROR(VLOOKUP(A376,Data1!A:C,3,0),1)</f>
        <v/>
      </c>
      <c r="N376" s="97">
        <f>IFERROR(VLOOKUP(D376,Data2!$A:$D,4,0),"")</f>
        <v/>
      </c>
      <c r="O376" s="96">
        <f>IFERROR(VLOOKUP(D376,Data2!$A:$C,3,0),"")</f>
        <v/>
      </c>
      <c r="P376" s="97" t="n">
        <v>19</v>
      </c>
      <c r="Q376" s="96" t="n">
        <v>19</v>
      </c>
      <c r="R376" s="96" t="inlineStr"/>
      <c r="S376" s="96" t="inlineStr">
        <is>
          <t>CASE</t>
        </is>
      </c>
    </row>
    <row r="377">
      <c r="A377" s="109" t="inlineStr">
        <is>
          <t>514-CASE</t>
        </is>
      </c>
      <c r="B377" s="102" t="inlineStr">
        <is>
          <t>B07XQJ3LGW</t>
        </is>
      </c>
      <c r="C377" s="102" t="inlineStr">
        <is>
          <t>X0044RLTEH</t>
        </is>
      </c>
      <c r="D377" s="103">
        <f>IFERROR(VLOOKUP(A377,Data1!A:B,2,0),"")</f>
        <v/>
      </c>
      <c r="E377" s="113">
        <f>M377*Q377</f>
        <v/>
      </c>
      <c r="F377" s="113">
        <f>I377*IF(S377="CASE",H377,G377)</f>
        <v/>
      </c>
      <c r="G377" s="103">
        <f>IF(S377="CASE","",IFERROR(ROUNDUP(E377/N377,0),""))</f>
        <v/>
      </c>
      <c r="H377" s="103">
        <f>IF(S377="BOX","",IFERROR(ROUNDUP(E377/O377,0),""))</f>
        <v/>
      </c>
      <c r="I377" s="105">
        <f>IF(S377="CASE",FLOOR(O377/M377,1),FLOOR(N377/M377,1))</f>
        <v/>
      </c>
      <c r="J377" s="106">
        <f>IF(ISNUMBER(SEARCH("FNSKU",C377)),"Labeling","")</f>
        <v/>
      </c>
      <c r="K377" s="106">
        <f>IFERROR(VLOOKUP(A377,Instruction!A:F,6,0),"")</f>
        <v/>
      </c>
      <c r="L377" s="107">
        <f>IFERROR(VLOOKUP(A377,Instruction!A:J,10,0),"No Supplies")</f>
        <v/>
      </c>
      <c r="M377" s="113">
        <f>IFERROR(VLOOKUP(A377,Data1!A:C,3,0),1)</f>
        <v/>
      </c>
      <c r="N377" s="103">
        <f>IFERROR(VLOOKUP(D377,Data2!$A:$D,4,0),"")</f>
        <v/>
      </c>
      <c r="O377" s="102">
        <f>IFERROR(VLOOKUP(D377,Data2!$A:$C,3,0),"")</f>
        <v/>
      </c>
      <c r="P377" s="103" t="n">
        <v>19</v>
      </c>
      <c r="Q377" s="102" t="n">
        <v>19</v>
      </c>
      <c r="R377" s="102" t="inlineStr"/>
      <c r="S377" s="102" t="inlineStr">
        <is>
          <t>CASE</t>
        </is>
      </c>
    </row>
    <row r="378">
      <c r="A378" s="95" t="inlineStr">
        <is>
          <t>3125-CASE</t>
        </is>
      </c>
      <c r="B378" s="96" t="inlineStr">
        <is>
          <t>B07XQLGGF1</t>
        </is>
      </c>
      <c r="C378" s="96" t="inlineStr">
        <is>
          <t>X0044RLTHT</t>
        </is>
      </c>
      <c r="D378" s="97">
        <f>IFERROR(VLOOKUP(A378,Data1!A:B,2,0),"")</f>
        <v/>
      </c>
      <c r="E378" s="98">
        <f>M378*Q378</f>
        <v/>
      </c>
      <c r="F378" s="98">
        <f>I378*IF(S378="CASE",H378,G378)</f>
        <v/>
      </c>
      <c r="G378" s="97">
        <f>IF(S378="CASE","",IFERROR(ROUNDUP(E378/N378,0),""))</f>
        <v/>
      </c>
      <c r="H378" s="97">
        <f>IF(S378="BOX","",IFERROR(ROUNDUP(E378/O378,0),""))</f>
        <v/>
      </c>
      <c r="I378" s="98">
        <f>IF(S378="CASE",FLOOR(O378/M378,1),FLOOR(N378/M378,1))</f>
        <v/>
      </c>
      <c r="J378" s="99">
        <f>IF(ISNUMBER(SEARCH("FNSKU",C378)),"Labeling","")</f>
        <v/>
      </c>
      <c r="K378" s="99">
        <f>IFERROR(VLOOKUP(A378,Instruction!A:F,6,0),"")</f>
        <v/>
      </c>
      <c r="L378" s="100">
        <f>IFERROR(VLOOKUP(A378,Instruction!A:J,10,0),"No Supplies")</f>
        <v/>
      </c>
      <c r="M378" s="98">
        <f>IFERROR(VLOOKUP(A378,Data1!A:C,3,0),1)</f>
        <v/>
      </c>
      <c r="N378" s="97">
        <f>IFERROR(VLOOKUP(D378,Data2!$A:$D,4,0),"")</f>
        <v/>
      </c>
      <c r="O378" s="96">
        <f>IFERROR(VLOOKUP(D378,Data2!$A:$C,3,0),"")</f>
        <v/>
      </c>
      <c r="P378" s="97" t="n">
        <v>19</v>
      </c>
      <c r="Q378" s="96" t="n">
        <v>19</v>
      </c>
      <c r="R378" s="96" t="inlineStr"/>
      <c r="S378" s="96" t="inlineStr">
        <is>
          <t>CASE</t>
        </is>
      </c>
    </row>
    <row r="379">
      <c r="A379" s="109" t="inlineStr">
        <is>
          <t>3459-A-SET3</t>
        </is>
      </c>
      <c r="B379" s="102" t="inlineStr">
        <is>
          <t>B086334ZCX</t>
        </is>
      </c>
      <c r="C379" s="102" t="inlineStr">
        <is>
          <t>X0044R3MJH</t>
        </is>
      </c>
      <c r="D379" s="103">
        <f>IFERROR(VLOOKUP(A379,Data1!A:B,2,0),"")</f>
        <v/>
      </c>
      <c r="E379" s="113">
        <f>M379*Q379</f>
        <v/>
      </c>
      <c r="F379" s="113">
        <f>I379*IF(S379="CASE",H379,G379)</f>
        <v/>
      </c>
      <c r="G379" s="103">
        <f>IF(S379="CASE","",IFERROR(ROUNDUP(E379/N379,0),""))</f>
        <v/>
      </c>
      <c r="H379" s="103">
        <f>IF(S379="BOX","",IFERROR(ROUNDUP(E379/O379,0),""))</f>
        <v/>
      </c>
      <c r="I379" s="105">
        <f>IF(S379="CASE",FLOOR(O379/M379,1),FLOOR(N379/M379,1))</f>
        <v/>
      </c>
      <c r="J379" s="106">
        <f>IF(ISNUMBER(SEARCH("FNSKU",C379)),"Labeling","")</f>
        <v/>
      </c>
      <c r="K379" s="106">
        <f>IFERROR(VLOOKUP(A379,Instruction!A:F,6,0),"")</f>
        <v/>
      </c>
      <c r="L379" s="107">
        <f>IFERROR(VLOOKUP(A379,Instruction!A:J,10,0),"No Supplies")</f>
        <v/>
      </c>
      <c r="M379" s="113">
        <f>IFERROR(VLOOKUP(A379,Data1!A:C,3,0),1)</f>
        <v/>
      </c>
      <c r="N379" s="103">
        <f>IFERROR(VLOOKUP(D379,Data2!$A:$D,4,0),"")</f>
        <v/>
      </c>
      <c r="O379" s="102">
        <f>IFERROR(VLOOKUP(D379,Data2!$A:$C,3,0),"")</f>
        <v/>
      </c>
      <c r="P379" s="103" t="n">
        <v>18</v>
      </c>
      <c r="Q379" s="102" t="n">
        <v>16</v>
      </c>
      <c r="R379" s="102" t="inlineStr"/>
      <c r="S379" s="102" t="inlineStr">
        <is>
          <t>CASE</t>
        </is>
      </c>
    </row>
    <row r="380">
      <c r="A380" s="95" t="inlineStr">
        <is>
          <t>845-CASE</t>
        </is>
      </c>
      <c r="B380" s="96" t="inlineStr">
        <is>
          <t>B07XQJNLJY</t>
        </is>
      </c>
      <c r="C380" s="96" t="inlineStr">
        <is>
          <t>X003SCCWVD</t>
        </is>
      </c>
      <c r="D380" s="97">
        <f>IFERROR(VLOOKUP(A380,Data1!A:B,2,0),"")</f>
        <v/>
      </c>
      <c r="E380" s="98">
        <f>M380*Q380</f>
        <v/>
      </c>
      <c r="F380" s="98">
        <f>I380*IF(S380="CASE",H380,G380)</f>
        <v/>
      </c>
      <c r="G380" s="97">
        <f>IF(S380="CASE","",IFERROR(ROUNDUP(E380/N380,0),""))</f>
        <v/>
      </c>
      <c r="H380" s="97">
        <f>IF(S380="BOX","",IFERROR(ROUNDUP(E380/O380,0),""))</f>
        <v/>
      </c>
      <c r="I380" s="98">
        <f>IF(S380="CASE",FLOOR(O380/M380,1),FLOOR(N380/M380,1))</f>
        <v/>
      </c>
      <c r="J380" s="99">
        <f>IF(ISNUMBER(SEARCH("FNSKU",C380)),"Labeling","")</f>
        <v/>
      </c>
      <c r="K380" s="99">
        <f>IFERROR(VLOOKUP(A380,Instruction!A:F,6,0),"")</f>
        <v/>
      </c>
      <c r="L380" s="100">
        <f>IFERROR(VLOOKUP(A380,Instruction!A:J,10,0),"No Supplies")</f>
        <v/>
      </c>
      <c r="M380" s="98">
        <f>IFERROR(VLOOKUP(A380,Data1!A:C,3,0),1)</f>
        <v/>
      </c>
      <c r="N380" s="97">
        <f>IFERROR(VLOOKUP(D380,Data2!$A:$D,4,0),"")</f>
        <v/>
      </c>
      <c r="O380" s="96">
        <f>IFERROR(VLOOKUP(D380,Data2!$A:$C,3,0),"")</f>
        <v/>
      </c>
      <c r="P380" s="97" t="n">
        <v>18</v>
      </c>
      <c r="Q380" s="96" t="n">
        <v>18</v>
      </c>
      <c r="R380" s="96" t="inlineStr"/>
      <c r="S380" s="96" t="inlineStr">
        <is>
          <t>CASE</t>
        </is>
      </c>
    </row>
    <row r="381">
      <c r="A381" s="109" t="inlineStr">
        <is>
          <t>5020-CASE</t>
        </is>
      </c>
      <c r="B381" s="102" t="inlineStr">
        <is>
          <t>B07X22QMN2</t>
        </is>
      </c>
      <c r="C381" s="102" t="inlineStr">
        <is>
          <t>X004VNSON3</t>
        </is>
      </c>
      <c r="D381" s="103">
        <f>IFERROR(VLOOKUP(A381,Data1!A:B,2,0),"")</f>
        <v/>
      </c>
      <c r="E381" s="113">
        <f>M381*Q381</f>
        <v/>
      </c>
      <c r="F381" s="113">
        <f>I381*IF(S381="CASE",H381,G381)</f>
        <v/>
      </c>
      <c r="G381" s="103">
        <f>IF(S381="CASE","",IFERROR(ROUNDUP(E381/N381,0),""))</f>
        <v/>
      </c>
      <c r="H381" s="103">
        <f>IF(S381="BOX","",IFERROR(ROUNDUP(E381/O381,0),""))</f>
        <v/>
      </c>
      <c r="I381" s="105">
        <f>IF(S381="CASE",FLOOR(O381/M381,1),FLOOR(N381/M381,1))</f>
        <v/>
      </c>
      <c r="J381" s="106">
        <f>IF(ISNUMBER(SEARCH("FNSKU",C381)),"Labeling","")</f>
        <v/>
      </c>
      <c r="K381" s="106">
        <f>IFERROR(VLOOKUP(A381,Instruction!A:F,6,0),"")</f>
        <v/>
      </c>
      <c r="L381" s="107">
        <f>IFERROR(VLOOKUP(A381,Instruction!A:J,10,0),"No Supplies")</f>
        <v/>
      </c>
      <c r="M381" s="113">
        <f>IFERROR(VLOOKUP(A381,Data1!A:C,3,0),1)</f>
        <v/>
      </c>
      <c r="N381" s="103">
        <f>IFERROR(VLOOKUP(D381,Data2!$A:$D,4,0),"")</f>
        <v/>
      </c>
      <c r="O381" s="102">
        <f>IFERROR(VLOOKUP(D381,Data2!$A:$C,3,0),"")</f>
        <v/>
      </c>
      <c r="P381" s="103" t="n">
        <v>18</v>
      </c>
      <c r="Q381" s="102" t="n">
        <v>18</v>
      </c>
      <c r="R381" s="102" t="inlineStr"/>
      <c r="S381" s="102" t="inlineStr">
        <is>
          <t>CASE</t>
        </is>
      </c>
    </row>
    <row r="382">
      <c r="A382" s="95" t="inlineStr">
        <is>
          <t>4101-EACH</t>
        </is>
      </c>
      <c r="B382" s="96" t="inlineStr">
        <is>
          <t>B07Q3T57VD</t>
        </is>
      </c>
      <c r="C382" s="96" t="inlineStr"/>
      <c r="D382" s="97">
        <f>IFERROR(VLOOKUP(A382,Data1!A:B,2,0),"")</f>
        <v/>
      </c>
      <c r="E382" s="98">
        <f>M382*Q382</f>
        <v/>
      </c>
      <c r="F382" s="98">
        <f>I382*IF(S382="CASE",H382,G382)</f>
        <v/>
      </c>
      <c r="G382" s="97">
        <f>IF(S382="CASE","",IFERROR(ROUNDUP(E382/N382,0),""))</f>
        <v/>
      </c>
      <c r="H382" s="97">
        <f>IF(S382="BOX","",IFERROR(ROUNDUP(E382/O382,0),""))</f>
        <v/>
      </c>
      <c r="I382" s="98">
        <f>IF(S382="CASE",FLOOR(O382/M382,1),FLOOR(N382/M382,1))</f>
        <v/>
      </c>
      <c r="J382" s="99">
        <f>IF(ISNUMBER(SEARCH("FNSKU",C382)),"Labeling","")</f>
        <v/>
      </c>
      <c r="K382" s="99">
        <f>IFERROR(VLOOKUP(A382,Instruction!A:F,6,0),"")</f>
        <v/>
      </c>
      <c r="L382" s="100">
        <f>IFERROR(VLOOKUP(A382,Instruction!A:J,10,0),"No Supplies")</f>
        <v/>
      </c>
      <c r="M382" s="98">
        <f>IFERROR(VLOOKUP(A382,Data1!A:C,3,0),1)</f>
        <v/>
      </c>
      <c r="N382" s="97">
        <f>IFERROR(VLOOKUP(D382,Data2!$A:$D,4,0),"")</f>
        <v/>
      </c>
      <c r="O382" s="96">
        <f>IFERROR(VLOOKUP(D382,Data2!$A:$C,3,0),"")</f>
        <v/>
      </c>
      <c r="P382" s="97" t="n">
        <v>20</v>
      </c>
      <c r="Q382" s="96" t="n">
        <v>24</v>
      </c>
      <c r="R382" s="96" t="inlineStr"/>
      <c r="S382" s="96" t="inlineStr">
        <is>
          <t>CASE</t>
        </is>
      </c>
    </row>
    <row r="383">
      <c r="A383" s="109" t="inlineStr">
        <is>
          <t>1707-EACH</t>
        </is>
      </c>
      <c r="B383" s="102" t="inlineStr">
        <is>
          <t>B07S6614MB</t>
        </is>
      </c>
      <c r="C383" s="102" t="inlineStr"/>
      <c r="D383" s="103">
        <f>IFERROR(VLOOKUP(A383,Data1!A:B,2,0),"")</f>
        <v/>
      </c>
      <c r="E383" s="113">
        <f>M383*Q383</f>
        <v/>
      </c>
      <c r="F383" s="113">
        <f>I383*IF(S383="CASE",H383,G383)</f>
        <v/>
      </c>
      <c r="G383" s="103">
        <f>IF(S383="CASE","",IFERROR(ROUNDUP(E383/N383,0),""))</f>
        <v/>
      </c>
      <c r="H383" s="103">
        <f>IF(S383="BOX","",IFERROR(ROUNDUP(E383/O383,0),""))</f>
        <v/>
      </c>
      <c r="I383" s="105">
        <f>IF(S383="CASE",FLOOR(O383/M383,1),FLOOR(N383/M383,1))</f>
        <v/>
      </c>
      <c r="J383" s="106">
        <f>IF(ISNUMBER(SEARCH("FNSKU",C383)),"Labeling","")</f>
        <v/>
      </c>
      <c r="K383" s="106">
        <f>IFERROR(VLOOKUP(A383,Instruction!A:F,6,0),"")</f>
        <v/>
      </c>
      <c r="L383" s="107">
        <f>IFERROR(VLOOKUP(A383,Instruction!A:J,10,0),"No Supplies")</f>
        <v/>
      </c>
      <c r="M383" s="113">
        <f>IFERROR(VLOOKUP(A383,Data1!A:C,3,0),1)</f>
        <v/>
      </c>
      <c r="N383" s="103">
        <f>IFERROR(VLOOKUP(D383,Data2!$A:$D,4,0),"")</f>
        <v/>
      </c>
      <c r="O383" s="102">
        <f>IFERROR(VLOOKUP(D383,Data2!$A:$C,3,0),"")</f>
        <v/>
      </c>
      <c r="P383" s="103" t="n">
        <v>20</v>
      </c>
      <c r="Q383" s="102" t="n">
        <v>24</v>
      </c>
      <c r="R383" s="102" t="inlineStr"/>
      <c r="S383" s="102" t="inlineStr">
        <is>
          <t>BOX</t>
        </is>
      </c>
    </row>
    <row r="384">
      <c r="A384" s="95" t="inlineStr">
        <is>
          <t>5074-BOX</t>
        </is>
      </c>
      <c r="B384" s="96" t="inlineStr">
        <is>
          <t>B07XL4V285</t>
        </is>
      </c>
      <c r="C384" s="96" t="inlineStr">
        <is>
          <t>X0044R3MP1</t>
        </is>
      </c>
      <c r="D384" s="97">
        <f>IFERROR(VLOOKUP(A384,Data1!A:B,2,0),"")</f>
        <v/>
      </c>
      <c r="E384" s="98">
        <f>M384*Q384</f>
        <v/>
      </c>
      <c r="F384" s="98">
        <f>I384*IF(S384="CASE",H384,G384)</f>
        <v/>
      </c>
      <c r="G384" s="97">
        <f>IF(S384="CASE","",IFERROR(ROUNDUP(E384/N384,0),""))</f>
        <v/>
      </c>
      <c r="H384" s="97">
        <f>IF(S384="BOX","",IFERROR(ROUNDUP(E384/O384,0),""))</f>
        <v/>
      </c>
      <c r="I384" s="98">
        <f>IF(S384="CASE",FLOOR(O384/M384,1),FLOOR(N384/M384,1))</f>
        <v/>
      </c>
      <c r="J384" s="99">
        <f>IF(ISNUMBER(SEARCH("FNSKU",C384)),"Labeling","")</f>
        <v/>
      </c>
      <c r="K384" s="99">
        <f>IFERROR(VLOOKUP(A384,Instruction!A:F,6,0),"")</f>
        <v/>
      </c>
      <c r="L384" s="100">
        <f>IFERROR(VLOOKUP(A384,Instruction!A:J,10,0),"No Supplies")</f>
        <v/>
      </c>
      <c r="M384" s="98">
        <f>IFERROR(VLOOKUP(A384,Data1!A:C,3,0),1)</f>
        <v/>
      </c>
      <c r="N384" s="97">
        <f>IFERROR(VLOOKUP(D384,Data2!$A:$D,4,0),"")</f>
        <v/>
      </c>
      <c r="O384" s="96">
        <f>IFERROR(VLOOKUP(D384,Data2!$A:$C,3,0),"")</f>
        <v/>
      </c>
      <c r="P384" s="97" t="n">
        <v>18</v>
      </c>
      <c r="Q384" s="96" t="n">
        <v>18</v>
      </c>
      <c r="R384" s="96" t="inlineStr"/>
      <c r="S384" s="96" t="inlineStr">
        <is>
          <t>CASE</t>
        </is>
      </c>
    </row>
    <row r="385">
      <c r="A385" s="109" t="inlineStr">
        <is>
          <t>5081-CASE</t>
        </is>
      </c>
      <c r="B385" s="102" t="inlineStr">
        <is>
          <t>B094PT8QB5</t>
        </is>
      </c>
      <c r="C385" s="102" t="inlineStr">
        <is>
          <t>X0046JANJF</t>
        </is>
      </c>
      <c r="D385" s="103">
        <f>IFERROR(VLOOKUP(A385,Data1!A:B,2,0),"")</f>
        <v/>
      </c>
      <c r="E385" s="113">
        <f>M385*Q385</f>
        <v/>
      </c>
      <c r="F385" s="113">
        <f>I385*IF(S385="CASE",H385,G385)</f>
        <v/>
      </c>
      <c r="G385" s="103">
        <f>IF(S385="CASE","",IFERROR(ROUNDUP(E385/N385,0),""))</f>
        <v/>
      </c>
      <c r="H385" s="103">
        <f>IF(S385="BOX","",IFERROR(ROUNDUP(E385/O385,0),""))</f>
        <v/>
      </c>
      <c r="I385" s="105">
        <f>IF(S385="CASE",FLOOR(O385/M385,1),FLOOR(N385/M385,1))</f>
        <v/>
      </c>
      <c r="J385" s="106">
        <f>IF(ISNUMBER(SEARCH("FNSKU",C385)),"Labeling","")</f>
        <v/>
      </c>
      <c r="K385" s="106">
        <f>IFERROR(VLOOKUP(A385,Instruction!A:F,6,0),"")</f>
        <v/>
      </c>
      <c r="L385" s="107">
        <f>IFERROR(VLOOKUP(A385,Instruction!A:J,10,0),"No Supplies")</f>
        <v/>
      </c>
      <c r="M385" s="113">
        <f>IFERROR(VLOOKUP(A385,Data1!A:C,3,0),1)</f>
        <v/>
      </c>
      <c r="N385" s="103">
        <f>IFERROR(VLOOKUP(D385,Data2!$A:$D,4,0),"")</f>
        <v/>
      </c>
      <c r="O385" s="102">
        <f>IFERROR(VLOOKUP(D385,Data2!$A:$C,3,0),"")</f>
        <v/>
      </c>
      <c r="P385" s="103" t="n">
        <v>18</v>
      </c>
      <c r="Q385" s="102" t="n">
        <v>18</v>
      </c>
      <c r="R385" s="102" t="inlineStr"/>
      <c r="S385" s="102" t="inlineStr">
        <is>
          <t>CASE</t>
        </is>
      </c>
    </row>
    <row r="386">
      <c r="A386" s="95" t="inlineStr">
        <is>
          <t>1301-BOX</t>
        </is>
      </c>
      <c r="B386" s="96" t="inlineStr">
        <is>
          <t>B07XQJFXT3</t>
        </is>
      </c>
      <c r="C386" s="96" t="inlineStr">
        <is>
          <t>X0044RPD0X</t>
        </is>
      </c>
      <c r="D386" s="97">
        <f>IFERROR(VLOOKUP(A386,Data1!A:B,2,0),"")</f>
        <v/>
      </c>
      <c r="E386" s="98">
        <f>M386*Q386</f>
        <v/>
      </c>
      <c r="F386" s="98">
        <f>I386*IF(S386="CASE",H386,G386)</f>
        <v/>
      </c>
      <c r="G386" s="97">
        <f>IF(S386="CASE","",IFERROR(ROUNDUP(E386/N386,0),""))</f>
        <v/>
      </c>
      <c r="H386" s="97">
        <f>IF(S386="BOX","",IFERROR(ROUNDUP(E386/O386,0),""))</f>
        <v/>
      </c>
      <c r="I386" s="98">
        <f>IF(S386="CASE",FLOOR(O386/M386,1),FLOOR(N386/M386,1))</f>
        <v/>
      </c>
      <c r="J386" s="99">
        <f>IF(ISNUMBER(SEARCH("FNSKU",C386)),"Labeling","")</f>
        <v/>
      </c>
      <c r="K386" s="99">
        <f>IFERROR(VLOOKUP(A386,Instruction!A:F,6,0),"")</f>
        <v/>
      </c>
      <c r="L386" s="100">
        <f>IFERROR(VLOOKUP(A386,Instruction!A:J,10,0),"No Supplies")</f>
        <v/>
      </c>
      <c r="M386" s="98">
        <f>IFERROR(VLOOKUP(A386,Data1!A:C,3,0),1)</f>
        <v/>
      </c>
      <c r="N386" s="97">
        <f>IFERROR(VLOOKUP(D386,Data2!$A:$D,4,0),"")</f>
        <v/>
      </c>
      <c r="O386" s="96">
        <f>IFERROR(VLOOKUP(D386,Data2!$A:$C,3,0),"")</f>
        <v/>
      </c>
      <c r="P386" s="97" t="n">
        <v>18</v>
      </c>
      <c r="Q386" s="96" t="n">
        <v>18</v>
      </c>
      <c r="R386" s="96" t="inlineStr"/>
      <c r="S386" s="96" t="inlineStr">
        <is>
          <t>CASE</t>
        </is>
      </c>
    </row>
    <row r="387">
      <c r="A387" s="109" t="inlineStr">
        <is>
          <t>3190-CASE</t>
        </is>
      </c>
      <c r="B387" s="102" t="inlineStr">
        <is>
          <t>B07QB54G2X</t>
        </is>
      </c>
      <c r="C387" s="102" t="inlineStr">
        <is>
          <t>X0044RLTID</t>
        </is>
      </c>
      <c r="D387" s="103">
        <f>IFERROR(VLOOKUP(A387,Data1!A:B,2,0),"")</f>
        <v/>
      </c>
      <c r="E387" s="113">
        <f>M387*Q387</f>
        <v/>
      </c>
      <c r="F387" s="113">
        <f>I387*IF(S387="CASE",H387,G387)</f>
        <v/>
      </c>
      <c r="G387" s="103">
        <f>IF(S387="CASE","",IFERROR(ROUNDUP(E387/N387,0),""))</f>
        <v/>
      </c>
      <c r="H387" s="103">
        <f>IF(S387="BOX","",IFERROR(ROUNDUP(E387/O387,0),""))</f>
        <v/>
      </c>
      <c r="I387" s="105">
        <f>IF(S387="CASE",FLOOR(O387/M387,1),FLOOR(N387/M387,1))</f>
        <v/>
      </c>
      <c r="J387" s="106">
        <f>IF(ISNUMBER(SEARCH("FNSKU",C387)),"Labeling","")</f>
        <v/>
      </c>
      <c r="K387" s="106">
        <f>IFERROR(VLOOKUP(A387,Instruction!A:F,6,0),"")</f>
        <v/>
      </c>
      <c r="L387" s="107">
        <f>IFERROR(VLOOKUP(A387,Instruction!A:J,10,0),"No Supplies")</f>
        <v/>
      </c>
      <c r="M387" s="113">
        <f>IFERROR(VLOOKUP(A387,Data1!A:C,3,0),1)</f>
        <v/>
      </c>
      <c r="N387" s="103">
        <f>IFERROR(VLOOKUP(D387,Data2!$A:$D,4,0),"")</f>
        <v/>
      </c>
      <c r="O387" s="102">
        <f>IFERROR(VLOOKUP(D387,Data2!$A:$C,3,0),"")</f>
        <v/>
      </c>
      <c r="P387" s="103" t="n">
        <v>18</v>
      </c>
      <c r="Q387" s="102" t="n">
        <v>18</v>
      </c>
      <c r="R387" s="102" t="inlineStr"/>
      <c r="S387" s="102" t="inlineStr">
        <is>
          <t>CASE</t>
        </is>
      </c>
    </row>
    <row r="388">
      <c r="A388" s="95" t="inlineStr">
        <is>
          <t>804-CASE</t>
        </is>
      </c>
      <c r="B388" s="96" t="inlineStr">
        <is>
          <t>B005OYUIVS</t>
        </is>
      </c>
      <c r="C388" s="96" t="inlineStr">
        <is>
          <t>X003SC3AUP</t>
        </is>
      </c>
      <c r="D388" s="97">
        <f>IFERROR(VLOOKUP(A388,Data1!A:B,2,0),"")</f>
        <v/>
      </c>
      <c r="E388" s="98">
        <f>M388*Q388</f>
        <v/>
      </c>
      <c r="F388" s="98">
        <f>I388*IF(S388="CASE",H388,G388)</f>
        <v/>
      </c>
      <c r="G388" s="97">
        <f>IF(S388="CASE","",IFERROR(ROUNDUP(E388/N388,0),""))</f>
        <v/>
      </c>
      <c r="H388" s="97">
        <f>IF(S388="BOX","",IFERROR(ROUNDUP(E388/O388,0),""))</f>
        <v/>
      </c>
      <c r="I388" s="98">
        <f>IF(S388="CASE",FLOOR(O388/M388,1),FLOOR(N388/M388,1))</f>
        <v/>
      </c>
      <c r="J388" s="99">
        <f>IF(ISNUMBER(SEARCH("FNSKU",C388)),"Labeling","")</f>
        <v/>
      </c>
      <c r="K388" s="99">
        <f>IFERROR(VLOOKUP(A388,Instruction!A:F,6,0),"")</f>
        <v/>
      </c>
      <c r="L388" s="100">
        <f>IFERROR(VLOOKUP(A388,Instruction!A:J,10,0),"No Supplies")</f>
        <v/>
      </c>
      <c r="M388" s="98">
        <f>IFERROR(VLOOKUP(A388,Data1!A:C,3,0),1)</f>
        <v/>
      </c>
      <c r="N388" s="97">
        <f>IFERROR(VLOOKUP(D388,Data2!$A:$D,4,0),"")</f>
        <v/>
      </c>
      <c r="O388" s="96">
        <f>IFERROR(VLOOKUP(D388,Data2!$A:$C,3,0),"")</f>
        <v/>
      </c>
      <c r="P388" s="97" t="n">
        <v>17</v>
      </c>
      <c r="Q388" s="96" t="n">
        <v>17</v>
      </c>
      <c r="R388" s="96" t="inlineStr"/>
      <c r="S388" s="96" t="inlineStr">
        <is>
          <t>CASE</t>
        </is>
      </c>
    </row>
    <row r="389">
      <c r="A389" s="109" t="inlineStr">
        <is>
          <t>3172-SET6</t>
        </is>
      </c>
      <c r="B389" s="102" t="inlineStr">
        <is>
          <t>B07RX2LKCS</t>
        </is>
      </c>
      <c r="C389" s="102" t="inlineStr">
        <is>
          <t>X0044RG6N1</t>
        </is>
      </c>
      <c r="D389" s="103">
        <f>IFERROR(VLOOKUP(A389,Data1!A:B,2,0),"")</f>
        <v/>
      </c>
      <c r="E389" s="113">
        <f>M389*Q389</f>
        <v/>
      </c>
      <c r="F389" s="113">
        <f>I389*IF(S389="CASE",H389,G389)</f>
        <v/>
      </c>
      <c r="G389" s="103">
        <f>IF(S389="CASE","",IFERROR(ROUNDUP(E389/N389,0),""))</f>
        <v/>
      </c>
      <c r="H389" s="103">
        <f>IF(S389="BOX","",IFERROR(ROUNDUP(E389/O389,0),""))</f>
        <v/>
      </c>
      <c r="I389" s="105">
        <f>IF(S389="CASE",FLOOR(O389/M389,1),FLOOR(N389/M389,1))</f>
        <v/>
      </c>
      <c r="J389" s="106">
        <f>IF(ISNUMBER(SEARCH("FNSKU",C389)),"Labeling","")</f>
        <v/>
      </c>
      <c r="K389" s="106">
        <f>IFERROR(VLOOKUP(A389,Instruction!A:F,6,0),"")</f>
        <v/>
      </c>
      <c r="L389" s="107">
        <f>IFERROR(VLOOKUP(A389,Instruction!A:J,10,0),"No Supplies")</f>
        <v/>
      </c>
      <c r="M389" s="113">
        <f>IFERROR(VLOOKUP(A389,Data1!A:C,3,0),1)</f>
        <v/>
      </c>
      <c r="N389" s="103">
        <f>IFERROR(VLOOKUP(D389,Data2!$A:$D,4,0),"")</f>
        <v/>
      </c>
      <c r="O389" s="102">
        <f>IFERROR(VLOOKUP(D389,Data2!$A:$C,3,0),"")</f>
        <v/>
      </c>
      <c r="P389" s="103" t="n">
        <v>17</v>
      </c>
      <c r="Q389" s="102" t="n">
        <v>12</v>
      </c>
      <c r="R389" s="102" t="inlineStr"/>
      <c r="S389" s="102" t="inlineStr">
        <is>
          <t>CASE</t>
        </is>
      </c>
    </row>
    <row r="390">
      <c r="A390" s="95" t="inlineStr">
        <is>
          <t>3351-SET6</t>
        </is>
      </c>
      <c r="B390" s="96" t="inlineStr">
        <is>
          <t>B08C4B5SYS</t>
        </is>
      </c>
      <c r="C390" s="96" t="inlineStr">
        <is>
          <t>X004X6X3U7</t>
        </is>
      </c>
      <c r="D390" s="97">
        <f>IFERROR(VLOOKUP(A390,Data1!A:B,2,0),"")</f>
        <v/>
      </c>
      <c r="E390" s="98">
        <f>M390*Q390</f>
        <v/>
      </c>
      <c r="F390" s="98">
        <f>I390*IF(S390="CASE",H390,G390)</f>
        <v/>
      </c>
      <c r="G390" s="97">
        <f>IF(S390="CASE","",IFERROR(ROUNDUP(E390/N390,0),""))</f>
        <v/>
      </c>
      <c r="H390" s="97">
        <f>IF(S390="BOX","",IFERROR(ROUNDUP(E390/O390,0),""))</f>
        <v/>
      </c>
      <c r="I390" s="98">
        <f>IF(S390="CASE",FLOOR(O390/M390,1),FLOOR(N390/M390,1))</f>
        <v/>
      </c>
      <c r="J390" s="99">
        <f>IF(ISNUMBER(SEARCH("FNSKU",C390)),"Labeling","")</f>
        <v/>
      </c>
      <c r="K390" s="99">
        <f>IFERROR(VLOOKUP(A390,Instruction!A:F,6,0),"")</f>
        <v/>
      </c>
      <c r="L390" s="100">
        <f>IFERROR(VLOOKUP(A390,Instruction!A:J,10,0),"No Supplies")</f>
        <v/>
      </c>
      <c r="M390" s="98">
        <f>IFERROR(VLOOKUP(A390,Data1!A:C,3,0),1)</f>
        <v/>
      </c>
      <c r="N390" s="97">
        <f>IFERROR(VLOOKUP(D390,Data2!$A:$D,4,0),"")</f>
        <v/>
      </c>
      <c r="O390" s="96">
        <f>IFERROR(VLOOKUP(D390,Data2!$A:$C,3,0),"")</f>
        <v/>
      </c>
      <c r="P390" s="97" t="n">
        <v>17</v>
      </c>
      <c r="Q390" s="96" t="n">
        <v>16</v>
      </c>
      <c r="R390" s="96" t="inlineStr"/>
      <c r="S390" s="96" t="inlineStr">
        <is>
          <t>CASE</t>
        </is>
      </c>
    </row>
    <row r="391">
      <c r="A391" s="109" t="inlineStr">
        <is>
          <t>1236-EACH</t>
        </is>
      </c>
      <c r="B391" s="102" t="inlineStr">
        <is>
          <t>B07S2XQNWH</t>
        </is>
      </c>
      <c r="C391" s="102" t="inlineStr">
        <is>
          <t>X0044RML2L</t>
        </is>
      </c>
      <c r="D391" s="103">
        <f>IFERROR(VLOOKUP(A391,Data1!A:B,2,0),"")</f>
        <v/>
      </c>
      <c r="E391" s="113">
        <f>M391*Q391</f>
        <v/>
      </c>
      <c r="F391" s="113">
        <f>I391*IF(S391="CASE",H391,G391)</f>
        <v/>
      </c>
      <c r="G391" s="103">
        <f>IF(S391="CASE","",IFERROR(ROUNDUP(E391/N391,0),""))</f>
        <v/>
      </c>
      <c r="H391" s="103">
        <f>IF(S391="BOX","",IFERROR(ROUNDUP(E391/O391,0),""))</f>
        <v/>
      </c>
      <c r="I391" s="105">
        <f>IF(S391="CASE",FLOOR(O391/M391,1),FLOOR(N391/M391,1))</f>
        <v/>
      </c>
      <c r="J391" s="106">
        <f>IF(ISNUMBER(SEARCH("FNSKU",C391)),"Labeling","")</f>
        <v/>
      </c>
      <c r="K391" s="106">
        <f>IFERROR(VLOOKUP(A391,Instruction!A:F,6,0),"")</f>
        <v/>
      </c>
      <c r="L391" s="107">
        <f>IFERROR(VLOOKUP(A391,Instruction!A:J,10,0),"No Supplies")</f>
        <v/>
      </c>
      <c r="M391" s="113">
        <f>IFERROR(VLOOKUP(A391,Data1!A:C,3,0),1)</f>
        <v/>
      </c>
      <c r="N391" s="103">
        <f>IFERROR(VLOOKUP(D391,Data2!$A:$D,4,0),"")</f>
        <v/>
      </c>
      <c r="O391" s="102">
        <f>IFERROR(VLOOKUP(D391,Data2!$A:$C,3,0),"")</f>
        <v/>
      </c>
      <c r="P391" s="103" t="n">
        <v>16</v>
      </c>
      <c r="Q391" s="102" t="n">
        <v>12</v>
      </c>
      <c r="R391" s="102" t="inlineStr"/>
      <c r="S391" s="102" t="inlineStr">
        <is>
          <t>BOX</t>
        </is>
      </c>
    </row>
    <row r="392">
      <c r="A392" s="95" t="inlineStr">
        <is>
          <t>5173-SET6</t>
        </is>
      </c>
      <c r="B392" s="96" t="inlineStr">
        <is>
          <t>B07SLDNB3M</t>
        </is>
      </c>
      <c r="C392" s="96" t="inlineStr">
        <is>
          <t>X0044RLTNN</t>
        </is>
      </c>
      <c r="D392" s="97">
        <f>IFERROR(VLOOKUP(A392,Data1!A:B,2,0),"")</f>
        <v/>
      </c>
      <c r="E392" s="98">
        <f>M392*Q392</f>
        <v/>
      </c>
      <c r="F392" s="98">
        <f>I392*IF(S392="CASE",H392,G392)</f>
        <v/>
      </c>
      <c r="G392" s="97">
        <f>IF(S392="CASE","",IFERROR(ROUNDUP(E392/N392,0),""))</f>
        <v/>
      </c>
      <c r="H392" s="97">
        <f>IF(S392="BOX","",IFERROR(ROUNDUP(E392/O392,0),""))</f>
        <v/>
      </c>
      <c r="I392" s="98">
        <f>IF(S392="CASE",FLOOR(O392/M392,1),FLOOR(N392/M392,1))</f>
        <v/>
      </c>
      <c r="J392" s="99">
        <f>IF(ISNUMBER(SEARCH("FNSKU",C392)),"Labeling","")</f>
        <v/>
      </c>
      <c r="K392" s="99">
        <f>IFERROR(VLOOKUP(A392,Instruction!A:F,6,0),"")</f>
        <v/>
      </c>
      <c r="L392" s="100">
        <f>IFERROR(VLOOKUP(A392,Instruction!A:J,10,0),"No Supplies")</f>
        <v/>
      </c>
      <c r="M392" s="98">
        <f>IFERROR(VLOOKUP(A392,Data1!A:C,3,0),1)</f>
        <v/>
      </c>
      <c r="N392" s="97">
        <f>IFERROR(VLOOKUP(D392,Data2!$A:$D,4,0),"")</f>
        <v/>
      </c>
      <c r="O392" s="96">
        <f>IFERROR(VLOOKUP(D392,Data2!$A:$C,3,0),"")</f>
        <v/>
      </c>
      <c r="P392" s="97" t="n">
        <v>16</v>
      </c>
      <c r="Q392" s="96" t="n">
        <v>16</v>
      </c>
      <c r="R392" s="96" t="inlineStr"/>
      <c r="S392" s="96" t="inlineStr">
        <is>
          <t>BOX</t>
        </is>
      </c>
    </row>
    <row r="393">
      <c r="A393" s="109" t="inlineStr">
        <is>
          <t>1770-EACH</t>
        </is>
      </c>
      <c r="B393" s="102" t="inlineStr">
        <is>
          <t>B07S65QQ82</t>
        </is>
      </c>
      <c r="C393" s="102" t="inlineStr">
        <is>
          <t>X0044RLTMJ</t>
        </is>
      </c>
      <c r="D393" s="103">
        <f>IFERROR(VLOOKUP(A393,Data1!A:B,2,0),"")</f>
        <v/>
      </c>
      <c r="E393" s="113">
        <f>M393*Q393</f>
        <v/>
      </c>
      <c r="F393" s="113">
        <f>I393*IF(S393="CASE",H393,G393)</f>
        <v/>
      </c>
      <c r="G393" s="103">
        <f>IF(S393="CASE","",IFERROR(ROUNDUP(E393/N393,0),""))</f>
        <v/>
      </c>
      <c r="H393" s="103">
        <f>IF(S393="BOX","",IFERROR(ROUNDUP(E393/O393,0),""))</f>
        <v/>
      </c>
      <c r="I393" s="105">
        <f>IF(S393="CASE",FLOOR(O393/M393,1),FLOOR(N393/M393,1))</f>
        <v/>
      </c>
      <c r="J393" s="106">
        <f>IF(ISNUMBER(SEARCH("FNSKU",C393)),"Labeling","")</f>
        <v/>
      </c>
      <c r="K393" s="106">
        <f>IFERROR(VLOOKUP(A393,Instruction!A:F,6,0),"")</f>
        <v/>
      </c>
      <c r="L393" s="107">
        <f>IFERROR(VLOOKUP(A393,Instruction!A:J,10,0),"No Supplies")</f>
        <v/>
      </c>
      <c r="M393" s="113">
        <f>IFERROR(VLOOKUP(A393,Data1!A:C,3,0),1)</f>
        <v/>
      </c>
      <c r="N393" s="103">
        <f>IFERROR(VLOOKUP(D393,Data2!$A:$D,4,0),"")</f>
        <v/>
      </c>
      <c r="O393" s="102">
        <f>IFERROR(VLOOKUP(D393,Data2!$A:$C,3,0),"")</f>
        <v/>
      </c>
      <c r="P393" s="103" t="n">
        <v>16</v>
      </c>
      <c r="Q393" s="102" t="n">
        <v>24</v>
      </c>
      <c r="R393" s="102" t="inlineStr"/>
      <c r="S393" s="102" t="inlineStr">
        <is>
          <t>BOX</t>
        </is>
      </c>
    </row>
    <row r="394">
      <c r="A394" s="95" t="inlineStr">
        <is>
          <t>803-BOX</t>
        </is>
      </c>
      <c r="B394" s="96" t="inlineStr">
        <is>
          <t>B07XQNH2SQ</t>
        </is>
      </c>
      <c r="C394" s="96" t="inlineStr">
        <is>
          <t>X0038DRDGB</t>
        </is>
      </c>
      <c r="D394" s="97">
        <f>IFERROR(VLOOKUP(A394,Data1!A:B,2,0),"")</f>
        <v/>
      </c>
      <c r="E394" s="98">
        <f>M394*Q394</f>
        <v/>
      </c>
      <c r="F394" s="98">
        <f>I394*IF(S394="CASE",H394,G394)</f>
        <v/>
      </c>
      <c r="G394" s="97">
        <f>IF(S394="CASE","",IFERROR(ROUNDUP(E394/N394,0),""))</f>
        <v/>
      </c>
      <c r="H394" s="97">
        <f>IF(S394="BOX","",IFERROR(ROUNDUP(E394/O394,0),""))</f>
        <v/>
      </c>
      <c r="I394" s="98">
        <f>IF(S394="CASE",FLOOR(O394/M394,1),FLOOR(N394/M394,1))</f>
        <v/>
      </c>
      <c r="J394" s="99">
        <f>IF(ISNUMBER(SEARCH("FNSKU",C394)),"Labeling","")</f>
        <v/>
      </c>
      <c r="K394" s="99">
        <f>IFERROR(VLOOKUP(A394,Instruction!A:F,6,0),"")</f>
        <v/>
      </c>
      <c r="L394" s="100">
        <f>IFERROR(VLOOKUP(A394,Instruction!A:J,10,0),"No Supplies")</f>
        <v/>
      </c>
      <c r="M394" s="98">
        <f>IFERROR(VLOOKUP(A394,Data1!A:C,3,0),1)</f>
        <v/>
      </c>
      <c r="N394" s="97">
        <f>IFERROR(VLOOKUP(D394,Data2!$A:$D,4,0),"")</f>
        <v/>
      </c>
      <c r="O394" s="96">
        <f>IFERROR(VLOOKUP(D394,Data2!$A:$C,3,0),"")</f>
        <v/>
      </c>
      <c r="P394" s="97" t="n">
        <v>16</v>
      </c>
      <c r="Q394" s="96" t="n">
        <v>18</v>
      </c>
      <c r="R394" s="96" t="inlineStr"/>
      <c r="S394" s="96" t="inlineStr">
        <is>
          <t>CASE</t>
        </is>
      </c>
    </row>
    <row r="395">
      <c r="A395" s="109" t="inlineStr">
        <is>
          <t>2309-PACK4</t>
        </is>
      </c>
      <c r="B395" s="102" t="inlineStr">
        <is>
          <t>B0BP5RLPWM</t>
        </is>
      </c>
      <c r="C395" s="102" t="inlineStr">
        <is>
          <t>X003VUYUIF</t>
        </is>
      </c>
      <c r="D395" s="103">
        <f>IFERROR(VLOOKUP(A395,Data1!A:B,2,0),"")</f>
        <v/>
      </c>
      <c r="E395" s="113">
        <f>M395*Q395</f>
        <v/>
      </c>
      <c r="F395" s="113">
        <f>I395*IF(S395="CASE",H395,G395)</f>
        <v/>
      </c>
      <c r="G395" s="103">
        <f>IF(S395="CASE","",IFERROR(ROUNDUP(E395/N395,0),""))</f>
        <v/>
      </c>
      <c r="H395" s="103">
        <f>IF(S395="BOX","",IFERROR(ROUNDUP(E395/O395,0),""))</f>
        <v/>
      </c>
      <c r="I395" s="105">
        <f>IF(S395="CASE",FLOOR(O395/M395,1),FLOOR(N395/M395,1))</f>
        <v/>
      </c>
      <c r="J395" s="106">
        <f>IF(ISNUMBER(SEARCH("FNSKU",C395)),"Labeling","")</f>
        <v/>
      </c>
      <c r="K395" s="106">
        <f>IFERROR(VLOOKUP(A395,Instruction!A:F,6,0),"")</f>
        <v/>
      </c>
      <c r="L395" s="107">
        <f>IFERROR(VLOOKUP(A395,Instruction!A:J,10,0),"No Supplies")</f>
        <v/>
      </c>
      <c r="M395" s="113">
        <f>IFERROR(VLOOKUP(A395,Data1!A:C,3,0),1)</f>
        <v/>
      </c>
      <c r="N395" s="103">
        <f>IFERROR(VLOOKUP(D395,Data2!$A:$D,4,0),"")</f>
        <v/>
      </c>
      <c r="O395" s="102">
        <f>IFERROR(VLOOKUP(D395,Data2!$A:$C,3,0),"")</f>
        <v/>
      </c>
      <c r="P395" s="103" t="n">
        <v>16</v>
      </c>
      <c r="Q395" s="102" t="n">
        <v>18</v>
      </c>
      <c r="R395" s="102" t="inlineStr"/>
      <c r="S395" s="102" t="inlineStr">
        <is>
          <t>BOX</t>
        </is>
      </c>
    </row>
    <row r="396">
      <c r="A396" s="95" t="inlineStr">
        <is>
          <t>4107-PACK4</t>
        </is>
      </c>
      <c r="B396" s="96" t="inlineStr">
        <is>
          <t>B08DPVHFYK</t>
        </is>
      </c>
      <c r="C396" s="96" t="inlineStr">
        <is>
          <t>X0044RLTAL</t>
        </is>
      </c>
      <c r="D396" s="97">
        <f>IFERROR(VLOOKUP(A396,Data1!A:B,2,0),"")</f>
        <v/>
      </c>
      <c r="E396" s="98">
        <f>M396*Q396</f>
        <v/>
      </c>
      <c r="F396" s="98">
        <f>I396*IF(S396="CASE",H396,G396)</f>
        <v/>
      </c>
      <c r="G396" s="97">
        <f>IF(S396="CASE","",IFERROR(ROUNDUP(E396/N396,0),""))</f>
        <v/>
      </c>
      <c r="H396" s="97">
        <f>IF(S396="BOX","",IFERROR(ROUNDUP(E396/O396,0),""))</f>
        <v/>
      </c>
      <c r="I396" s="98">
        <f>IF(S396="CASE",FLOOR(O396/M396,1),FLOOR(N396/M396,1))</f>
        <v/>
      </c>
      <c r="J396" s="99">
        <f>IF(ISNUMBER(SEARCH("FNSKU",C396)),"Labeling","")</f>
        <v/>
      </c>
      <c r="K396" s="99">
        <f>IFERROR(VLOOKUP(A396,Instruction!A:F,6,0),"")</f>
        <v/>
      </c>
      <c r="L396" s="100">
        <f>IFERROR(VLOOKUP(A396,Instruction!A:J,10,0),"No Supplies")</f>
        <v/>
      </c>
      <c r="M396" s="98">
        <f>IFERROR(VLOOKUP(A396,Data1!A:C,3,0),1)</f>
        <v/>
      </c>
      <c r="N396" s="97">
        <f>IFERROR(VLOOKUP(D396,Data2!$A:$D,4,0),"")</f>
        <v/>
      </c>
      <c r="O396" s="96">
        <f>IFERROR(VLOOKUP(D396,Data2!$A:$C,3,0),"")</f>
        <v/>
      </c>
      <c r="P396" s="97" t="n">
        <v>15</v>
      </c>
      <c r="Q396" s="96" t="n">
        <v>15</v>
      </c>
      <c r="R396" s="96" t="inlineStr"/>
      <c r="S396" s="96" t="inlineStr">
        <is>
          <t>CASE</t>
        </is>
      </c>
    </row>
    <row r="397">
      <c r="A397" s="109" t="inlineStr">
        <is>
          <t>6301-BOX</t>
        </is>
      </c>
      <c r="B397" s="102" t="inlineStr">
        <is>
          <t>B08P3WZ7DB</t>
        </is>
      </c>
      <c r="C397" s="102" t="inlineStr">
        <is>
          <t>X0044RG5ZZ</t>
        </is>
      </c>
      <c r="D397" s="103">
        <f>IFERROR(VLOOKUP(A397,Data1!A:B,2,0),"")</f>
        <v/>
      </c>
      <c r="E397" s="113">
        <f>M397*Q397</f>
        <v/>
      </c>
      <c r="F397" s="113">
        <f>I397*IF(S397="CASE",H397,G397)</f>
        <v/>
      </c>
      <c r="G397" s="103">
        <f>IF(S397="CASE","",IFERROR(ROUNDUP(E397/N397,0),""))</f>
        <v/>
      </c>
      <c r="H397" s="103">
        <f>IF(S397="BOX","",IFERROR(ROUNDUP(E397/O397,0),""))</f>
        <v/>
      </c>
      <c r="I397" s="105">
        <f>IF(S397="CASE",FLOOR(O397/M397,1),FLOOR(N397/M397,1))</f>
        <v/>
      </c>
      <c r="J397" s="106">
        <f>IF(ISNUMBER(SEARCH("FNSKU",C397)),"Labeling","")</f>
        <v/>
      </c>
      <c r="K397" s="106">
        <f>IFERROR(VLOOKUP(A397,Instruction!A:F,6,0),"")</f>
        <v/>
      </c>
      <c r="L397" s="107">
        <f>IFERROR(VLOOKUP(A397,Instruction!A:J,10,0),"No Supplies")</f>
        <v/>
      </c>
      <c r="M397" s="113">
        <f>IFERROR(VLOOKUP(A397,Data1!A:C,3,0),1)</f>
        <v/>
      </c>
      <c r="N397" s="103">
        <f>IFERROR(VLOOKUP(D397,Data2!$A:$D,4,0),"")</f>
        <v/>
      </c>
      <c r="O397" s="102">
        <f>IFERROR(VLOOKUP(D397,Data2!$A:$C,3,0),"")</f>
        <v/>
      </c>
      <c r="P397" s="103" t="n">
        <v>15</v>
      </c>
      <c r="Q397" s="102" t="n">
        <v>18</v>
      </c>
      <c r="R397" s="102" t="inlineStr"/>
      <c r="S397" s="102" t="inlineStr">
        <is>
          <t>CASE</t>
        </is>
      </c>
    </row>
    <row r="398">
      <c r="A398" s="95" t="inlineStr">
        <is>
          <t>2805-EACH</t>
        </is>
      </c>
      <c r="B398" s="96" t="inlineStr">
        <is>
          <t>B08JD2FTVC</t>
        </is>
      </c>
      <c r="C398" s="96" t="inlineStr">
        <is>
          <t>B08JD2FTVC</t>
        </is>
      </c>
      <c r="D398" s="97">
        <f>IFERROR(VLOOKUP(A398,Data1!A:B,2,0),"")</f>
        <v/>
      </c>
      <c r="E398" s="98">
        <f>M398*Q398</f>
        <v/>
      </c>
      <c r="F398" s="98">
        <f>I398*IF(S398="CASE",H398,G398)</f>
        <v/>
      </c>
      <c r="G398" s="97">
        <f>IF(S398="CASE","",IFERROR(ROUNDUP(E398/N398,0),""))</f>
        <v/>
      </c>
      <c r="H398" s="97">
        <f>IF(S398="BOX","",IFERROR(ROUNDUP(E398/O398,0),""))</f>
        <v/>
      </c>
      <c r="I398" s="98">
        <f>IF(S398="CASE",FLOOR(O398/M398,1),FLOOR(N398/M398,1))</f>
        <v/>
      </c>
      <c r="J398" s="99">
        <f>IF(ISNUMBER(SEARCH("FNSKU",C398)),"Labeling","")</f>
        <v/>
      </c>
      <c r="K398" s="99">
        <f>IFERROR(VLOOKUP(A398,Instruction!A:F,6,0),"")</f>
        <v/>
      </c>
      <c r="L398" s="100">
        <f>IFERROR(VLOOKUP(A398,Instruction!A:J,10,0),"No Supplies")</f>
        <v/>
      </c>
      <c r="M398" s="98">
        <f>IFERROR(VLOOKUP(A398,Data1!A:C,3,0),1)</f>
        <v/>
      </c>
      <c r="N398" s="97">
        <f>IFERROR(VLOOKUP(D398,Data2!$A:$D,4,0),"")</f>
        <v/>
      </c>
      <c r="O398" s="96">
        <f>IFERROR(VLOOKUP(D398,Data2!$A:$C,3,0),"")</f>
        <v/>
      </c>
      <c r="P398" s="97" t="n">
        <v>15</v>
      </c>
      <c r="Q398" s="96" t="n">
        <v>24</v>
      </c>
      <c r="R398" s="96" t="inlineStr"/>
      <c r="S398" s="96" t="inlineStr">
        <is>
          <t>BOX</t>
        </is>
      </c>
    </row>
    <row r="399">
      <c r="A399" s="109" t="inlineStr">
        <is>
          <t>3128-SET4</t>
        </is>
      </c>
      <c r="B399" s="102" t="inlineStr">
        <is>
          <t>B08976PZBP</t>
        </is>
      </c>
      <c r="C399" s="102" t="inlineStr">
        <is>
          <t>X004JQK5ZH</t>
        </is>
      </c>
      <c r="D399" s="103">
        <f>IFERROR(VLOOKUP(A399,Data1!A:B,2,0),"")</f>
        <v/>
      </c>
      <c r="E399" s="113">
        <f>M399*Q399</f>
        <v/>
      </c>
      <c r="F399" s="113">
        <f>I399*IF(S399="CASE",H399,G399)</f>
        <v/>
      </c>
      <c r="G399" s="103">
        <f>IF(S399="CASE","",IFERROR(ROUNDUP(E399/N399,0),""))</f>
        <v/>
      </c>
      <c r="H399" s="103">
        <f>IF(S399="BOX","",IFERROR(ROUNDUP(E399/O399,0),""))</f>
        <v/>
      </c>
      <c r="I399" s="105">
        <f>IF(S399="CASE",FLOOR(O399/M399,1),FLOOR(N399/M399,1))</f>
        <v/>
      </c>
      <c r="J399" s="106">
        <f>IF(ISNUMBER(SEARCH("FNSKU",C399)),"Labeling","")</f>
        <v/>
      </c>
      <c r="K399" s="106">
        <f>IFERROR(VLOOKUP(A399,Instruction!A:F,6,0),"")</f>
        <v/>
      </c>
      <c r="L399" s="107">
        <f>IFERROR(VLOOKUP(A399,Instruction!A:J,10,0),"No Supplies")</f>
        <v/>
      </c>
      <c r="M399" s="113">
        <f>IFERROR(VLOOKUP(A399,Data1!A:C,3,0),1)</f>
        <v/>
      </c>
      <c r="N399" s="103">
        <f>IFERROR(VLOOKUP(D399,Data2!$A:$D,4,0),"")</f>
        <v/>
      </c>
      <c r="O399" s="102">
        <f>IFERROR(VLOOKUP(D399,Data2!$A:$C,3,0),"")</f>
        <v/>
      </c>
      <c r="P399" s="103" t="n">
        <v>15</v>
      </c>
      <c r="Q399" s="102" t="n">
        <v>12</v>
      </c>
      <c r="R399" s="102" t="inlineStr"/>
      <c r="S399" s="102" t="inlineStr">
        <is>
          <t>CASE</t>
        </is>
      </c>
    </row>
    <row r="400">
      <c r="A400" s="95" t="inlineStr">
        <is>
          <t>17081-EACH</t>
        </is>
      </c>
      <c r="B400" s="96" t="inlineStr">
        <is>
          <t>B07BXRN8PQ</t>
        </is>
      </c>
      <c r="C400" s="96" t="inlineStr">
        <is>
          <t>B07BXRN8PQ</t>
        </is>
      </c>
      <c r="D400" s="97">
        <f>IFERROR(VLOOKUP(A400,Data1!A:B,2,0),"")</f>
        <v/>
      </c>
      <c r="E400" s="98">
        <f>M400*Q400</f>
        <v/>
      </c>
      <c r="F400" s="98">
        <f>I400*IF(S400="CASE",H400,G400)</f>
        <v/>
      </c>
      <c r="G400" s="97">
        <f>IF(S400="CASE","",IFERROR(ROUNDUP(E400/N400,0),""))</f>
        <v/>
      </c>
      <c r="H400" s="97">
        <f>IF(S400="BOX","",IFERROR(ROUNDUP(E400/O400,0),""))</f>
        <v/>
      </c>
      <c r="I400" s="98">
        <f>IF(S400="CASE",FLOOR(O400/M400,1),FLOOR(N400/M400,1))</f>
        <v/>
      </c>
      <c r="J400" s="99">
        <f>IF(ISNUMBER(SEARCH("FNSKU",C400)),"Labeling","")</f>
        <v/>
      </c>
      <c r="K400" s="99">
        <f>IFERROR(VLOOKUP(A400,Instruction!A:F,6,0),"")</f>
        <v/>
      </c>
      <c r="L400" s="100">
        <f>IFERROR(VLOOKUP(A400,Instruction!A:J,10,0),"No Supplies")</f>
        <v/>
      </c>
      <c r="M400" s="98">
        <f>IFERROR(VLOOKUP(A400,Data1!A:C,3,0),1)</f>
        <v/>
      </c>
      <c r="N400" s="97">
        <f>IFERROR(VLOOKUP(D400,Data2!$A:$D,4,0),"")</f>
        <v/>
      </c>
      <c r="O400" s="96">
        <f>IFERROR(VLOOKUP(D400,Data2!$A:$C,3,0),"")</f>
        <v/>
      </c>
      <c r="P400" s="97" t="n">
        <v>15</v>
      </c>
      <c r="Q400" s="96" t="n">
        <v>24</v>
      </c>
      <c r="R400" s="96" t="inlineStr"/>
      <c r="S400" s="96" t="inlineStr">
        <is>
          <t>BOX</t>
        </is>
      </c>
    </row>
    <row r="401">
      <c r="A401" s="109" t="inlineStr">
        <is>
          <t>6052-EACH</t>
        </is>
      </c>
      <c r="B401" s="102" t="inlineStr">
        <is>
          <t>B07171NTSZ</t>
        </is>
      </c>
      <c r="C401" s="102" t="inlineStr">
        <is>
          <t>B07171NTSZ</t>
        </is>
      </c>
      <c r="D401" s="103">
        <f>IFERROR(VLOOKUP(A401,Data1!A:B,2,0),"")</f>
        <v/>
      </c>
      <c r="E401" s="113">
        <f>M401*Q401</f>
        <v/>
      </c>
      <c r="F401" s="113">
        <f>I401*IF(S401="CASE",H401,G401)</f>
        <v/>
      </c>
      <c r="G401" s="103">
        <f>IF(S401="CASE","",IFERROR(ROUNDUP(E401/N401,0),""))</f>
        <v/>
      </c>
      <c r="H401" s="103">
        <f>IF(S401="BOX","",IFERROR(ROUNDUP(E401/O401,0),""))</f>
        <v/>
      </c>
      <c r="I401" s="105">
        <f>IF(S401="CASE",FLOOR(O401/M401,1),FLOOR(N401/M401,1))</f>
        <v/>
      </c>
      <c r="J401" s="106">
        <f>IF(ISNUMBER(SEARCH("FNSKU",C401)),"Labeling","")</f>
        <v/>
      </c>
      <c r="K401" s="106">
        <f>IFERROR(VLOOKUP(A401,Instruction!A:F,6,0),"")</f>
        <v/>
      </c>
      <c r="L401" s="107">
        <f>IFERROR(VLOOKUP(A401,Instruction!A:J,10,0),"No Supplies")</f>
        <v/>
      </c>
      <c r="M401" s="113">
        <f>IFERROR(VLOOKUP(A401,Data1!A:C,3,0),1)</f>
        <v/>
      </c>
      <c r="N401" s="103">
        <f>IFERROR(VLOOKUP(D401,Data2!$A:$D,4,0),"")</f>
        <v/>
      </c>
      <c r="O401" s="102">
        <f>IFERROR(VLOOKUP(D401,Data2!$A:$C,3,0),"")</f>
        <v/>
      </c>
      <c r="P401" s="103" t="n">
        <v>15</v>
      </c>
      <c r="Q401" s="102" t="n">
        <v>18</v>
      </c>
      <c r="R401" s="102" t="inlineStr"/>
      <c r="S401" s="102" t="inlineStr">
        <is>
          <t>CASE</t>
        </is>
      </c>
    </row>
    <row r="402">
      <c r="A402" s="95" t="inlineStr">
        <is>
          <t>1724-SET6</t>
        </is>
      </c>
      <c r="B402" s="96" t="inlineStr">
        <is>
          <t>B07SCHQZRS</t>
        </is>
      </c>
      <c r="C402" s="96" t="inlineStr"/>
      <c r="D402" s="97">
        <f>IFERROR(VLOOKUP(A402,Data1!A:B,2,0),"")</f>
        <v/>
      </c>
      <c r="E402" s="98">
        <f>M402*Q402</f>
        <v/>
      </c>
      <c r="F402" s="98">
        <f>I402*IF(S402="CASE",H402,G402)</f>
        <v/>
      </c>
      <c r="G402" s="97">
        <f>IF(S402="CASE","",IFERROR(ROUNDUP(E402/N402,0),""))</f>
        <v/>
      </c>
      <c r="H402" s="97">
        <f>IF(S402="BOX","",IFERROR(ROUNDUP(E402/O402,0),""))</f>
        <v/>
      </c>
      <c r="I402" s="98">
        <f>IF(S402="CASE",FLOOR(O402/M402,1),FLOOR(N402/M402,1))</f>
        <v/>
      </c>
      <c r="J402" s="99">
        <f>IF(ISNUMBER(SEARCH("FNSKU",C402)),"Labeling","")</f>
        <v/>
      </c>
      <c r="K402" s="99">
        <f>IFERROR(VLOOKUP(A402,Instruction!A:F,6,0),"")</f>
        <v/>
      </c>
      <c r="L402" s="100">
        <f>IFERROR(VLOOKUP(A402,Instruction!A:J,10,0),"No Supplies")</f>
        <v/>
      </c>
      <c r="M402" s="98">
        <f>IFERROR(VLOOKUP(A402,Data1!A:C,3,0),1)</f>
        <v/>
      </c>
      <c r="N402" s="97">
        <f>IFERROR(VLOOKUP(D402,Data2!$A:$D,4,0),"")</f>
        <v/>
      </c>
      <c r="O402" s="96">
        <f>IFERROR(VLOOKUP(D402,Data2!$A:$C,3,0),"")</f>
        <v/>
      </c>
      <c r="P402" s="97" t="n">
        <v>18</v>
      </c>
      <c r="Q402" s="96" t="n">
        <v>24</v>
      </c>
      <c r="R402" s="96" t="inlineStr"/>
      <c r="S402" s="96" t="inlineStr">
        <is>
          <t>CASE</t>
        </is>
      </c>
    </row>
    <row r="403">
      <c r="A403" s="109" t="inlineStr">
        <is>
          <t>3128-CASE</t>
        </is>
      </c>
      <c r="B403" s="102" t="inlineStr">
        <is>
          <t>B07QD3BLRJ</t>
        </is>
      </c>
      <c r="C403" s="102" t="inlineStr">
        <is>
          <t>X0044RLXCZ</t>
        </is>
      </c>
      <c r="D403" s="103">
        <f>IFERROR(VLOOKUP(A403,Data1!A:B,2,0),"")</f>
        <v/>
      </c>
      <c r="E403" s="113">
        <f>M403*Q403</f>
        <v/>
      </c>
      <c r="F403" s="113">
        <f>I403*IF(S403="CASE",H403,G403)</f>
        <v/>
      </c>
      <c r="G403" s="103">
        <f>IF(S403="CASE","",IFERROR(ROUNDUP(E403/N403,0),""))</f>
        <v/>
      </c>
      <c r="H403" s="103">
        <f>IF(S403="BOX","",IFERROR(ROUNDUP(E403/O403,0),""))</f>
        <v/>
      </c>
      <c r="I403" s="105">
        <f>IF(S403="CASE",FLOOR(O403/M403,1),FLOOR(N403/M403,1))</f>
        <v/>
      </c>
      <c r="J403" s="106">
        <f>IF(ISNUMBER(SEARCH("FNSKU",C403)),"Labeling","")</f>
        <v/>
      </c>
      <c r="K403" s="106">
        <f>IFERROR(VLOOKUP(A403,Instruction!A:F,6,0),"")</f>
        <v/>
      </c>
      <c r="L403" s="107">
        <f>IFERROR(VLOOKUP(A403,Instruction!A:J,10,0),"No Supplies")</f>
        <v/>
      </c>
      <c r="M403" s="113">
        <f>IFERROR(VLOOKUP(A403,Data1!A:C,3,0),1)</f>
        <v/>
      </c>
      <c r="N403" s="103">
        <f>IFERROR(VLOOKUP(D403,Data2!$A:$D,4,0),"")</f>
        <v/>
      </c>
      <c r="O403" s="102">
        <f>IFERROR(VLOOKUP(D403,Data2!$A:$C,3,0),"")</f>
        <v/>
      </c>
      <c r="P403" s="103" t="n">
        <v>15</v>
      </c>
      <c r="Q403" s="102" t="n">
        <v>15</v>
      </c>
      <c r="R403" s="102" t="inlineStr"/>
      <c r="S403" s="102" t="inlineStr">
        <is>
          <t>CASE</t>
        </is>
      </c>
    </row>
    <row r="404">
      <c r="A404" s="95" t="inlineStr">
        <is>
          <t>2345-PACK2</t>
        </is>
      </c>
      <c r="B404" s="96" t="inlineStr">
        <is>
          <t>B08L42MYDV</t>
        </is>
      </c>
      <c r="C404" s="96" t="inlineStr"/>
      <c r="D404" s="97">
        <f>IFERROR(VLOOKUP(A404,Data1!A:B,2,0),"")</f>
        <v/>
      </c>
      <c r="E404" s="98">
        <f>M404*Q404</f>
        <v/>
      </c>
      <c r="F404" s="98">
        <f>I404*IF(S404="CASE",H404,G404)</f>
        <v/>
      </c>
      <c r="G404" s="97">
        <f>IF(S404="CASE","",IFERROR(ROUNDUP(E404/N404,0),""))</f>
        <v/>
      </c>
      <c r="H404" s="97">
        <f>IF(S404="BOX","",IFERROR(ROUNDUP(E404/O404,0),""))</f>
        <v/>
      </c>
      <c r="I404" s="98">
        <f>IF(S404="CASE",FLOOR(O404/M404,1),FLOOR(N404/M404,1))</f>
        <v/>
      </c>
      <c r="J404" s="99">
        <f>IF(ISNUMBER(SEARCH("FNSKU",C404)),"Labeling","")</f>
        <v/>
      </c>
      <c r="K404" s="99">
        <f>IFERROR(VLOOKUP(A404,Instruction!A:F,6,0),"")</f>
        <v/>
      </c>
      <c r="L404" s="100">
        <f>IFERROR(VLOOKUP(A404,Instruction!A:J,10,0),"No Supplies")</f>
        <v/>
      </c>
      <c r="M404" s="98">
        <f>IFERROR(VLOOKUP(A404,Data1!A:C,3,0),1)</f>
        <v/>
      </c>
      <c r="N404" s="97">
        <f>IFERROR(VLOOKUP(D404,Data2!$A:$D,4,0),"")</f>
        <v/>
      </c>
      <c r="O404" s="96">
        <f>IFERROR(VLOOKUP(D404,Data2!$A:$C,3,0),"")</f>
        <v/>
      </c>
      <c r="P404" s="97" t="n">
        <v>18</v>
      </c>
      <c r="Q404" s="96" t="n">
        <v>24</v>
      </c>
      <c r="R404" s="96" t="inlineStr"/>
      <c r="S404" s="96" t="inlineStr">
        <is>
          <t>BOX</t>
        </is>
      </c>
    </row>
    <row r="405">
      <c r="A405" s="109" t="inlineStr">
        <is>
          <t>4141-PACK2</t>
        </is>
      </c>
      <c r="B405" s="102" t="inlineStr">
        <is>
          <t>B08DQG518M</t>
        </is>
      </c>
      <c r="C405" s="102" t="inlineStr"/>
      <c r="D405" s="103">
        <f>IFERROR(VLOOKUP(A405,Data1!A:B,2,0),"")</f>
        <v/>
      </c>
      <c r="E405" s="113">
        <f>M405*Q405</f>
        <v/>
      </c>
      <c r="F405" s="113">
        <f>I405*IF(S405="CASE",H405,G405)</f>
        <v/>
      </c>
      <c r="G405" s="103">
        <f>IF(S405="CASE","",IFERROR(ROUNDUP(E405/N405,0),""))</f>
        <v/>
      </c>
      <c r="H405" s="103">
        <f>IF(S405="BOX","",IFERROR(ROUNDUP(E405/O405,0),""))</f>
        <v/>
      </c>
      <c r="I405" s="105">
        <f>IF(S405="CASE",FLOOR(O405/M405,1),FLOOR(N405/M405,1))</f>
        <v/>
      </c>
      <c r="J405" s="106">
        <f>IF(ISNUMBER(SEARCH("FNSKU",C405)),"Labeling","")</f>
        <v/>
      </c>
      <c r="K405" s="106">
        <f>IFERROR(VLOOKUP(A405,Instruction!A:F,6,0),"")</f>
        <v/>
      </c>
      <c r="L405" s="107">
        <f>IFERROR(VLOOKUP(A405,Instruction!A:J,10,0),"No Supplies")</f>
        <v/>
      </c>
      <c r="M405" s="113">
        <f>IFERROR(VLOOKUP(A405,Data1!A:C,3,0),1)</f>
        <v/>
      </c>
      <c r="N405" s="103">
        <f>IFERROR(VLOOKUP(D405,Data2!$A:$D,4,0),"")</f>
        <v/>
      </c>
      <c r="O405" s="102">
        <f>IFERROR(VLOOKUP(D405,Data2!$A:$C,3,0),"")</f>
        <v/>
      </c>
      <c r="P405" s="103" t="n">
        <v>18</v>
      </c>
      <c r="Q405" s="102" t="n">
        <v>18</v>
      </c>
      <c r="R405" s="102" t="inlineStr"/>
      <c r="S405" s="102" t="inlineStr">
        <is>
          <t>CASE</t>
        </is>
      </c>
    </row>
    <row r="406">
      <c r="A406" s="95" t="inlineStr">
        <is>
          <t>4100-CASE</t>
        </is>
      </c>
      <c r="B406" s="96" t="inlineStr">
        <is>
          <t>B07QF6K66R</t>
        </is>
      </c>
      <c r="C406" s="96" t="inlineStr">
        <is>
          <t>X0044RLTIX</t>
        </is>
      </c>
      <c r="D406" s="97">
        <f>IFERROR(VLOOKUP(A406,Data1!A:B,2,0),"")</f>
        <v/>
      </c>
      <c r="E406" s="98">
        <f>M406*Q406</f>
        <v/>
      </c>
      <c r="F406" s="98">
        <f>I406*IF(S406="CASE",H406,G406)</f>
        <v/>
      </c>
      <c r="G406" s="97">
        <f>IF(S406="CASE","",IFERROR(ROUNDUP(E406/N406,0),""))</f>
        <v/>
      </c>
      <c r="H406" s="97">
        <f>IF(S406="BOX","",IFERROR(ROUNDUP(E406/O406,0),""))</f>
        <v/>
      </c>
      <c r="I406" s="98">
        <f>IF(S406="CASE",FLOOR(O406/M406,1),FLOOR(N406/M406,1))</f>
        <v/>
      </c>
      <c r="J406" s="99">
        <f>IF(ISNUMBER(SEARCH("FNSKU",C406)),"Labeling","")</f>
        <v/>
      </c>
      <c r="K406" s="99">
        <f>IFERROR(VLOOKUP(A406,Instruction!A:F,6,0),"")</f>
        <v/>
      </c>
      <c r="L406" s="100">
        <f>IFERROR(VLOOKUP(A406,Instruction!A:J,10,0),"No Supplies")</f>
        <v/>
      </c>
      <c r="M406" s="98">
        <f>IFERROR(VLOOKUP(A406,Data1!A:C,3,0),1)</f>
        <v/>
      </c>
      <c r="N406" s="97">
        <f>IFERROR(VLOOKUP(D406,Data2!$A:$D,4,0),"")</f>
        <v/>
      </c>
      <c r="O406" s="96">
        <f>IFERROR(VLOOKUP(D406,Data2!$A:$C,3,0),"")</f>
        <v/>
      </c>
      <c r="P406" s="97" t="n">
        <v>15</v>
      </c>
      <c r="Q406" s="96" t="n">
        <v>15</v>
      </c>
      <c r="R406" s="96" t="inlineStr"/>
      <c r="S406" s="96" t="inlineStr">
        <is>
          <t>CASE</t>
        </is>
      </c>
    </row>
    <row r="407">
      <c r="A407" s="109" t="inlineStr">
        <is>
          <t>3121-SET6</t>
        </is>
      </c>
      <c r="B407" s="102" t="inlineStr">
        <is>
          <t>B07QG6PGZW</t>
        </is>
      </c>
      <c r="C407" s="102" t="inlineStr">
        <is>
          <t>X003SC97QB</t>
        </is>
      </c>
      <c r="D407" s="103">
        <f>IFERROR(VLOOKUP(A407,Data1!A:B,2,0),"")</f>
        <v/>
      </c>
      <c r="E407" s="113">
        <f>M407*Q407</f>
        <v/>
      </c>
      <c r="F407" s="113">
        <f>I407*IF(S407="CASE",H407,G407)</f>
        <v/>
      </c>
      <c r="G407" s="103">
        <f>IF(S407="CASE","",IFERROR(ROUNDUP(E407/N407,0),""))</f>
        <v/>
      </c>
      <c r="H407" s="103">
        <f>IF(S407="BOX","",IFERROR(ROUNDUP(E407/O407,0),""))</f>
        <v/>
      </c>
      <c r="I407" s="105">
        <f>IF(S407="CASE",FLOOR(O407/M407,1),FLOOR(N407/M407,1))</f>
        <v/>
      </c>
      <c r="J407" s="106">
        <f>IF(ISNUMBER(SEARCH("FNSKU",C407)),"Labeling","")</f>
        <v/>
      </c>
      <c r="K407" s="106">
        <f>IFERROR(VLOOKUP(A407,Instruction!A:F,6,0),"")</f>
        <v/>
      </c>
      <c r="L407" s="107">
        <f>IFERROR(VLOOKUP(A407,Instruction!A:J,10,0),"No Supplies")</f>
        <v/>
      </c>
      <c r="M407" s="113">
        <f>IFERROR(VLOOKUP(A407,Data1!A:C,3,0),1)</f>
        <v/>
      </c>
      <c r="N407" s="103">
        <f>IFERROR(VLOOKUP(D407,Data2!$A:$D,4,0),"")</f>
        <v/>
      </c>
      <c r="O407" s="102">
        <f>IFERROR(VLOOKUP(D407,Data2!$A:$C,3,0),"")</f>
        <v/>
      </c>
      <c r="P407" s="103" t="n">
        <v>14</v>
      </c>
      <c r="Q407" s="102" t="n">
        <v>16</v>
      </c>
      <c r="R407" s="102" t="inlineStr"/>
      <c r="S407" s="102" t="inlineStr">
        <is>
          <t>CASE</t>
        </is>
      </c>
    </row>
    <row r="408">
      <c r="A408" s="95" t="inlineStr">
        <is>
          <t>5496-SET4</t>
        </is>
      </c>
      <c r="B408" s="96" t="inlineStr">
        <is>
          <t>B09FYQGGV4</t>
        </is>
      </c>
      <c r="C408" s="96" t="inlineStr">
        <is>
          <t>X003SC97R5</t>
        </is>
      </c>
      <c r="D408" s="97">
        <f>IFERROR(VLOOKUP(A408,Data1!A:B,2,0),"")</f>
        <v/>
      </c>
      <c r="E408" s="98">
        <f>M408*Q408</f>
        <v/>
      </c>
      <c r="F408" s="98">
        <f>I408*IF(S408="CASE",H408,G408)</f>
        <v/>
      </c>
      <c r="G408" s="97">
        <f>IF(S408="CASE","",IFERROR(ROUNDUP(E408/N408,0),""))</f>
        <v/>
      </c>
      <c r="H408" s="97">
        <f>IF(S408="BOX","",IFERROR(ROUNDUP(E408/O408,0),""))</f>
        <v/>
      </c>
      <c r="I408" s="98">
        <f>IF(S408="CASE",FLOOR(O408/M408,1),FLOOR(N408/M408,1))</f>
        <v/>
      </c>
      <c r="J408" s="99">
        <f>IF(ISNUMBER(SEARCH("FNSKU",C408)),"Labeling","")</f>
        <v/>
      </c>
      <c r="K408" s="99">
        <f>IFERROR(VLOOKUP(A408,Instruction!A:F,6,0),"")</f>
        <v/>
      </c>
      <c r="L408" s="100">
        <f>IFERROR(VLOOKUP(A408,Instruction!A:J,10,0),"No Supplies")</f>
        <v/>
      </c>
      <c r="M408" s="98">
        <f>IFERROR(VLOOKUP(A408,Data1!A:C,3,0),1)</f>
        <v/>
      </c>
      <c r="N408" s="97">
        <f>IFERROR(VLOOKUP(D408,Data2!$A:$D,4,0),"")</f>
        <v/>
      </c>
      <c r="O408" s="96">
        <f>IFERROR(VLOOKUP(D408,Data2!$A:$C,3,0),"")</f>
        <v/>
      </c>
      <c r="P408" s="97" t="n">
        <v>14</v>
      </c>
      <c r="Q408" s="96" t="n">
        <v>12</v>
      </c>
      <c r="R408" s="96" t="inlineStr"/>
      <c r="S408" s="96" t="inlineStr">
        <is>
          <t>CASE</t>
        </is>
      </c>
    </row>
    <row r="409">
      <c r="A409" s="109" t="inlineStr">
        <is>
          <t>3004-EACH</t>
        </is>
      </c>
      <c r="B409" s="102" t="inlineStr">
        <is>
          <t>B07RGMD182</t>
        </is>
      </c>
      <c r="C409" s="102" t="inlineStr"/>
      <c r="D409" s="103">
        <f>IFERROR(VLOOKUP(A409,Data1!A:B,2,0),"")</f>
        <v/>
      </c>
      <c r="E409" s="113">
        <f>M409*Q409</f>
        <v/>
      </c>
      <c r="F409" s="113">
        <f>I409*IF(S409="CASE",H409,G409)</f>
        <v/>
      </c>
      <c r="G409" s="103">
        <f>IF(S409="CASE","",IFERROR(ROUNDUP(E409/N409,0),""))</f>
        <v/>
      </c>
      <c r="H409" s="103">
        <f>IF(S409="BOX","",IFERROR(ROUNDUP(E409/O409,0),""))</f>
        <v/>
      </c>
      <c r="I409" s="105">
        <f>IF(S409="CASE",FLOOR(O409/M409,1),FLOOR(N409/M409,1))</f>
        <v/>
      </c>
      <c r="J409" s="106">
        <f>IF(ISNUMBER(SEARCH("FNSKU",C409)),"Labeling","")</f>
        <v/>
      </c>
      <c r="K409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409" s="107">
        <f>IFERROR(VLOOKUP(A409,Instruction!A:J,10,0),"No Supplies")</f>
        <v/>
      </c>
      <c r="M409" s="113">
        <f>IFERROR(VLOOKUP(A409,Data1!A:C,3,0),1)</f>
        <v/>
      </c>
      <c r="N409" s="103">
        <f>IFERROR(VLOOKUP(D409,Data2!$A:$D,4,0),"")</f>
        <v/>
      </c>
      <c r="O409" s="102">
        <f>IFERROR(VLOOKUP(D409,Data2!$A:$C,3,0),"")</f>
        <v/>
      </c>
      <c r="P409" s="103" t="n">
        <v>17</v>
      </c>
      <c r="Q409" s="102" t="n">
        <v>24</v>
      </c>
      <c r="R409" s="102" t="inlineStr"/>
      <c r="S409" s="102" t="inlineStr">
        <is>
          <t>BOX</t>
        </is>
      </c>
    </row>
    <row r="410">
      <c r="A410" s="95" t="inlineStr">
        <is>
          <t>6810-PACK2</t>
        </is>
      </c>
      <c r="B410" s="96" t="inlineStr">
        <is>
          <t>B09DJSF21H</t>
        </is>
      </c>
      <c r="C410" s="96" t="inlineStr">
        <is>
          <t>X0044RG65J</t>
        </is>
      </c>
      <c r="D410" s="97">
        <f>IFERROR(VLOOKUP(A410,Data1!A:B,2,0),"")</f>
        <v/>
      </c>
      <c r="E410" s="98">
        <f>M410*Q410</f>
        <v/>
      </c>
      <c r="F410" s="98">
        <f>I410*IF(S410="CASE",H410,G410)</f>
        <v/>
      </c>
      <c r="G410" s="97">
        <f>IF(S410="CASE","",IFERROR(ROUNDUP(E410/N410,0),""))</f>
        <v/>
      </c>
      <c r="H410" s="97">
        <f>IF(S410="BOX","",IFERROR(ROUNDUP(E410/O410,0),""))</f>
        <v/>
      </c>
      <c r="I410" s="98">
        <f>IF(S410="CASE",FLOOR(O410/M410,1),FLOOR(N410/M410,1))</f>
        <v/>
      </c>
      <c r="J410" s="99">
        <f>IF(ISNUMBER(SEARCH("FNSKU",C410)),"Labeling","")</f>
        <v/>
      </c>
      <c r="K410" s="99">
        <f>IFERROR(VLOOKUP(A410,Instruction!A:F,6,0),"")</f>
        <v/>
      </c>
      <c r="L410" s="100">
        <f>IFERROR(VLOOKUP(A410,Instruction!A:J,10,0),"No Supplies")</f>
        <v/>
      </c>
      <c r="M410" s="98">
        <f>IFERROR(VLOOKUP(A410,Data1!A:C,3,0),1)</f>
        <v/>
      </c>
      <c r="N410" s="97">
        <f>IFERROR(VLOOKUP(D410,Data2!$A:$D,4,0),"")</f>
        <v/>
      </c>
      <c r="O410" s="96">
        <f>IFERROR(VLOOKUP(D410,Data2!$A:$C,3,0),"")</f>
        <v/>
      </c>
      <c r="P410" s="97" t="n">
        <v>14</v>
      </c>
      <c r="Q410" s="96" t="n">
        <v>12</v>
      </c>
      <c r="R410" s="96" t="inlineStr"/>
      <c r="S410" s="96" t="inlineStr">
        <is>
          <t>BOX</t>
        </is>
      </c>
    </row>
    <row r="411">
      <c r="A411" s="109" t="inlineStr">
        <is>
          <t>4123-EACH</t>
        </is>
      </c>
      <c r="B411" s="102" t="inlineStr">
        <is>
          <t>B07Q5VR7FQ</t>
        </is>
      </c>
      <c r="C411" s="102" t="inlineStr"/>
      <c r="D411" s="103">
        <f>IFERROR(VLOOKUP(A411,Data1!A:B,2,0),"")</f>
        <v/>
      </c>
      <c r="E411" s="113">
        <f>M411*Q411</f>
        <v/>
      </c>
      <c r="F411" s="113">
        <f>I411*IF(S411="CASE",H411,G411)</f>
        <v/>
      </c>
      <c r="G411" s="103">
        <f>IF(S411="CASE","",IFERROR(ROUNDUP(E411/N411,0),""))</f>
        <v/>
      </c>
      <c r="H411" s="103">
        <f>IF(S411="BOX","",IFERROR(ROUNDUP(E411/O411,0),""))</f>
        <v/>
      </c>
      <c r="I411" s="105">
        <f>IF(S411="CASE",FLOOR(O411/M411,1),FLOOR(N411/M411,1))</f>
        <v/>
      </c>
      <c r="J411" s="106">
        <f>IF(ISNUMBER(SEARCH("FNSKU",C411)),"Labeling","")</f>
        <v/>
      </c>
      <c r="K411" s="106">
        <f>IFERROR(VLOOKUP(A411,Instruction!A:F,6,0),"")</f>
        <v/>
      </c>
      <c r="L411" s="107">
        <f>IFERROR(VLOOKUP(A411,Instruction!A:J,10,0),"No Supplies")</f>
        <v/>
      </c>
      <c r="M411" s="113">
        <f>IFERROR(VLOOKUP(A411,Data1!A:C,3,0),1)</f>
        <v/>
      </c>
      <c r="N411" s="103">
        <f>IFERROR(VLOOKUP(D411,Data2!$A:$D,4,0),"")</f>
        <v/>
      </c>
      <c r="O411" s="102">
        <f>IFERROR(VLOOKUP(D411,Data2!$A:$C,3,0),"")</f>
        <v/>
      </c>
      <c r="P411" s="103" t="n">
        <v>17</v>
      </c>
      <c r="Q411" s="102" t="n">
        <v>12</v>
      </c>
      <c r="R411" s="102" t="inlineStr"/>
      <c r="S411" s="102" t="inlineStr">
        <is>
          <t>CASE</t>
        </is>
      </c>
    </row>
    <row r="412">
      <c r="A412" s="95" t="inlineStr">
        <is>
          <t>4433-SET4</t>
        </is>
      </c>
      <c r="B412" s="96" t="inlineStr">
        <is>
          <t>B07SB3B26Y</t>
        </is>
      </c>
      <c r="C412" s="96" t="inlineStr"/>
      <c r="D412" s="97">
        <f>IFERROR(VLOOKUP(A412,Data1!A:B,2,0),"")</f>
        <v/>
      </c>
      <c r="E412" s="98">
        <f>M412*Q412</f>
        <v/>
      </c>
      <c r="F412" s="98">
        <f>I412*IF(S412="CASE",H412,G412)</f>
        <v/>
      </c>
      <c r="G412" s="97">
        <f>IF(S412="CASE","",IFERROR(ROUNDUP(E412/N412,0),""))</f>
        <v/>
      </c>
      <c r="H412" s="97">
        <f>IF(S412="BOX","",IFERROR(ROUNDUP(E412/O412,0),""))</f>
        <v/>
      </c>
      <c r="I412" s="98">
        <f>IF(S412="CASE",FLOOR(O412/M412,1),FLOOR(N412/M412,1))</f>
        <v/>
      </c>
      <c r="J412" s="99">
        <f>IF(ISNUMBER(SEARCH("FNSKU",C412)),"Labeling","")</f>
        <v/>
      </c>
      <c r="K412" s="99">
        <f>IFERROR(VLOOKUP(A412,Instruction!A:F,6,0),"")</f>
        <v/>
      </c>
      <c r="L412" s="100">
        <f>IFERROR(VLOOKUP(A412,Instruction!A:J,10,0),"No Supplies")</f>
        <v/>
      </c>
      <c r="M412" s="98">
        <f>IFERROR(VLOOKUP(A412,Data1!A:C,3,0),1)</f>
        <v/>
      </c>
      <c r="N412" s="97">
        <f>IFERROR(VLOOKUP(D412,Data2!$A:$D,4,0),"")</f>
        <v/>
      </c>
      <c r="O412" s="96">
        <f>IFERROR(VLOOKUP(D412,Data2!$A:$C,3,0),"")</f>
        <v/>
      </c>
      <c r="P412" s="97" t="n">
        <v>17</v>
      </c>
      <c r="Q412" s="96" t="n">
        <v>18</v>
      </c>
      <c r="R412" s="96" t="inlineStr"/>
      <c r="S412" s="96" t="inlineStr">
        <is>
          <t>BOX</t>
        </is>
      </c>
    </row>
    <row r="413">
      <c r="A413" s="109" t="inlineStr">
        <is>
          <t>2051-PACK2</t>
        </is>
      </c>
      <c r="B413" s="102" t="inlineStr">
        <is>
          <t>B08GWRHDJ3</t>
        </is>
      </c>
      <c r="C413" s="102" t="inlineStr"/>
      <c r="D413" s="103">
        <f>IFERROR(VLOOKUP(A413,Data1!A:B,2,0),"")</f>
        <v/>
      </c>
      <c r="E413" s="113">
        <f>M413*Q413</f>
        <v/>
      </c>
      <c r="F413" s="113">
        <f>I413*IF(S413="CASE",H413,G413)</f>
        <v/>
      </c>
      <c r="G413" s="103">
        <f>IF(S413="CASE","",IFERROR(ROUNDUP(E413/N413,0),""))</f>
        <v/>
      </c>
      <c r="H413" s="103">
        <f>IF(S413="BOX","",IFERROR(ROUNDUP(E413/O413,0),""))</f>
        <v/>
      </c>
      <c r="I413" s="105">
        <f>IF(S413="CASE",FLOOR(O413/M413,1),FLOOR(N413/M413,1))</f>
        <v/>
      </c>
      <c r="J413" s="106">
        <f>IF(ISNUMBER(SEARCH("FNSKU",C413)),"Labeling","")</f>
        <v/>
      </c>
      <c r="K413" s="106">
        <f>IFERROR(VLOOKUP(A413,Instruction!A:F,6,0),"")</f>
        <v/>
      </c>
      <c r="L413" s="107">
        <f>IFERROR(VLOOKUP(A413,Instruction!A:J,10,0),"No Supplies")</f>
        <v/>
      </c>
      <c r="M413" s="113">
        <f>IFERROR(VLOOKUP(A413,Data1!A:C,3,0),1)</f>
        <v/>
      </c>
      <c r="N413" s="103">
        <f>IFERROR(VLOOKUP(D413,Data2!$A:$D,4,0),"")</f>
        <v/>
      </c>
      <c r="O413" s="102">
        <f>IFERROR(VLOOKUP(D413,Data2!$A:$C,3,0),"")</f>
        <v/>
      </c>
      <c r="P413" s="103" t="n">
        <v>16</v>
      </c>
      <c r="Q413" s="102" t="n">
        <v>12</v>
      </c>
      <c r="R413" s="102" t="inlineStr"/>
      <c r="S413" s="102" t="inlineStr">
        <is>
          <t>BOX</t>
        </is>
      </c>
    </row>
    <row r="414">
      <c r="A414" s="95" t="inlineStr">
        <is>
          <t>2024-PACK2</t>
        </is>
      </c>
      <c r="B414" s="96" t="inlineStr">
        <is>
          <t>B08GWH7K1W</t>
        </is>
      </c>
      <c r="C414" s="96" t="inlineStr">
        <is>
          <t>X0044RLXA7</t>
        </is>
      </c>
      <c r="D414" s="97">
        <f>IFERROR(VLOOKUP(A414,Data1!A:B,2,0),"")</f>
        <v/>
      </c>
      <c r="E414" s="98">
        <f>M414*Q414</f>
        <v/>
      </c>
      <c r="F414" s="98">
        <f>I414*IF(S414="CASE",H414,G414)</f>
        <v/>
      </c>
      <c r="G414" s="97">
        <f>IF(S414="CASE","",IFERROR(ROUNDUP(E414/N414,0),""))</f>
        <v/>
      </c>
      <c r="H414" s="97">
        <f>IF(S414="BOX","",IFERROR(ROUNDUP(E414/O414,0),""))</f>
        <v/>
      </c>
      <c r="I414" s="98">
        <f>IF(S414="CASE",FLOOR(O414/M414,1),FLOOR(N414/M414,1))</f>
        <v/>
      </c>
      <c r="J414" s="99">
        <f>IF(ISNUMBER(SEARCH("FNSKU",C414)),"Labeling","")</f>
        <v/>
      </c>
      <c r="K414" s="99">
        <f>IFERROR(VLOOKUP(A414,Instruction!A:F,6,0),"")</f>
        <v/>
      </c>
      <c r="L414" s="100">
        <f>IFERROR(VLOOKUP(A414,Instruction!A:J,10,0),"No Supplies")</f>
        <v/>
      </c>
      <c r="M414" s="98">
        <f>IFERROR(VLOOKUP(A414,Data1!A:C,3,0),1)</f>
        <v/>
      </c>
      <c r="N414" s="97">
        <f>IFERROR(VLOOKUP(D414,Data2!$A:$D,4,0),"")</f>
        <v/>
      </c>
      <c r="O414" s="96">
        <f>IFERROR(VLOOKUP(D414,Data2!$A:$C,3,0),"")</f>
        <v/>
      </c>
      <c r="P414" s="97" t="n">
        <v>14</v>
      </c>
      <c r="Q414" s="96" t="n">
        <v>12</v>
      </c>
      <c r="R414" s="96" t="inlineStr"/>
      <c r="S414" s="96" t="inlineStr">
        <is>
          <t>BOX</t>
        </is>
      </c>
    </row>
    <row r="415">
      <c r="A415" s="109" t="inlineStr">
        <is>
          <t>5087-PACK2</t>
        </is>
      </c>
      <c r="B415" s="102" t="inlineStr">
        <is>
          <t>B09C11F6V4</t>
        </is>
      </c>
      <c r="C415" s="102" t="inlineStr">
        <is>
          <t>X0044RG6CR</t>
        </is>
      </c>
      <c r="D415" s="103">
        <f>IFERROR(VLOOKUP(A415,Data1!A:B,2,0),"")</f>
        <v/>
      </c>
      <c r="E415" s="113">
        <f>M415*Q415</f>
        <v/>
      </c>
      <c r="F415" s="113">
        <f>I415*IF(S415="CASE",H415,G415)</f>
        <v/>
      </c>
      <c r="G415" s="103">
        <f>IF(S415="CASE","",IFERROR(ROUNDUP(E415/N415,0),""))</f>
        <v/>
      </c>
      <c r="H415" s="103">
        <f>IF(S415="BOX","",IFERROR(ROUNDUP(E415/O415,0),""))</f>
        <v/>
      </c>
      <c r="I415" s="105">
        <f>IF(S415="CASE",FLOOR(O415/M415,1),FLOOR(N415/M415,1))</f>
        <v/>
      </c>
      <c r="J415" s="106">
        <f>IF(ISNUMBER(SEARCH("FNSKU",C415)),"Labeling","")</f>
        <v/>
      </c>
      <c r="K415" s="106">
        <f>IFERROR(VLOOKUP(A415,Instruction!A:F,6,0),"")</f>
        <v/>
      </c>
      <c r="L415" s="107">
        <f>IFERROR(VLOOKUP(A415,Instruction!A:J,10,0),"No Supplies")</f>
        <v/>
      </c>
      <c r="M415" s="113">
        <f>IFERROR(VLOOKUP(A415,Data1!A:C,3,0),1)</f>
        <v/>
      </c>
      <c r="N415" s="103">
        <f>IFERROR(VLOOKUP(D415,Data2!$A:$D,4,0),"")</f>
        <v/>
      </c>
      <c r="O415" s="102">
        <f>IFERROR(VLOOKUP(D415,Data2!$A:$C,3,0),"")</f>
        <v/>
      </c>
      <c r="P415" s="103" t="n">
        <v>14</v>
      </c>
      <c r="Q415" s="102" t="n">
        <v>24</v>
      </c>
      <c r="R415" s="102" t="inlineStr"/>
      <c r="S415" s="102" t="inlineStr">
        <is>
          <t>CASE</t>
        </is>
      </c>
    </row>
    <row r="416">
      <c r="A416" s="95" t="inlineStr">
        <is>
          <t>6022-EACH</t>
        </is>
      </c>
      <c r="B416" s="96" t="inlineStr">
        <is>
          <t>B0BDSTG7V4</t>
        </is>
      </c>
      <c r="C416" s="96" t="inlineStr">
        <is>
          <t>B0BDSTG7V4</t>
        </is>
      </c>
      <c r="D416" s="97">
        <f>IFERROR(VLOOKUP(A416,Data1!A:B,2,0),"")</f>
        <v/>
      </c>
      <c r="E416" s="98">
        <f>M416*Q416</f>
        <v/>
      </c>
      <c r="F416" s="98">
        <f>I416*IF(S416="CASE",H416,G416)</f>
        <v/>
      </c>
      <c r="G416" s="97">
        <f>IF(S416="CASE","",IFERROR(ROUNDUP(E416/N416,0),""))</f>
        <v/>
      </c>
      <c r="H416" s="97">
        <f>IF(S416="BOX","",IFERROR(ROUNDUP(E416/O416,0),""))</f>
        <v/>
      </c>
      <c r="I416" s="98">
        <f>IF(S416="CASE",FLOOR(O416/M416,1),FLOOR(N416/M416,1))</f>
        <v/>
      </c>
      <c r="J416" s="99">
        <f>IF(ISNUMBER(SEARCH("FNSKU",C416)),"Labeling","")</f>
        <v/>
      </c>
      <c r="K416" s="99">
        <f>IFERROR(VLOOKUP(A416,Instruction!A:F,6,0),"")</f>
        <v/>
      </c>
      <c r="L416" s="100">
        <f>IFERROR(VLOOKUP(A416,Instruction!A:J,10,0),"No Supplies")</f>
        <v/>
      </c>
      <c r="M416" s="98">
        <f>IFERROR(VLOOKUP(A416,Data1!A:C,3,0),1)</f>
        <v/>
      </c>
      <c r="N416" s="97">
        <f>IFERROR(VLOOKUP(D416,Data2!$A:$D,4,0),"")</f>
        <v/>
      </c>
      <c r="O416" s="96">
        <f>IFERROR(VLOOKUP(D416,Data2!$A:$C,3,0),"")</f>
        <v/>
      </c>
      <c r="P416" s="97" t="n">
        <v>14</v>
      </c>
      <c r="Q416" s="96" t="n">
        <v>12</v>
      </c>
      <c r="R416" s="96" t="inlineStr"/>
      <c r="S416" s="96" t="inlineStr">
        <is>
          <t>CASE</t>
        </is>
      </c>
    </row>
    <row r="417">
      <c r="A417" s="109" t="inlineStr">
        <is>
          <t>5026-CASE</t>
        </is>
      </c>
      <c r="B417" s="102" t="inlineStr">
        <is>
          <t>B07X65G9CB</t>
        </is>
      </c>
      <c r="C417" s="102" t="inlineStr">
        <is>
          <t>X0044R3MHJ</t>
        </is>
      </c>
      <c r="D417" s="103">
        <f>IFERROR(VLOOKUP(A417,Data1!A:B,2,0),"")</f>
        <v/>
      </c>
      <c r="E417" s="113">
        <f>M417*Q417</f>
        <v/>
      </c>
      <c r="F417" s="113">
        <f>I417*IF(S417="CASE",H417,G417)</f>
        <v/>
      </c>
      <c r="G417" s="103">
        <f>IF(S417="CASE","",IFERROR(ROUNDUP(E417/N417,0),""))</f>
        <v/>
      </c>
      <c r="H417" s="103">
        <f>IF(S417="BOX","",IFERROR(ROUNDUP(E417/O417,0),""))</f>
        <v/>
      </c>
      <c r="I417" s="105">
        <f>IF(S417="CASE",FLOOR(O417/M417,1),FLOOR(N417/M417,1))</f>
        <v/>
      </c>
      <c r="J417" s="106">
        <f>IF(ISNUMBER(SEARCH("FNSKU",C417)),"Labeling","")</f>
        <v/>
      </c>
      <c r="K417" s="106">
        <f>IFERROR(VLOOKUP(A417,Instruction!A:F,6,0),"")</f>
        <v/>
      </c>
      <c r="L417" s="107">
        <f>IFERROR(VLOOKUP(A417,Instruction!A:J,10,0),"No Supplies")</f>
        <v/>
      </c>
      <c r="M417" s="113">
        <f>IFERROR(VLOOKUP(A417,Data1!A:C,3,0),1)</f>
        <v/>
      </c>
      <c r="N417" s="103">
        <f>IFERROR(VLOOKUP(D417,Data2!$A:$D,4,0),"")</f>
        <v/>
      </c>
      <c r="O417" s="102">
        <f>IFERROR(VLOOKUP(D417,Data2!$A:$C,3,0),"")</f>
        <v/>
      </c>
      <c r="P417" s="103" t="n">
        <v>14</v>
      </c>
      <c r="Q417" s="102" t="n">
        <v>14</v>
      </c>
      <c r="R417" s="102" t="inlineStr"/>
      <c r="S417" s="102" t="inlineStr">
        <is>
          <t>CASE</t>
        </is>
      </c>
    </row>
    <row r="418">
      <c r="A418" s="95" t="inlineStr">
        <is>
          <t>320-BOX</t>
        </is>
      </c>
      <c r="B418" s="96" t="inlineStr">
        <is>
          <t>B07XQJJP1Z</t>
        </is>
      </c>
      <c r="C418" s="96" t="inlineStr"/>
      <c r="D418" s="97">
        <f>IFERROR(VLOOKUP(A418,Data1!A:B,2,0),"")</f>
        <v/>
      </c>
      <c r="E418" s="98">
        <f>M418*Q418</f>
        <v/>
      </c>
      <c r="F418" s="98">
        <f>I418*IF(S418="CASE",H418,G418)</f>
        <v/>
      </c>
      <c r="G418" s="97">
        <f>IF(S418="CASE","",IFERROR(ROUNDUP(E418/N418,0),""))</f>
        <v/>
      </c>
      <c r="H418" s="97">
        <f>IF(S418="BOX","",IFERROR(ROUNDUP(E418/O418,0),""))</f>
        <v/>
      </c>
      <c r="I418" s="98">
        <f>IF(S418="CASE",FLOOR(O418/M418,1),FLOOR(N418/M418,1))</f>
        <v/>
      </c>
      <c r="J418" s="99">
        <f>IF(ISNUMBER(SEARCH("FNSKU",C418)),"Labeling","")</f>
        <v/>
      </c>
      <c r="K418" s="99">
        <f>IFERROR(VLOOKUP(A418,Instruction!A:F,6,0),"")</f>
        <v/>
      </c>
      <c r="L418" s="100">
        <f>IFERROR(VLOOKUP(A418,Instruction!A:J,10,0),"No Supplies")</f>
        <v/>
      </c>
      <c r="M418" s="98">
        <f>IFERROR(VLOOKUP(A418,Data1!A:C,3,0),1)</f>
        <v/>
      </c>
      <c r="N418" s="97">
        <f>IFERROR(VLOOKUP(D418,Data2!$A:$D,4,0),"")</f>
        <v/>
      </c>
      <c r="O418" s="96">
        <f>IFERROR(VLOOKUP(D418,Data2!$A:$C,3,0),"")</f>
        <v/>
      </c>
      <c r="P418" s="97" t="n">
        <v>16</v>
      </c>
      <c r="Q418" s="96" t="n">
        <v>12</v>
      </c>
      <c r="R418" s="96" t="inlineStr"/>
      <c r="S418" s="96" t="inlineStr">
        <is>
          <t>CASE</t>
        </is>
      </c>
    </row>
    <row r="419">
      <c r="A419" s="109" t="inlineStr">
        <is>
          <t>842-CASE</t>
        </is>
      </c>
      <c r="B419" s="102" t="inlineStr">
        <is>
          <t>B07XJZGN34</t>
        </is>
      </c>
      <c r="C419" s="102" t="inlineStr">
        <is>
          <t>X003SC3AV9</t>
        </is>
      </c>
      <c r="D419" s="103">
        <f>IFERROR(VLOOKUP(A419,Data1!A:B,2,0),"")</f>
        <v/>
      </c>
      <c r="E419" s="113">
        <f>M419*Q419</f>
        <v/>
      </c>
      <c r="F419" s="113">
        <f>I419*IF(S419="CASE",H419,G419)</f>
        <v/>
      </c>
      <c r="G419" s="103">
        <f>IF(S419="CASE","",IFERROR(ROUNDUP(E419/N419,0),""))</f>
        <v/>
      </c>
      <c r="H419" s="103">
        <f>IF(S419="BOX","",IFERROR(ROUNDUP(E419/O419,0),""))</f>
        <v/>
      </c>
      <c r="I419" s="105">
        <f>IF(S419="CASE",FLOOR(O419/M419,1),FLOOR(N419/M419,1))</f>
        <v/>
      </c>
      <c r="J419" s="106">
        <f>IF(ISNUMBER(SEARCH("FNSKU",C419)),"Labeling","")</f>
        <v/>
      </c>
      <c r="K419" s="106">
        <f>IFERROR(VLOOKUP(A419,Instruction!A:F,6,0),"")</f>
        <v/>
      </c>
      <c r="L419" s="107">
        <f>IFERROR(VLOOKUP(A419,Instruction!A:J,10,0),"No Supplies")</f>
        <v/>
      </c>
      <c r="M419" s="113">
        <f>IFERROR(VLOOKUP(A419,Data1!A:C,3,0),1)</f>
        <v/>
      </c>
      <c r="N419" s="103">
        <f>IFERROR(VLOOKUP(D419,Data2!$A:$D,4,0),"")</f>
        <v/>
      </c>
      <c r="O419" s="102">
        <f>IFERROR(VLOOKUP(D419,Data2!$A:$C,3,0),"")</f>
        <v/>
      </c>
      <c r="P419" s="103" t="n">
        <v>14</v>
      </c>
      <c r="Q419" s="102" t="n">
        <v>14</v>
      </c>
      <c r="R419" s="102" t="inlineStr"/>
      <c r="S419" s="102" t="inlineStr">
        <is>
          <t>CASE</t>
        </is>
      </c>
    </row>
    <row r="420">
      <c r="A420" s="95" t="inlineStr">
        <is>
          <t>3126-SET6</t>
        </is>
      </c>
      <c r="B420" s="96" t="inlineStr">
        <is>
          <t>B07T9PH2FD</t>
        </is>
      </c>
      <c r="C420" s="96" t="inlineStr">
        <is>
          <t>X0043UZ1JJ</t>
        </is>
      </c>
      <c r="D420" s="97">
        <f>IFERROR(VLOOKUP(A420,Data1!A:B,2,0),"")</f>
        <v/>
      </c>
      <c r="E420" s="98">
        <f>M420*Q420</f>
        <v/>
      </c>
      <c r="F420" s="98">
        <f>I420*IF(S420="CASE",H420,G420)</f>
        <v/>
      </c>
      <c r="G420" s="97">
        <f>IF(S420="CASE","",IFERROR(ROUNDUP(E420/N420,0),""))</f>
        <v/>
      </c>
      <c r="H420" s="97">
        <f>IF(S420="BOX","",IFERROR(ROUNDUP(E420/O420,0),""))</f>
        <v/>
      </c>
      <c r="I420" s="98">
        <f>IF(S420="CASE",FLOOR(O420/M420,1),FLOOR(N420/M420,1))</f>
        <v/>
      </c>
      <c r="J420" s="99">
        <f>IF(ISNUMBER(SEARCH("FNSKU",C420)),"Labeling","")</f>
        <v/>
      </c>
      <c r="K420" s="99">
        <f>IFERROR(VLOOKUP(A420,Instruction!A:F,6,0),"")</f>
        <v/>
      </c>
      <c r="L420" s="100">
        <f>IFERROR(VLOOKUP(A420,Instruction!A:J,10,0),"No Supplies")</f>
        <v/>
      </c>
      <c r="M420" s="98">
        <f>IFERROR(VLOOKUP(A420,Data1!A:C,3,0),1)</f>
        <v/>
      </c>
      <c r="N420" s="97">
        <f>IFERROR(VLOOKUP(D420,Data2!$A:$D,4,0),"")</f>
        <v/>
      </c>
      <c r="O420" s="96">
        <f>IFERROR(VLOOKUP(D420,Data2!$A:$C,3,0),"")</f>
        <v/>
      </c>
      <c r="P420" s="97" t="n">
        <v>13</v>
      </c>
      <c r="Q420" s="96" t="n">
        <v>16</v>
      </c>
      <c r="R420" s="96" t="inlineStr"/>
      <c r="S420" s="96" t="inlineStr">
        <is>
          <t>CASE</t>
        </is>
      </c>
    </row>
    <row r="421">
      <c r="A421" s="109" t="inlineStr">
        <is>
          <t>4127-CASE</t>
        </is>
      </c>
      <c r="B421" s="102" t="inlineStr">
        <is>
          <t>B07QF61WN3</t>
        </is>
      </c>
      <c r="C421" s="102" t="inlineStr">
        <is>
          <t>X003SC97LB</t>
        </is>
      </c>
      <c r="D421" s="103">
        <f>IFERROR(VLOOKUP(A421,Data1!A:B,2,0),"")</f>
        <v/>
      </c>
      <c r="E421" s="113">
        <f>M421*Q421</f>
        <v/>
      </c>
      <c r="F421" s="113">
        <f>I421*IF(S421="CASE",H421,G421)</f>
        <v/>
      </c>
      <c r="G421" s="103">
        <f>IF(S421="CASE","",IFERROR(ROUNDUP(E421/N421,0),""))</f>
        <v/>
      </c>
      <c r="H421" s="103">
        <f>IF(S421="BOX","",IFERROR(ROUNDUP(E421/O421,0),""))</f>
        <v/>
      </c>
      <c r="I421" s="105">
        <f>IF(S421="CASE",FLOOR(O421/M421,1),FLOOR(N421/M421,1))</f>
        <v/>
      </c>
      <c r="J421" s="106">
        <f>IF(ISNUMBER(SEARCH("FNSKU",C421)),"Labeling","")</f>
        <v/>
      </c>
      <c r="K421" s="106">
        <f>IFERROR(VLOOKUP(A421,Instruction!A:F,6,0),"")</f>
        <v/>
      </c>
      <c r="L421" s="107">
        <f>IFERROR(VLOOKUP(A421,Instruction!A:J,10,0),"No Supplies")</f>
        <v/>
      </c>
      <c r="M421" s="113">
        <f>IFERROR(VLOOKUP(A421,Data1!A:C,3,0),1)</f>
        <v/>
      </c>
      <c r="N421" s="103">
        <f>IFERROR(VLOOKUP(D421,Data2!$A:$D,4,0),"")</f>
        <v/>
      </c>
      <c r="O421" s="102">
        <f>IFERROR(VLOOKUP(D421,Data2!$A:$C,3,0),"")</f>
        <v/>
      </c>
      <c r="P421" s="103" t="n">
        <v>13</v>
      </c>
      <c r="Q421" s="102" t="n">
        <v>13</v>
      </c>
      <c r="R421" s="102" t="inlineStr"/>
      <c r="S421" s="102" t="inlineStr">
        <is>
          <t>CASE</t>
        </is>
      </c>
    </row>
    <row r="422">
      <c r="A422" s="95" t="inlineStr">
        <is>
          <t>1225-EACH-1</t>
        </is>
      </c>
      <c r="B422" s="96" t="inlineStr">
        <is>
          <t>B0019IMQFE</t>
        </is>
      </c>
      <c r="C422" s="96" t="inlineStr">
        <is>
          <t>X0044VTEV3</t>
        </is>
      </c>
      <c r="D422" s="97">
        <f>IFERROR(VLOOKUP(A422,Data1!A:B,2,0),"")</f>
        <v/>
      </c>
      <c r="E422" s="98">
        <f>M422*Q422</f>
        <v/>
      </c>
      <c r="F422" s="98">
        <f>I422*IF(S422="CASE",H422,G422)</f>
        <v/>
      </c>
      <c r="G422" s="97">
        <f>IF(S422="CASE","",IFERROR(ROUNDUP(E422/N422,0),""))</f>
        <v/>
      </c>
      <c r="H422" s="97">
        <f>IF(S422="BOX","",IFERROR(ROUNDUP(E422/O422,0),""))</f>
        <v/>
      </c>
      <c r="I422" s="98">
        <f>IF(S422="CASE",FLOOR(O422/M422,1),FLOOR(N422/M422,1))</f>
        <v/>
      </c>
      <c r="J422" s="99">
        <f>IF(ISNUMBER(SEARCH("FNSKU",C422)),"Labeling","")</f>
        <v/>
      </c>
      <c r="K422" s="99">
        <f>IFERROR(VLOOKUP(A422,Instruction!A:F,6,0),"")</f>
        <v/>
      </c>
      <c r="L422" s="100">
        <f>IFERROR(VLOOKUP(A422,Instruction!A:J,10,0),"No Supplies")</f>
        <v/>
      </c>
      <c r="M422" s="98">
        <f>IFERROR(VLOOKUP(A422,Data1!A:C,3,0),1)</f>
        <v/>
      </c>
      <c r="N422" s="97">
        <f>IFERROR(VLOOKUP(D422,Data2!$A:$D,4,0),"")</f>
        <v/>
      </c>
      <c r="O422" s="96">
        <f>IFERROR(VLOOKUP(D422,Data2!$A:$C,3,0),"")</f>
        <v/>
      </c>
      <c r="P422" s="97" t="n">
        <v>13</v>
      </c>
      <c r="Q422" s="96" t="n">
        <v>24</v>
      </c>
      <c r="R422" s="96" t="inlineStr"/>
      <c r="S422" s="96" t="inlineStr">
        <is>
          <t>BOX</t>
        </is>
      </c>
    </row>
    <row r="423">
      <c r="A423" s="109" t="inlineStr">
        <is>
          <t>4142-EACH</t>
        </is>
      </c>
      <c r="B423" s="102" t="inlineStr">
        <is>
          <t>B07Q3T595W</t>
        </is>
      </c>
      <c r="C423" s="102" t="inlineStr">
        <is>
          <t>B07Q3T595W</t>
        </is>
      </c>
      <c r="D423" s="103">
        <f>IFERROR(VLOOKUP(A423,Data1!A:B,2,0),"")</f>
        <v/>
      </c>
      <c r="E423" s="113">
        <f>M423*Q423</f>
        <v/>
      </c>
      <c r="F423" s="113">
        <f>I423*IF(S423="CASE",H423,G423)</f>
        <v/>
      </c>
      <c r="G423" s="103">
        <f>IF(S423="CASE","",IFERROR(ROUNDUP(E423/N423,0),""))</f>
        <v/>
      </c>
      <c r="H423" s="103">
        <f>IF(S423="BOX","",IFERROR(ROUNDUP(E423/O423,0),""))</f>
        <v/>
      </c>
      <c r="I423" s="105">
        <f>IF(S423="CASE",FLOOR(O423/M423,1),FLOOR(N423/M423,1))</f>
        <v/>
      </c>
      <c r="J423" s="106">
        <f>IF(ISNUMBER(SEARCH("FNSKU",C423)),"Labeling","")</f>
        <v/>
      </c>
      <c r="K423" s="106">
        <f>IFERROR(VLOOKUP(A423,Instruction!A:F,6,0),"")</f>
        <v/>
      </c>
      <c r="L423" s="107">
        <f>IFERROR(VLOOKUP(A423,Instruction!A:J,10,0),"No Supplies")</f>
        <v/>
      </c>
      <c r="M423" s="113">
        <f>IFERROR(VLOOKUP(A423,Data1!A:C,3,0),1)</f>
        <v/>
      </c>
      <c r="N423" s="103">
        <f>IFERROR(VLOOKUP(D423,Data2!$A:$D,4,0),"")</f>
        <v/>
      </c>
      <c r="O423" s="102">
        <f>IFERROR(VLOOKUP(D423,Data2!$A:$C,3,0),"")</f>
        <v/>
      </c>
      <c r="P423" s="103" t="n">
        <v>13</v>
      </c>
      <c r="Q423" s="102" t="n">
        <v>12</v>
      </c>
      <c r="R423" s="102" t="inlineStr"/>
      <c r="S423" s="102" t="inlineStr">
        <is>
          <t>CASE</t>
        </is>
      </c>
    </row>
    <row r="424">
      <c r="A424" s="95" t="inlineStr">
        <is>
          <t>2350-EACH</t>
        </is>
      </c>
      <c r="B424" s="96" t="inlineStr">
        <is>
          <t>B0F4Z4CZ64</t>
        </is>
      </c>
      <c r="C424" s="96" t="inlineStr">
        <is>
          <t>B0F4Z4CZ64</t>
        </is>
      </c>
      <c r="D424" s="97">
        <f>IFERROR(VLOOKUP(A424,Data1!A:B,2,0),"")</f>
        <v/>
      </c>
      <c r="E424" s="98">
        <f>M424*Q424</f>
        <v/>
      </c>
      <c r="F424" s="98">
        <f>I424*IF(S424="CASE",H424,G424)</f>
        <v/>
      </c>
      <c r="G424" s="97">
        <f>IF(S424="CASE","",IFERROR(ROUNDUP(E424/N424,0),""))</f>
        <v/>
      </c>
      <c r="H424" s="97">
        <f>IF(S424="BOX","",IFERROR(ROUNDUP(E424/O424,0),""))</f>
        <v/>
      </c>
      <c r="I424" s="98">
        <f>IF(S424="CASE",FLOOR(O424/M424,1),FLOOR(N424/M424,1))</f>
        <v/>
      </c>
      <c r="J424" s="99">
        <f>IF(ISNUMBER(SEARCH("FNSKU",C424)),"Labeling","")</f>
        <v/>
      </c>
      <c r="K424" s="99">
        <f>IFERROR(VLOOKUP(A424,Instruction!A:F,6,0),"")</f>
        <v/>
      </c>
      <c r="L424" s="100">
        <f>IFERROR(VLOOKUP(A424,Instruction!A:J,10,0),"No Supplies")</f>
        <v/>
      </c>
      <c r="M424" s="98">
        <f>IFERROR(VLOOKUP(A424,Data1!A:C,3,0),1)</f>
        <v/>
      </c>
      <c r="N424" s="97">
        <f>IFERROR(VLOOKUP(D424,Data2!$A:$D,4,0),"")</f>
        <v/>
      </c>
      <c r="O424" s="96">
        <f>IFERROR(VLOOKUP(D424,Data2!$A:$C,3,0),"")</f>
        <v/>
      </c>
      <c r="P424" s="97" t="n">
        <v>13</v>
      </c>
      <c r="Q424" s="96" t="n">
        <v>24</v>
      </c>
      <c r="R424" s="96" t="inlineStr"/>
      <c r="S424" s="96" t="inlineStr">
        <is>
          <t>BOX</t>
        </is>
      </c>
    </row>
    <row r="425">
      <c r="A425" s="109" t="inlineStr">
        <is>
          <t>3190-PACK4</t>
        </is>
      </c>
      <c r="B425" s="102" t="inlineStr">
        <is>
          <t>B08DPXR889</t>
        </is>
      </c>
      <c r="C425" s="102" t="inlineStr">
        <is>
          <t>X0044RG5YL</t>
        </is>
      </c>
      <c r="D425" s="103">
        <f>IFERROR(VLOOKUP(A425,Data1!A:B,2,0),"")</f>
        <v/>
      </c>
      <c r="E425" s="113">
        <f>M425*Q425</f>
        <v/>
      </c>
      <c r="F425" s="113">
        <f>I425*IF(S425="CASE",H425,G425)</f>
        <v/>
      </c>
      <c r="G425" s="103">
        <f>IF(S425="CASE","",IFERROR(ROUNDUP(E425/N425,0),""))</f>
        <v/>
      </c>
      <c r="H425" s="103">
        <f>IF(S425="BOX","",IFERROR(ROUNDUP(E425/O425,0),""))</f>
        <v/>
      </c>
      <c r="I425" s="105">
        <f>IF(S425="CASE",FLOOR(O425/M425,1),FLOOR(N425/M425,1))</f>
        <v/>
      </c>
      <c r="J425" s="106">
        <f>IF(ISNUMBER(SEARCH("FNSKU",C425)),"Labeling","")</f>
        <v/>
      </c>
      <c r="K425" s="106">
        <f>IFERROR(VLOOKUP(A425,Instruction!A:F,6,0),"")</f>
        <v/>
      </c>
      <c r="L425" s="107">
        <f>IFERROR(VLOOKUP(A425,Instruction!A:J,10,0),"No Supplies")</f>
        <v/>
      </c>
      <c r="M425" s="113">
        <f>IFERROR(VLOOKUP(A425,Data1!A:C,3,0),1)</f>
        <v/>
      </c>
      <c r="N425" s="103">
        <f>IFERROR(VLOOKUP(D425,Data2!$A:$D,4,0),"")</f>
        <v/>
      </c>
      <c r="O425" s="102">
        <f>IFERROR(VLOOKUP(D425,Data2!$A:$C,3,0),"")</f>
        <v/>
      </c>
      <c r="P425" s="103" t="n">
        <v>13</v>
      </c>
      <c r="Q425" s="102" t="n">
        <v>12</v>
      </c>
      <c r="R425" s="102" t="inlineStr"/>
      <c r="S425" s="102" t="inlineStr">
        <is>
          <t>CASE</t>
        </is>
      </c>
    </row>
    <row r="426">
      <c r="A426" s="95" t="inlineStr">
        <is>
          <t>564-SET6</t>
        </is>
      </c>
      <c r="B426" s="96" t="inlineStr">
        <is>
          <t>B07S64FV5X</t>
        </is>
      </c>
      <c r="C426" s="96" t="inlineStr">
        <is>
          <t>X004KSN961</t>
        </is>
      </c>
      <c r="D426" s="97">
        <f>IFERROR(VLOOKUP(A426,Data1!A:B,2,0),"")</f>
        <v/>
      </c>
      <c r="E426" s="98">
        <f>M426*Q426</f>
        <v/>
      </c>
      <c r="F426" s="98">
        <f>I426*IF(S426="CASE",H426,G426)</f>
        <v/>
      </c>
      <c r="G426" s="97">
        <f>IF(S426="CASE","",IFERROR(ROUNDUP(E426/N426,0),""))</f>
        <v/>
      </c>
      <c r="H426" s="97">
        <f>IF(S426="BOX","",IFERROR(ROUNDUP(E426/O426,0),""))</f>
        <v/>
      </c>
      <c r="I426" s="98">
        <f>IF(S426="CASE",FLOOR(O426/M426,1),FLOOR(N426/M426,1))</f>
        <v/>
      </c>
      <c r="J426" s="99">
        <f>IF(ISNUMBER(SEARCH("FNSKU",C426)),"Labeling","")</f>
        <v/>
      </c>
      <c r="K426" s="99">
        <f>IFERROR(VLOOKUP(A426,Instruction!A:F,6,0),"")</f>
        <v/>
      </c>
      <c r="L426" s="100">
        <f>IFERROR(VLOOKUP(A426,Instruction!A:J,10,0),"No Supplies")</f>
        <v/>
      </c>
      <c r="M426" s="98">
        <f>IFERROR(VLOOKUP(A426,Data1!A:C,3,0),1)</f>
        <v/>
      </c>
      <c r="N426" s="97">
        <f>IFERROR(VLOOKUP(D426,Data2!$A:$D,4,0),"")</f>
        <v/>
      </c>
      <c r="O426" s="96">
        <f>IFERROR(VLOOKUP(D426,Data2!$A:$C,3,0),"")</f>
        <v/>
      </c>
      <c r="P426" s="97" t="n">
        <v>13</v>
      </c>
      <c r="Q426" s="96" t="n">
        <v>12</v>
      </c>
      <c r="R426" s="96" t="inlineStr"/>
      <c r="S426" s="96" t="inlineStr">
        <is>
          <t>CASE</t>
        </is>
      </c>
    </row>
    <row r="427">
      <c r="A427" s="109" t="inlineStr">
        <is>
          <t>590-CASE</t>
        </is>
      </c>
      <c r="B427" s="102" t="inlineStr">
        <is>
          <t>B07X58LRS6</t>
        </is>
      </c>
      <c r="C427" s="102" t="inlineStr">
        <is>
          <t>X0044R3MDN</t>
        </is>
      </c>
      <c r="D427" s="103">
        <f>IFERROR(VLOOKUP(A427,Data1!A:B,2,0),"")</f>
        <v/>
      </c>
      <c r="E427" s="113">
        <f>M427*Q427</f>
        <v/>
      </c>
      <c r="F427" s="113">
        <f>I427*IF(S427="CASE",H427,G427)</f>
        <v/>
      </c>
      <c r="G427" s="103">
        <f>IF(S427="CASE","",IFERROR(ROUNDUP(E427/N427,0),""))</f>
        <v/>
      </c>
      <c r="H427" s="103">
        <f>IF(S427="BOX","",IFERROR(ROUNDUP(E427/O427,0),""))</f>
        <v/>
      </c>
      <c r="I427" s="105">
        <f>IF(S427="CASE",FLOOR(O427/M427,1),FLOOR(N427/M427,1))</f>
        <v/>
      </c>
      <c r="J427" s="106">
        <f>IF(ISNUMBER(SEARCH("FNSKU",C427)),"Labeling","")</f>
        <v/>
      </c>
      <c r="K427" s="106">
        <f>IFERROR(VLOOKUP(A427,Instruction!A:F,6,0),"")</f>
        <v/>
      </c>
      <c r="L427" s="107">
        <f>IFERROR(VLOOKUP(A427,Instruction!A:J,10,0),"No Supplies")</f>
        <v/>
      </c>
      <c r="M427" s="113">
        <f>IFERROR(VLOOKUP(A427,Data1!A:C,3,0),1)</f>
        <v/>
      </c>
      <c r="N427" s="103">
        <f>IFERROR(VLOOKUP(D427,Data2!$A:$D,4,0),"")</f>
        <v/>
      </c>
      <c r="O427" s="102">
        <f>IFERROR(VLOOKUP(D427,Data2!$A:$C,3,0),"")</f>
        <v/>
      </c>
      <c r="P427" s="103" t="n">
        <v>13</v>
      </c>
      <c r="Q427" s="102" t="n">
        <v>13</v>
      </c>
      <c r="R427" s="102" t="inlineStr"/>
      <c r="S427" s="102" t="inlineStr">
        <is>
          <t>CASE</t>
        </is>
      </c>
    </row>
    <row r="428">
      <c r="A428" s="95" t="inlineStr">
        <is>
          <t>5033-PACK2</t>
        </is>
      </c>
      <c r="B428" s="96" t="inlineStr">
        <is>
          <t>B08DHSRY9P</t>
        </is>
      </c>
      <c r="C428" s="96" t="inlineStr">
        <is>
          <t>X003S7ZA5X</t>
        </is>
      </c>
      <c r="D428" s="97">
        <f>IFERROR(VLOOKUP(A428,Data1!A:B,2,0),"")</f>
        <v/>
      </c>
      <c r="E428" s="98">
        <f>M428*Q428</f>
        <v/>
      </c>
      <c r="F428" s="98">
        <f>I428*IF(S428="CASE",H428,G428)</f>
        <v/>
      </c>
      <c r="G428" s="97">
        <f>IF(S428="CASE","",IFERROR(ROUNDUP(E428/N428,0),""))</f>
        <v/>
      </c>
      <c r="H428" s="97">
        <f>IF(S428="BOX","",IFERROR(ROUNDUP(E428/O428,0),""))</f>
        <v/>
      </c>
      <c r="I428" s="98">
        <f>IF(S428="CASE",FLOOR(O428/M428,1),FLOOR(N428/M428,1))</f>
        <v/>
      </c>
      <c r="J428" s="99">
        <f>IF(ISNUMBER(SEARCH("FNSKU",C428)),"Labeling","")</f>
        <v/>
      </c>
      <c r="K428" s="99">
        <f>IFERROR(VLOOKUP(A428,Instruction!A:F,6,0),"")</f>
        <v/>
      </c>
      <c r="L428" s="100">
        <f>IFERROR(VLOOKUP(A428,Instruction!A:J,10,0),"No Supplies")</f>
        <v/>
      </c>
      <c r="M428" s="98">
        <f>IFERROR(VLOOKUP(A428,Data1!A:C,3,0),1)</f>
        <v/>
      </c>
      <c r="N428" s="97">
        <f>IFERROR(VLOOKUP(D428,Data2!$A:$D,4,0),"")</f>
        <v/>
      </c>
      <c r="O428" s="96">
        <f>IFERROR(VLOOKUP(D428,Data2!$A:$C,3,0),"")</f>
        <v/>
      </c>
      <c r="P428" s="97" t="n">
        <v>13</v>
      </c>
      <c r="Q428" s="96" t="n">
        <v>12</v>
      </c>
      <c r="R428" s="96" t="inlineStr"/>
      <c r="S428" s="96" t="inlineStr">
        <is>
          <t>CASE</t>
        </is>
      </c>
    </row>
    <row r="429">
      <c r="A429" s="109" t="inlineStr">
        <is>
          <t>3364-SET2</t>
        </is>
      </c>
      <c r="B429" s="102" t="inlineStr">
        <is>
          <t>B08BQX344H</t>
        </is>
      </c>
      <c r="C429" s="102" t="inlineStr"/>
      <c r="D429" s="103">
        <f>IFERROR(VLOOKUP(A429,Data1!A:B,2,0),"")</f>
        <v/>
      </c>
      <c r="E429" s="113">
        <f>M429*Q429</f>
        <v/>
      </c>
      <c r="F429" s="113">
        <f>I429*IF(S429="CASE",H429,G429)</f>
        <v/>
      </c>
      <c r="G429" s="103">
        <f>IF(S429="CASE","",IFERROR(ROUNDUP(E429/N429,0),""))</f>
        <v/>
      </c>
      <c r="H429" s="103">
        <f>IF(S429="BOX","",IFERROR(ROUNDUP(E429/O429,0),""))</f>
        <v/>
      </c>
      <c r="I429" s="105">
        <f>IF(S429="CASE",FLOOR(O429/M429,1),FLOOR(N429/M429,1))</f>
        <v/>
      </c>
      <c r="J429" s="106">
        <f>IF(ISNUMBER(SEARCH("FNSKU",C429)),"Labeling","")</f>
        <v/>
      </c>
      <c r="K429" s="106" t="n">
        <v/>
      </c>
      <c r="L429" s="107">
        <f>IFERROR(VLOOKUP(A429,Instruction!A:J,10,0),"No Supplies")</f>
        <v/>
      </c>
      <c r="M429" s="113">
        <f>IFERROR(VLOOKUP(A429,Data1!A:C,3,0),1)</f>
        <v/>
      </c>
      <c r="N429" s="103">
        <f>IFERROR(VLOOKUP(D429,Data2!$A:$D,4,0),"")</f>
        <v/>
      </c>
      <c r="O429" s="102">
        <f>IFERROR(VLOOKUP(D429,Data2!$A:$C,3,0),"")</f>
        <v/>
      </c>
      <c r="P429" s="103" t="n">
        <v>15</v>
      </c>
      <c r="Q429" s="102" t="n">
        <v>24</v>
      </c>
      <c r="R429" s="102" t="inlineStr"/>
      <c r="S429" s="102" t="inlineStr">
        <is>
          <t>CASE</t>
        </is>
      </c>
    </row>
    <row r="430">
      <c r="A430" s="95" t="inlineStr">
        <is>
          <t>1788-EACH</t>
        </is>
      </c>
      <c r="B430" s="96" t="inlineStr">
        <is>
          <t>B07SBCJ6XH</t>
        </is>
      </c>
      <c r="C430" s="96" t="inlineStr"/>
      <c r="D430" s="97">
        <f>IFERROR(VLOOKUP(A430,Data1!A:B,2,0),"")</f>
        <v/>
      </c>
      <c r="E430" s="98">
        <f>M430*Q430</f>
        <v/>
      </c>
      <c r="F430" s="98">
        <f>I430*IF(S430="CASE",H430,G430)</f>
        <v/>
      </c>
      <c r="G430" s="97">
        <f>IF(S430="CASE","",IFERROR(ROUNDUP(E430/N430,0),""))</f>
        <v/>
      </c>
      <c r="H430" s="97">
        <f>IF(S430="BOX","",IFERROR(ROUNDUP(E430/O430,0),""))</f>
        <v/>
      </c>
      <c r="I430" s="98">
        <f>IF(S430="CASE",FLOOR(O430/M430,1),FLOOR(N430/M430,1))</f>
        <v/>
      </c>
      <c r="J430" s="99">
        <f>IF(ISNUMBER(SEARCH("FNSKU",C430)),"Labeling","")</f>
        <v/>
      </c>
      <c r="K430" s="99">
        <f>IFERROR(VLOOKUP(A430,Instruction!A:F,6,0),"")</f>
        <v/>
      </c>
      <c r="L430" s="100">
        <f>IFERROR(VLOOKUP(A430,Instruction!A:J,10,0),"No Supplies")</f>
        <v/>
      </c>
      <c r="M430" s="98">
        <f>IFERROR(VLOOKUP(A430,Data1!A:C,3,0),1)</f>
        <v/>
      </c>
      <c r="N430" s="97">
        <f>IFERROR(VLOOKUP(D430,Data2!$A:$D,4,0),"")</f>
        <v/>
      </c>
      <c r="O430" s="96">
        <f>IFERROR(VLOOKUP(D430,Data2!$A:$C,3,0),"")</f>
        <v/>
      </c>
      <c r="P430" s="97" t="n">
        <v>15</v>
      </c>
      <c r="Q430" s="96" t="n">
        <v>24</v>
      </c>
      <c r="R430" s="96" t="inlineStr"/>
      <c r="S430" s="96" t="inlineStr">
        <is>
          <t>BOX</t>
        </is>
      </c>
    </row>
    <row r="431">
      <c r="A431" s="109" t="inlineStr">
        <is>
          <t>2236-CASE</t>
        </is>
      </c>
      <c r="B431" s="102" t="inlineStr">
        <is>
          <t>B08FF4H3BT</t>
        </is>
      </c>
      <c r="C431" s="102" t="inlineStr">
        <is>
          <t>X003SBSK5V</t>
        </is>
      </c>
      <c r="D431" s="103">
        <f>IFERROR(VLOOKUP(A431,Data1!A:B,2,0),"")</f>
        <v/>
      </c>
      <c r="E431" s="113">
        <f>M431*Q431</f>
        <v/>
      </c>
      <c r="F431" s="113">
        <f>I431*IF(S431="CASE",H431,G431)</f>
        <v/>
      </c>
      <c r="G431" s="103">
        <f>IF(S431="CASE","",IFERROR(ROUNDUP(E431/N431,0),""))</f>
        <v/>
      </c>
      <c r="H431" s="103">
        <f>IF(S431="BOX","",IFERROR(ROUNDUP(E431/O431,0),""))</f>
        <v/>
      </c>
      <c r="I431" s="105">
        <f>IF(S431="CASE",FLOOR(O431/M431,1),FLOOR(N431/M431,1))</f>
        <v/>
      </c>
      <c r="J431" s="106">
        <f>IF(ISNUMBER(SEARCH("FNSKU",C431)),"Labeling","")</f>
        <v/>
      </c>
      <c r="K431" s="106">
        <f>IFERROR(VLOOKUP(A431,Instruction!A:F,6,0),"")</f>
        <v/>
      </c>
      <c r="L431" s="107">
        <f>IFERROR(VLOOKUP(A431,Instruction!A:J,10,0),"No Supplies")</f>
        <v/>
      </c>
      <c r="M431" s="113">
        <f>IFERROR(VLOOKUP(A431,Data1!A:C,3,0),1)</f>
        <v/>
      </c>
      <c r="N431" s="103">
        <f>IFERROR(VLOOKUP(D431,Data2!$A:$D,4,0),"")</f>
        <v/>
      </c>
      <c r="O431" s="102">
        <f>IFERROR(VLOOKUP(D431,Data2!$A:$C,3,0),"")</f>
        <v/>
      </c>
      <c r="P431" s="103" t="n">
        <v>13</v>
      </c>
      <c r="Q431" s="102" t="n">
        <v>13</v>
      </c>
      <c r="R431" s="102" t="inlineStr"/>
      <c r="S431" s="102" t="inlineStr">
        <is>
          <t>CASE</t>
        </is>
      </c>
    </row>
    <row r="432">
      <c r="A432" s="95" t="inlineStr">
        <is>
          <t>4125-EACH</t>
        </is>
      </c>
      <c r="B432" s="96" t="inlineStr">
        <is>
          <t>B07Q84SJRK</t>
        </is>
      </c>
      <c r="C432" s="96" t="inlineStr">
        <is>
          <t>B07Q84SJRK</t>
        </is>
      </c>
      <c r="D432" s="97">
        <f>IFERROR(VLOOKUP(A432,Data1!A:B,2,0),"")</f>
        <v/>
      </c>
      <c r="E432" s="98">
        <f>M432*Q432</f>
        <v/>
      </c>
      <c r="F432" s="98">
        <f>I432*IF(S432="CASE",H432,G432)</f>
        <v/>
      </c>
      <c r="G432" s="97">
        <f>IF(S432="CASE","",IFERROR(ROUNDUP(E432/N432,0),""))</f>
        <v/>
      </c>
      <c r="H432" s="97">
        <f>IF(S432="BOX","",IFERROR(ROUNDUP(E432/O432,0),""))</f>
        <v/>
      </c>
      <c r="I432" s="98">
        <f>IF(S432="CASE",FLOOR(O432/M432,1),FLOOR(N432/M432,1))</f>
        <v/>
      </c>
      <c r="J432" s="99">
        <f>IF(ISNUMBER(SEARCH("FNSKU",C432)),"Labeling","")</f>
        <v/>
      </c>
      <c r="K432" s="99">
        <f>IFERROR(VLOOKUP(A432,Instruction!A:F,6,0),"")</f>
        <v/>
      </c>
      <c r="L432" s="100">
        <f>IFERROR(VLOOKUP(A432,Instruction!A:J,10,0),"No Supplies")</f>
        <v/>
      </c>
      <c r="M432" s="98">
        <f>IFERROR(VLOOKUP(A432,Data1!A:C,3,0),1)</f>
        <v/>
      </c>
      <c r="N432" s="97">
        <f>IFERROR(VLOOKUP(D432,Data2!$A:$D,4,0),"")</f>
        <v/>
      </c>
      <c r="O432" s="96">
        <f>IFERROR(VLOOKUP(D432,Data2!$A:$C,3,0),"")</f>
        <v/>
      </c>
      <c r="P432" s="97" t="n">
        <v>12</v>
      </c>
      <c r="Q432" s="96" t="n">
        <v>12</v>
      </c>
      <c r="R432" s="96" t="inlineStr"/>
      <c r="S432" s="96" t="inlineStr">
        <is>
          <t>CASE</t>
        </is>
      </c>
    </row>
    <row r="433">
      <c r="A433" s="109" t="inlineStr">
        <is>
          <t>362-SET3</t>
        </is>
      </c>
      <c r="B433" s="102" t="inlineStr">
        <is>
          <t>B0CZM2CG84</t>
        </is>
      </c>
      <c r="C433" s="102" t="inlineStr"/>
      <c r="D433" s="103">
        <f>IFERROR(VLOOKUP(A433,Data1!A:B,2,0),"")</f>
        <v/>
      </c>
      <c r="E433" s="113">
        <f>M433*Q433</f>
        <v/>
      </c>
      <c r="F433" s="113">
        <f>I433*IF(S433="CASE",H433,G433)</f>
        <v/>
      </c>
      <c r="G433" s="103">
        <f>IF(S433="CASE","",IFERROR(ROUNDUP(E433/N433,0),""))</f>
        <v/>
      </c>
      <c r="H433" s="103">
        <f>IF(S433="BOX","",IFERROR(ROUNDUP(E433/O433,0),""))</f>
        <v/>
      </c>
      <c r="I433" s="105">
        <f>IF(S433="CASE",FLOOR(O433/M433,1),FLOOR(N433/M433,1))</f>
        <v/>
      </c>
      <c r="J433" s="106">
        <f>IF(ISNUMBER(SEARCH("FNSKU",C433)),"Labeling","")</f>
        <v/>
      </c>
      <c r="K433" s="106">
        <f>IFERROR(VLOOKUP(A433,Instruction!A:F,6,0),"")</f>
        <v/>
      </c>
      <c r="L433" s="107">
        <f>IFERROR(VLOOKUP(A433,Instruction!A:J,10,0),"No Supplies")</f>
        <v/>
      </c>
      <c r="M433" s="113">
        <f>IFERROR(VLOOKUP(A433,Data1!A:C,3,0),1)</f>
        <v/>
      </c>
      <c r="N433" s="103">
        <f>IFERROR(VLOOKUP(D433,Data2!$A:$D,4,0),"")</f>
        <v/>
      </c>
      <c r="O433" s="102">
        <f>IFERROR(VLOOKUP(D433,Data2!$A:$C,3,0),"")</f>
        <v/>
      </c>
      <c r="P433" s="103" t="n">
        <v>14</v>
      </c>
      <c r="Q433" s="102" t="n">
        <v>24</v>
      </c>
      <c r="R433" s="102" t="inlineStr"/>
      <c r="S433" s="102" t="inlineStr">
        <is>
          <t>CASE</t>
        </is>
      </c>
    </row>
    <row r="434">
      <c r="A434" s="95" t="inlineStr">
        <is>
          <t>767-PACK2</t>
        </is>
      </c>
      <c r="B434" s="96" t="inlineStr">
        <is>
          <t>B08F7GX9TV</t>
        </is>
      </c>
      <c r="C434" s="96" t="inlineStr">
        <is>
          <t>X0044RLTN3</t>
        </is>
      </c>
      <c r="D434" s="97">
        <f>IFERROR(VLOOKUP(A434,Data1!A:B,2,0),"")</f>
        <v/>
      </c>
      <c r="E434" s="98">
        <f>M434*Q434</f>
        <v/>
      </c>
      <c r="F434" s="98">
        <f>I434*IF(S434="CASE",H434,G434)</f>
        <v/>
      </c>
      <c r="G434" s="97">
        <f>IF(S434="CASE","",IFERROR(ROUNDUP(E434/N434,0),""))</f>
        <v/>
      </c>
      <c r="H434" s="97">
        <f>IF(S434="BOX","",IFERROR(ROUNDUP(E434/O434,0),""))</f>
        <v/>
      </c>
      <c r="I434" s="98">
        <f>IF(S434="CASE",FLOOR(O434/M434,1),FLOOR(N434/M434,1))</f>
        <v/>
      </c>
      <c r="J434" s="99">
        <f>IF(ISNUMBER(SEARCH("FNSKU",C434)),"Labeling","")</f>
        <v/>
      </c>
      <c r="K434" s="99">
        <f>IFERROR(VLOOKUP(A434,Instruction!A:F,6,0),"")</f>
        <v/>
      </c>
      <c r="L434" s="100">
        <f>IFERROR(VLOOKUP(A434,Instruction!A:J,10,0),"No Supplies")</f>
        <v/>
      </c>
      <c r="M434" s="98">
        <f>IFERROR(VLOOKUP(A434,Data1!A:C,3,0),1)</f>
        <v/>
      </c>
      <c r="N434" s="97">
        <f>IFERROR(VLOOKUP(D434,Data2!$A:$D,4,0),"")</f>
        <v/>
      </c>
      <c r="O434" s="96">
        <f>IFERROR(VLOOKUP(D434,Data2!$A:$C,3,0),"")</f>
        <v/>
      </c>
      <c r="P434" s="97" t="n">
        <v>12</v>
      </c>
      <c r="Q434" s="96" t="n">
        <v>12</v>
      </c>
      <c r="R434" s="96" t="inlineStr"/>
      <c r="S434" s="96" t="inlineStr">
        <is>
          <t>BOX</t>
        </is>
      </c>
    </row>
    <row r="435">
      <c r="A435" s="109" t="inlineStr">
        <is>
          <t>5419-CASE</t>
        </is>
      </c>
      <c r="B435" s="102" t="inlineStr">
        <is>
          <t>B08FFCWTSJ</t>
        </is>
      </c>
      <c r="C435" s="102" t="inlineStr">
        <is>
          <t>X003SC97ON</t>
        </is>
      </c>
      <c r="D435" s="103">
        <f>IFERROR(VLOOKUP(A435,Data1!A:B,2,0),"")</f>
        <v/>
      </c>
      <c r="E435" s="113">
        <f>M435*Q435</f>
        <v/>
      </c>
      <c r="F435" s="113">
        <f>I435*IF(S435="CASE",H435,G435)</f>
        <v/>
      </c>
      <c r="G435" s="103">
        <f>IF(S435="CASE","",IFERROR(ROUNDUP(E435/N435,0),""))</f>
        <v/>
      </c>
      <c r="H435" s="103">
        <f>IF(S435="BOX","",IFERROR(ROUNDUP(E435/O435,0),""))</f>
        <v/>
      </c>
      <c r="I435" s="105">
        <f>IF(S435="CASE",FLOOR(O435/M435,1),FLOOR(N435/M435,1))</f>
        <v/>
      </c>
      <c r="J435" s="106">
        <f>IF(ISNUMBER(SEARCH("FNSKU",C435)),"Labeling","")</f>
        <v/>
      </c>
      <c r="K435" s="106">
        <f>IFERROR(VLOOKUP(A435,Instruction!A:F,6,0),"")</f>
        <v/>
      </c>
      <c r="L435" s="107">
        <f>IFERROR(VLOOKUP(A435,Instruction!A:J,10,0),"No Supplies")</f>
        <v/>
      </c>
      <c r="M435" s="113">
        <f>IFERROR(VLOOKUP(A435,Data1!A:C,3,0),1)</f>
        <v/>
      </c>
      <c r="N435" s="103">
        <f>IFERROR(VLOOKUP(D435,Data2!$A:$D,4,0),"")</f>
        <v/>
      </c>
      <c r="O435" s="102">
        <f>IFERROR(VLOOKUP(D435,Data2!$A:$C,3,0),"")</f>
        <v/>
      </c>
      <c r="P435" s="103" t="n">
        <v>12</v>
      </c>
      <c r="Q435" s="102" t="n">
        <v>12</v>
      </c>
      <c r="R435" s="102" t="inlineStr"/>
      <c r="S435" s="102" t="inlineStr">
        <is>
          <t>CASE</t>
        </is>
      </c>
    </row>
    <row r="436">
      <c r="A436" s="95" t="inlineStr">
        <is>
          <t>3202-SET3</t>
        </is>
      </c>
      <c r="B436" s="96" t="inlineStr">
        <is>
          <t>B07S5DR4W6</t>
        </is>
      </c>
      <c r="C436" s="96" t="inlineStr"/>
      <c r="D436" s="97">
        <f>IFERROR(VLOOKUP(A436,Data1!A:B,2,0),"")</f>
        <v/>
      </c>
      <c r="E436" s="98">
        <f>M436*Q436</f>
        <v/>
      </c>
      <c r="F436" s="98">
        <f>I436*IF(S436="CASE",H436,G436)</f>
        <v/>
      </c>
      <c r="G436" s="97">
        <f>IF(S436="CASE","",IFERROR(ROUNDUP(E436/N436,0),""))</f>
        <v/>
      </c>
      <c r="H436" s="97">
        <f>IF(S436="BOX","",IFERROR(ROUNDUP(E436/O436,0),""))</f>
        <v/>
      </c>
      <c r="I436" s="98">
        <f>IF(S436="CASE",FLOOR(O436/M436,1),FLOOR(N436/M436,1))</f>
        <v/>
      </c>
      <c r="J436" s="99">
        <f>IF(ISNUMBER(SEARCH("FNSKU",C436)),"Labeling","")</f>
        <v/>
      </c>
      <c r="K436" s="99">
        <f>IFERROR(VLOOKUP(A436,Instruction!A:F,6,0),"")</f>
        <v/>
      </c>
      <c r="L436" s="100">
        <f>IFERROR(VLOOKUP(A436,Instruction!A:J,10,0),"No Supplies")</f>
        <v/>
      </c>
      <c r="M436" s="98">
        <f>IFERROR(VLOOKUP(A436,Data1!A:C,3,0),1)</f>
        <v/>
      </c>
      <c r="N436" s="97">
        <f>IFERROR(VLOOKUP(D436,Data2!$A:$D,4,0),"")</f>
        <v/>
      </c>
      <c r="O436" s="96">
        <f>IFERROR(VLOOKUP(D436,Data2!$A:$C,3,0),"")</f>
        <v/>
      </c>
      <c r="P436" s="97" t="n">
        <v>14</v>
      </c>
      <c r="Q436" s="96" t="n">
        <v>16</v>
      </c>
      <c r="R436" s="96" t="inlineStr"/>
      <c r="S436" s="96" t="inlineStr">
        <is>
          <t>BOX</t>
        </is>
      </c>
    </row>
    <row r="437">
      <c r="A437" s="109" t="inlineStr">
        <is>
          <t>846-SET4</t>
        </is>
      </c>
      <c r="B437" s="102" t="inlineStr">
        <is>
          <t>B08DL7LD32</t>
        </is>
      </c>
      <c r="C437" s="102" t="inlineStr">
        <is>
          <t>X003X0GELJ</t>
        </is>
      </c>
      <c r="D437" s="103">
        <f>IFERROR(VLOOKUP(A437,Data1!A:B,2,0),"")</f>
        <v/>
      </c>
      <c r="E437" s="113">
        <f>M437*Q437</f>
        <v/>
      </c>
      <c r="F437" s="113">
        <f>I437*IF(S437="CASE",H437,G437)</f>
        <v/>
      </c>
      <c r="G437" s="103">
        <f>IF(S437="CASE","",IFERROR(ROUNDUP(E437/N437,0),""))</f>
        <v/>
      </c>
      <c r="H437" s="103">
        <f>IF(S437="BOX","",IFERROR(ROUNDUP(E437/O437,0),""))</f>
        <v/>
      </c>
      <c r="I437" s="105">
        <f>IF(S437="CASE",FLOOR(O437/M437,1),FLOOR(N437/M437,1))</f>
        <v/>
      </c>
      <c r="J437" s="106">
        <f>IF(ISNUMBER(SEARCH("FNSKU",C437)),"Labeling","")</f>
        <v/>
      </c>
      <c r="K437" s="106">
        <f>IFERROR(VLOOKUP(A437,Instruction!A:F,6,0),"")</f>
        <v/>
      </c>
      <c r="L437" s="107">
        <f>IFERROR(VLOOKUP(A437,Instruction!A:J,10,0),"No Supplies")</f>
        <v/>
      </c>
      <c r="M437" s="113">
        <f>IFERROR(VLOOKUP(A437,Data1!A:C,3,0),1)</f>
        <v/>
      </c>
      <c r="N437" s="103">
        <f>IFERROR(VLOOKUP(D437,Data2!$A:$D,4,0),"")</f>
        <v/>
      </c>
      <c r="O437" s="102">
        <f>IFERROR(VLOOKUP(D437,Data2!$A:$C,3,0),"")</f>
        <v/>
      </c>
      <c r="P437" s="103" t="n">
        <v>12</v>
      </c>
      <c r="Q437" s="102" t="n">
        <v>12</v>
      </c>
      <c r="R437" s="102" t="inlineStr"/>
      <c r="S437" s="102" t="inlineStr">
        <is>
          <t>CASE</t>
        </is>
      </c>
    </row>
    <row r="438">
      <c r="A438" s="95" t="inlineStr">
        <is>
          <t>4105-CASE</t>
        </is>
      </c>
      <c r="B438" s="96" t="inlineStr">
        <is>
          <t>B07QF57YXG</t>
        </is>
      </c>
      <c r="C438" s="96" t="inlineStr">
        <is>
          <t>X0044R3MPL</t>
        </is>
      </c>
      <c r="D438" s="97">
        <f>IFERROR(VLOOKUP(A438,Data1!A:B,2,0),"")</f>
        <v/>
      </c>
      <c r="E438" s="98">
        <f>M438*Q438</f>
        <v/>
      </c>
      <c r="F438" s="98">
        <f>I438*IF(S438="CASE",H438,G438)</f>
        <v/>
      </c>
      <c r="G438" s="97">
        <f>IF(S438="CASE","",IFERROR(ROUNDUP(E438/N438,0),""))</f>
        <v/>
      </c>
      <c r="H438" s="97">
        <f>IF(S438="BOX","",IFERROR(ROUNDUP(E438/O438,0),""))</f>
        <v/>
      </c>
      <c r="I438" s="98">
        <f>IF(S438="CASE",FLOOR(O438/M438,1),FLOOR(N438/M438,1))</f>
        <v/>
      </c>
      <c r="J438" s="99">
        <f>IF(ISNUMBER(SEARCH("FNSKU",C438)),"Labeling","")</f>
        <v/>
      </c>
      <c r="K438" s="99">
        <f>IFERROR(VLOOKUP(A438,Instruction!A:F,6,0),"")</f>
        <v/>
      </c>
      <c r="L438" s="100">
        <f>IFERROR(VLOOKUP(A438,Instruction!A:J,10,0),"No Supplies")</f>
        <v/>
      </c>
      <c r="M438" s="98">
        <f>IFERROR(VLOOKUP(A438,Data1!A:C,3,0),1)</f>
        <v/>
      </c>
      <c r="N438" s="97">
        <f>IFERROR(VLOOKUP(D438,Data2!$A:$D,4,0),"")</f>
        <v/>
      </c>
      <c r="O438" s="96">
        <f>IFERROR(VLOOKUP(D438,Data2!$A:$C,3,0),"")</f>
        <v/>
      </c>
      <c r="P438" s="97" t="n">
        <v>12</v>
      </c>
      <c r="Q438" s="96" t="n">
        <v>12</v>
      </c>
      <c r="R438" s="96" t="inlineStr"/>
      <c r="S438" s="96" t="inlineStr">
        <is>
          <t>CASE</t>
        </is>
      </c>
    </row>
    <row r="439">
      <c r="A439" s="109" t="inlineStr">
        <is>
          <t>532-EACH</t>
        </is>
      </c>
      <c r="B439" s="102" t="inlineStr">
        <is>
          <t>B07S64DR26</t>
        </is>
      </c>
      <c r="C439" s="102" t="inlineStr">
        <is>
          <t>X003Z125OL</t>
        </is>
      </c>
      <c r="D439" s="103">
        <f>IFERROR(VLOOKUP(A439,Data1!A:B,2,0),"")</f>
        <v/>
      </c>
      <c r="E439" s="113">
        <f>M439*Q439</f>
        <v/>
      </c>
      <c r="F439" s="113">
        <f>I439*IF(S439="CASE",H439,G439)</f>
        <v/>
      </c>
      <c r="G439" s="103">
        <f>IF(S439="CASE","",IFERROR(ROUNDUP(E439/N439,0),""))</f>
        <v/>
      </c>
      <c r="H439" s="103">
        <f>IF(S439="BOX","",IFERROR(ROUNDUP(E439/O439,0),""))</f>
        <v/>
      </c>
      <c r="I439" s="105">
        <f>IF(S439="CASE",FLOOR(O439/M439,1),FLOOR(N439/M439,1))</f>
        <v/>
      </c>
      <c r="J439" s="106">
        <f>IF(ISNUMBER(SEARCH("FNSKU",C439)),"Labeling","")</f>
        <v/>
      </c>
      <c r="K439" s="106">
        <f>IFERROR(VLOOKUP(A439,Instruction!A:F,6,0),"")</f>
        <v/>
      </c>
      <c r="L439" s="107">
        <f>IFERROR(VLOOKUP(A439,Instruction!A:J,10,0),"No Supplies")</f>
        <v/>
      </c>
      <c r="M439" s="113">
        <f>IFERROR(VLOOKUP(A439,Data1!A:C,3,0),1)</f>
        <v/>
      </c>
      <c r="N439" s="103">
        <f>IFERROR(VLOOKUP(D439,Data2!$A:$D,4,0),"")</f>
        <v/>
      </c>
      <c r="O439" s="102">
        <f>IFERROR(VLOOKUP(D439,Data2!$A:$C,3,0),"")</f>
        <v/>
      </c>
      <c r="P439" s="103" t="n">
        <v>12</v>
      </c>
      <c r="Q439" s="102" t="n">
        <v>24</v>
      </c>
      <c r="R439" s="102" t="inlineStr"/>
      <c r="S439" s="102" t="inlineStr">
        <is>
          <t>BOX</t>
        </is>
      </c>
    </row>
    <row r="440">
      <c r="A440" s="95" t="inlineStr">
        <is>
          <t>3127-CASE</t>
        </is>
      </c>
      <c r="B440" s="96" t="inlineStr">
        <is>
          <t>B0F5FJF8VL</t>
        </is>
      </c>
      <c r="C440" s="96" t="inlineStr"/>
      <c r="D440" s="97">
        <f>IFERROR(VLOOKUP(A440,Data1!A:B,2,0),"")</f>
        <v/>
      </c>
      <c r="E440" s="98">
        <f>M440*Q440</f>
        <v/>
      </c>
      <c r="F440" s="98">
        <f>I440*IF(S440="CASE",H440,G440)</f>
        <v/>
      </c>
      <c r="G440" s="97">
        <f>IF(S440="CASE","",IFERROR(ROUNDUP(E440/N440,0),""))</f>
        <v/>
      </c>
      <c r="H440" s="97">
        <f>IF(S440="BOX","",IFERROR(ROUNDUP(E440/O440,0),""))</f>
        <v/>
      </c>
      <c r="I440" s="98">
        <f>IF(S440="CASE",FLOOR(O440/M440,1),FLOOR(N440/M440,1))</f>
        <v/>
      </c>
      <c r="J440" s="99">
        <f>IF(ISNUMBER(SEARCH("FNSKU",C440)),"Labeling","")</f>
        <v/>
      </c>
      <c r="K440" s="99">
        <f>IFERROR(VLOOKUP(A440,Instruction!A:F,6,0),"")</f>
        <v/>
      </c>
      <c r="L440" s="100">
        <f>IFERROR(VLOOKUP(A440,Instruction!A:J,10,0),"No Supplies")</f>
        <v/>
      </c>
      <c r="M440" s="98">
        <f>IFERROR(VLOOKUP(A440,Data1!A:C,3,0),1)</f>
        <v/>
      </c>
      <c r="N440" s="97">
        <f>IFERROR(VLOOKUP(D440,Data2!$A:$D,4,0),"")</f>
        <v/>
      </c>
      <c r="O440" s="96">
        <f>IFERROR(VLOOKUP(D440,Data2!$A:$C,3,0),"")</f>
        <v/>
      </c>
      <c r="P440" s="97" t="n">
        <v>14</v>
      </c>
      <c r="Q440" s="96" t="n">
        <v>14</v>
      </c>
      <c r="R440" s="96" t="inlineStr"/>
      <c r="S440" s="96" t="inlineStr">
        <is>
          <t>CASE</t>
        </is>
      </c>
    </row>
    <row r="441">
      <c r="A441" s="109" t="inlineStr">
        <is>
          <t>910-SET6</t>
        </is>
      </c>
      <c r="B441" s="102" t="inlineStr">
        <is>
          <t>B0091MD3HA</t>
        </is>
      </c>
      <c r="C441" s="102" t="inlineStr">
        <is>
          <t>B0091MD3HA</t>
        </is>
      </c>
      <c r="D441" s="103">
        <f>IFERROR(VLOOKUP(A441,Data1!A:B,2,0),"")</f>
        <v/>
      </c>
      <c r="E441" s="113">
        <f>M441*Q441</f>
        <v/>
      </c>
      <c r="F441" s="113">
        <f>I441*IF(S441="CASE",H441,G441)</f>
        <v/>
      </c>
      <c r="G441" s="103">
        <f>IF(S441="CASE","",IFERROR(ROUNDUP(E441/N441,0),""))</f>
        <v/>
      </c>
      <c r="H441" s="103">
        <f>IF(S441="BOX","",IFERROR(ROUNDUP(E441/O441,0),""))</f>
        <v/>
      </c>
      <c r="I441" s="105">
        <f>IF(S441="CASE",FLOOR(O441/M441,1),FLOOR(N441/M441,1))</f>
        <v/>
      </c>
      <c r="J441" s="106">
        <f>IF(ISNUMBER(SEARCH("FNSKU",C441)),"Labeling","")</f>
        <v/>
      </c>
      <c r="K441" s="106">
        <f>IFERROR(VLOOKUP(A441,Instruction!A:F,6,0),"")</f>
        <v/>
      </c>
      <c r="L441" s="107">
        <f>IFERROR(VLOOKUP(A441,Instruction!A:J,10,0),"No Supplies")</f>
        <v/>
      </c>
      <c r="M441" s="113">
        <f>IFERROR(VLOOKUP(A441,Data1!A:C,3,0),1)</f>
        <v/>
      </c>
      <c r="N441" s="103">
        <f>IFERROR(VLOOKUP(D441,Data2!$A:$D,4,0),"")</f>
        <v/>
      </c>
      <c r="O441" s="102">
        <f>IFERROR(VLOOKUP(D441,Data2!$A:$C,3,0),"")</f>
        <v/>
      </c>
      <c r="P441" s="103" t="n">
        <v>12</v>
      </c>
      <c r="Q441" s="102" t="n">
        <v>12</v>
      </c>
      <c r="R441" s="102" t="inlineStr"/>
      <c r="S441" s="102" t="inlineStr">
        <is>
          <t>CASE</t>
        </is>
      </c>
    </row>
    <row r="442">
      <c r="A442" s="95" t="inlineStr">
        <is>
          <t>362-SET2</t>
        </is>
      </c>
      <c r="B442" s="96" t="inlineStr">
        <is>
          <t>B08BQJHHZC</t>
        </is>
      </c>
      <c r="C442" s="96" t="inlineStr"/>
      <c r="D442" s="97">
        <f>IFERROR(VLOOKUP(A442,Data1!A:B,2,0),"")</f>
        <v/>
      </c>
      <c r="E442" s="98">
        <f>M442*Q442</f>
        <v/>
      </c>
      <c r="F442" s="98">
        <f>I442*IF(S442="CASE",H442,G442)</f>
        <v/>
      </c>
      <c r="G442" s="97">
        <f>IF(S442="CASE","",IFERROR(ROUNDUP(E442/N442,0),""))</f>
        <v/>
      </c>
      <c r="H442" s="97">
        <f>IF(S442="BOX","",IFERROR(ROUNDUP(E442/O442,0),""))</f>
        <v/>
      </c>
      <c r="I442" s="98">
        <f>IF(S442="CASE",FLOOR(O442/M442,1),FLOOR(N442/M442,1))</f>
        <v/>
      </c>
      <c r="J442" s="99">
        <f>IF(ISNUMBER(SEARCH("FNSKU",C442)),"Labeling","")</f>
        <v/>
      </c>
      <c r="K442" s="99" t="n">
        <v/>
      </c>
      <c r="L442" s="100">
        <f>IFERROR(VLOOKUP(A442,Instruction!A:J,10,0),"No Supplies")</f>
        <v/>
      </c>
      <c r="M442" s="98">
        <f>IFERROR(VLOOKUP(A442,Data1!A:C,3,0),1)</f>
        <v/>
      </c>
      <c r="N442" s="97">
        <f>IFERROR(VLOOKUP(D442,Data2!$A:$D,4,0),"")</f>
        <v/>
      </c>
      <c r="O442" s="96">
        <f>IFERROR(VLOOKUP(D442,Data2!$A:$C,3,0),"")</f>
        <v/>
      </c>
      <c r="P442" s="97" t="n">
        <v>14</v>
      </c>
      <c r="Q442" s="96" t="n">
        <v>12</v>
      </c>
      <c r="R442" s="96" t="inlineStr"/>
      <c r="S442" s="96" t="inlineStr">
        <is>
          <t>CASE</t>
        </is>
      </c>
    </row>
    <row r="443">
      <c r="A443" s="109" t="inlineStr">
        <is>
          <t>5035-CASE</t>
        </is>
      </c>
      <c r="B443" s="102" t="inlineStr">
        <is>
          <t>B07X31BJ5K</t>
        </is>
      </c>
      <c r="C443" s="102" t="inlineStr">
        <is>
          <t>X003SC9B2L</t>
        </is>
      </c>
      <c r="D443" s="103">
        <f>IFERROR(VLOOKUP(A443,Data1!A:B,2,0),"")</f>
        <v/>
      </c>
      <c r="E443" s="113">
        <f>M443*Q443</f>
        <v/>
      </c>
      <c r="F443" s="113">
        <f>I443*IF(S443="CASE",H443,G443)</f>
        <v/>
      </c>
      <c r="G443" s="103">
        <f>IF(S443="CASE","",IFERROR(ROUNDUP(E443/N443,0),""))</f>
        <v/>
      </c>
      <c r="H443" s="103">
        <f>IF(S443="BOX","",IFERROR(ROUNDUP(E443/O443,0),""))</f>
        <v/>
      </c>
      <c r="I443" s="105">
        <f>IF(S443="CASE",FLOOR(O443/M443,1),FLOOR(N443/M443,1))</f>
        <v/>
      </c>
      <c r="J443" s="106">
        <f>IF(ISNUMBER(SEARCH("FNSKU",C443)),"Labeling","")</f>
        <v/>
      </c>
      <c r="K443" s="106">
        <f>IFERROR(VLOOKUP(A443,Instruction!A:F,6,0),"")</f>
        <v/>
      </c>
      <c r="L443" s="107">
        <f>IFERROR(VLOOKUP(A443,Instruction!A:J,10,0),"No Supplies")</f>
        <v/>
      </c>
      <c r="M443" s="113">
        <f>IFERROR(VLOOKUP(A443,Data1!A:C,3,0),1)</f>
        <v/>
      </c>
      <c r="N443" s="103">
        <f>IFERROR(VLOOKUP(D443,Data2!$A:$D,4,0),"")</f>
        <v/>
      </c>
      <c r="O443" s="102">
        <f>IFERROR(VLOOKUP(D443,Data2!$A:$C,3,0),"")</f>
        <v/>
      </c>
      <c r="P443" s="103" t="n">
        <v>12</v>
      </c>
      <c r="Q443" s="102" t="n">
        <v>12</v>
      </c>
      <c r="R443" s="102" t="inlineStr"/>
      <c r="S443" s="102" t="inlineStr">
        <is>
          <t>CASE</t>
        </is>
      </c>
    </row>
    <row r="444">
      <c r="A444" s="95" t="inlineStr">
        <is>
          <t>4576136-SET2</t>
        </is>
      </c>
      <c r="B444" s="96" t="inlineStr">
        <is>
          <t>B08BX6XDJT</t>
        </is>
      </c>
      <c r="C444" s="96" t="inlineStr"/>
      <c r="D444" s="97">
        <f>IFERROR(VLOOKUP(A444,Data1!A:B,2,0),"")</f>
        <v/>
      </c>
      <c r="E444" s="98">
        <f>M444*Q444</f>
        <v/>
      </c>
      <c r="F444" s="98">
        <f>I444*IF(S444="CASE",H444,G444)</f>
        <v/>
      </c>
      <c r="G444" s="97">
        <f>IF(S444="CASE","",IFERROR(ROUNDUP(E444/N444,0),""))</f>
        <v/>
      </c>
      <c r="H444" s="97">
        <f>IF(S444="BOX","",IFERROR(ROUNDUP(E444/O444,0),""))</f>
        <v/>
      </c>
      <c r="I444" s="98">
        <f>IF(S444="CASE",FLOOR(O444/M444,1),FLOOR(N444/M444,1))</f>
        <v/>
      </c>
      <c r="J444" s="99">
        <f>IF(ISNUMBER(SEARCH("FNSKU",C444)),"Labeling","")</f>
        <v/>
      </c>
      <c r="K444" s="99" t="n">
        <v/>
      </c>
      <c r="L444" s="100">
        <f>IFERROR(VLOOKUP(A444,Instruction!A:J,10,0),"No Supplies")</f>
        <v/>
      </c>
      <c r="M444" s="98">
        <f>IFERROR(VLOOKUP(A444,Data1!A:C,3,0),1)</f>
        <v/>
      </c>
      <c r="N444" s="97">
        <f>IFERROR(VLOOKUP(D444,Data2!$A:$D,4,0),"")</f>
        <v/>
      </c>
      <c r="O444" s="96">
        <f>IFERROR(VLOOKUP(D444,Data2!$A:$C,3,0),"")</f>
        <v/>
      </c>
      <c r="P444" s="97" t="n">
        <v>14</v>
      </c>
      <c r="Q444" s="96" t="n">
        <v>18</v>
      </c>
      <c r="R444" s="96" t="inlineStr"/>
      <c r="S444" s="96" t="inlineStr">
        <is>
          <t>CASE</t>
        </is>
      </c>
    </row>
    <row r="445">
      <c r="A445" s="109" t="inlineStr">
        <is>
          <t>4105-PACK4</t>
        </is>
      </c>
      <c r="B445" s="102" t="inlineStr">
        <is>
          <t>B08DQCJ93D</t>
        </is>
      </c>
      <c r="C445" s="102" t="inlineStr"/>
      <c r="D445" s="103">
        <f>IFERROR(VLOOKUP(A445,Data1!A:B,2,0),"")</f>
        <v/>
      </c>
      <c r="E445" s="113">
        <f>M445*Q445</f>
        <v/>
      </c>
      <c r="F445" s="113">
        <f>I445*IF(S445="CASE",H445,G445)</f>
        <v/>
      </c>
      <c r="G445" s="103">
        <f>IF(S445="CASE","",IFERROR(ROUNDUP(E445/N445,0),""))</f>
        <v/>
      </c>
      <c r="H445" s="103">
        <f>IF(S445="BOX","",IFERROR(ROUNDUP(E445/O445,0),""))</f>
        <v/>
      </c>
      <c r="I445" s="105">
        <f>IF(S445="CASE",FLOOR(O445/M445,1),FLOOR(N445/M445,1))</f>
        <v/>
      </c>
      <c r="J445" s="106">
        <f>IF(ISNUMBER(SEARCH("FNSKU",C445)),"Labeling","")</f>
        <v/>
      </c>
      <c r="K445" s="106">
        <f>IFERROR(VLOOKUP(A445,Instruction!A:F,6,0),"")</f>
        <v/>
      </c>
      <c r="L445" s="107">
        <f>IFERROR(VLOOKUP(A445,Instruction!A:J,10,0),"No Supplies")</f>
        <v/>
      </c>
      <c r="M445" s="113">
        <f>IFERROR(VLOOKUP(A445,Data1!A:C,3,0),1)</f>
        <v/>
      </c>
      <c r="N445" s="103">
        <f>IFERROR(VLOOKUP(D445,Data2!$A:$D,4,0),"")</f>
        <v/>
      </c>
      <c r="O445" s="102">
        <f>IFERROR(VLOOKUP(D445,Data2!$A:$C,3,0),"")</f>
        <v/>
      </c>
      <c r="P445" s="103" t="n">
        <v>14</v>
      </c>
      <c r="Q445" s="102" t="n">
        <v>15</v>
      </c>
      <c r="R445" s="102" t="inlineStr"/>
      <c r="S445" s="102" t="inlineStr">
        <is>
          <t>CASE</t>
        </is>
      </c>
    </row>
    <row r="446">
      <c r="A446" s="95" t="inlineStr">
        <is>
          <t>31741-SET2</t>
        </is>
      </c>
      <c r="B446" s="96" t="inlineStr">
        <is>
          <t>B09HWHTQXS</t>
        </is>
      </c>
      <c r="C446" s="96" t="inlineStr"/>
      <c r="D446" s="97">
        <f>IFERROR(VLOOKUP(A446,Data1!A:B,2,0),"")</f>
        <v/>
      </c>
      <c r="E446" s="98">
        <f>M446*Q446</f>
        <v/>
      </c>
      <c r="F446" s="98">
        <f>I446*IF(S446="CASE",H446,G446)</f>
        <v/>
      </c>
      <c r="G446" s="97">
        <f>IF(S446="CASE","",IFERROR(ROUNDUP(E446/N446,0),""))</f>
        <v/>
      </c>
      <c r="H446" s="97">
        <f>IF(S446="BOX","",IFERROR(ROUNDUP(E446/O446,0),""))</f>
        <v/>
      </c>
      <c r="I446" s="98">
        <f>IF(S446="CASE",FLOOR(O446/M446,1),FLOOR(N446/M446,1))</f>
        <v/>
      </c>
      <c r="J446" s="99">
        <f>IF(ISNUMBER(SEARCH("FNSKU",C446)),"Labeling","")</f>
        <v/>
      </c>
      <c r="K446" s="99" t="n">
        <v/>
      </c>
      <c r="L446" s="100">
        <f>IFERROR(VLOOKUP(A446,Instruction!A:J,10,0),"No Supplies")</f>
        <v/>
      </c>
      <c r="M446" s="98">
        <f>IFERROR(VLOOKUP(A446,Data1!A:C,3,0),1)</f>
        <v/>
      </c>
      <c r="N446" s="97">
        <f>IFERROR(VLOOKUP(D446,Data2!$A:$D,4,0),"")</f>
        <v/>
      </c>
      <c r="O446" s="96">
        <f>IFERROR(VLOOKUP(D446,Data2!$A:$C,3,0),"")</f>
        <v/>
      </c>
      <c r="P446" s="97" t="n">
        <v>14</v>
      </c>
      <c r="Q446" s="96" t="n">
        <v>24</v>
      </c>
      <c r="R446" s="96" t="inlineStr"/>
      <c r="S446" s="96" t="inlineStr">
        <is>
          <t>CASE</t>
        </is>
      </c>
    </row>
    <row r="447">
      <c r="A447" s="109" t="inlineStr">
        <is>
          <t>1200-PACK2</t>
        </is>
      </c>
      <c r="B447" s="102" t="inlineStr">
        <is>
          <t>B08FRRPCFB</t>
        </is>
      </c>
      <c r="C447" s="102" t="inlineStr"/>
      <c r="D447" s="103">
        <f>IFERROR(VLOOKUP(A447,Data1!A:B,2,0),"")</f>
        <v/>
      </c>
      <c r="E447" s="113">
        <f>M447*Q447</f>
        <v/>
      </c>
      <c r="F447" s="113">
        <f>I447*IF(S447="CASE",H447,G447)</f>
        <v/>
      </c>
      <c r="G447" s="103">
        <f>IF(S447="CASE","",IFERROR(ROUNDUP(E447/N447,0),""))</f>
        <v/>
      </c>
      <c r="H447" s="103">
        <f>IF(S447="BOX","",IFERROR(ROUNDUP(E447/O447,0),""))</f>
        <v/>
      </c>
      <c r="I447" s="105">
        <f>IF(S447="CASE",FLOOR(O447/M447,1),FLOOR(N447/M447,1))</f>
        <v/>
      </c>
      <c r="J447" s="106">
        <f>IF(ISNUMBER(SEARCH("FNSKU",C447)),"Labeling","")</f>
        <v/>
      </c>
      <c r="K447" s="106" t="inlineStr">
        <is>
          <t>• Insert 2 pcs into poly bag, apply FNSKU label.
• Put back to CASE (Cover all existing barcodes on the box/case)</t>
        </is>
      </c>
      <c r="L447" s="107">
        <f>IFERROR(VLOOKUP(A447,Instruction!A:J,10,0),"No Supplies")</f>
        <v/>
      </c>
      <c r="M447" s="113">
        <f>IFERROR(VLOOKUP(A447,Data1!A:C,3,0),1)</f>
        <v/>
      </c>
      <c r="N447" s="103">
        <f>IFERROR(VLOOKUP(D447,Data2!$A:$D,4,0),"")</f>
        <v/>
      </c>
      <c r="O447" s="102">
        <f>IFERROR(VLOOKUP(D447,Data2!$A:$C,3,0),"")</f>
        <v/>
      </c>
      <c r="P447" s="103" t="n">
        <v>14</v>
      </c>
      <c r="Q447" s="102" t="n">
        <v>12</v>
      </c>
      <c r="R447" s="102" t="inlineStr"/>
      <c r="S447" s="102" t="inlineStr">
        <is>
          <t>BOX</t>
        </is>
      </c>
    </row>
    <row r="448">
      <c r="A448" s="95" t="inlineStr">
        <is>
          <t>5121-SET4</t>
        </is>
      </c>
      <c r="B448" s="96" t="inlineStr">
        <is>
          <t>B07SKBW7VP</t>
        </is>
      </c>
      <c r="C448" s="96" t="inlineStr"/>
      <c r="D448" s="97">
        <f>IFERROR(VLOOKUP(A448,Data1!A:B,2,0),"")</f>
        <v/>
      </c>
      <c r="E448" s="98">
        <f>M448*Q448</f>
        <v/>
      </c>
      <c r="F448" s="98">
        <f>I448*IF(S448="CASE",H448,G448)</f>
        <v/>
      </c>
      <c r="G448" s="97">
        <f>IF(S448="CASE","",IFERROR(ROUNDUP(E448/N448,0),""))</f>
        <v/>
      </c>
      <c r="H448" s="97">
        <f>IF(S448="BOX","",IFERROR(ROUNDUP(E448/O448,0),""))</f>
        <v/>
      </c>
      <c r="I448" s="98">
        <f>IF(S448="CASE",FLOOR(O448/M448,1),FLOOR(N448/M448,1))</f>
        <v/>
      </c>
      <c r="J448" s="99">
        <f>IF(ISNUMBER(SEARCH("FNSKU",C448)),"Labeling","")</f>
        <v/>
      </c>
      <c r="K448" s="99">
        <f>IFERROR(VLOOKUP(A448,Instruction!A:F,6,0),"")</f>
        <v/>
      </c>
      <c r="L448" s="100">
        <f>IFERROR(VLOOKUP(A448,Instruction!A:J,10,0),"No Supplies")</f>
        <v/>
      </c>
      <c r="M448" s="98">
        <f>IFERROR(VLOOKUP(A448,Data1!A:C,3,0),1)</f>
        <v/>
      </c>
      <c r="N448" s="97">
        <f>IFERROR(VLOOKUP(D448,Data2!$A:$D,4,0),"")</f>
        <v/>
      </c>
      <c r="O448" s="96">
        <f>IFERROR(VLOOKUP(D448,Data2!$A:$C,3,0),"")</f>
        <v/>
      </c>
      <c r="P448" s="97" t="n">
        <v>14</v>
      </c>
      <c r="Q448" s="96" t="n">
        <v>12</v>
      </c>
      <c r="R448" s="96" t="inlineStr"/>
      <c r="S448" s="96" t="inlineStr">
        <is>
          <t>BOX</t>
        </is>
      </c>
    </row>
    <row r="449">
      <c r="A449" s="109" t="inlineStr">
        <is>
          <t>506-CASE</t>
        </is>
      </c>
      <c r="B449" s="102" t="inlineStr">
        <is>
          <t>B07XQGM3NY</t>
        </is>
      </c>
      <c r="C449" s="102" t="inlineStr">
        <is>
          <t>X003SC97RZ</t>
        </is>
      </c>
      <c r="D449" s="103">
        <f>IFERROR(VLOOKUP(A449,Data1!A:B,2,0),"")</f>
        <v/>
      </c>
      <c r="E449" s="113">
        <f>M449*Q449</f>
        <v/>
      </c>
      <c r="F449" s="113">
        <f>I449*IF(S449="CASE",H449,G449)</f>
        <v/>
      </c>
      <c r="G449" s="103">
        <f>IF(S449="CASE","",IFERROR(ROUNDUP(E449/N449,0),""))</f>
        <v/>
      </c>
      <c r="H449" s="103">
        <f>IF(S449="BOX","",IFERROR(ROUNDUP(E449/O449,0),""))</f>
        <v/>
      </c>
      <c r="I449" s="105">
        <f>IF(S449="CASE",FLOOR(O449/M449,1),FLOOR(N449/M449,1))</f>
        <v/>
      </c>
      <c r="J449" s="106">
        <f>IF(ISNUMBER(SEARCH("FNSKU",C449)),"Labeling","")</f>
        <v/>
      </c>
      <c r="K449" s="106">
        <f>IFERROR(VLOOKUP(A449,Instruction!A:F,6,0),"")</f>
        <v/>
      </c>
      <c r="L449" s="107">
        <f>IFERROR(VLOOKUP(A449,Instruction!A:J,10,0),"No Supplies")</f>
        <v/>
      </c>
      <c r="M449" s="113">
        <f>IFERROR(VLOOKUP(A449,Data1!A:C,3,0),1)</f>
        <v/>
      </c>
      <c r="N449" s="103">
        <f>IFERROR(VLOOKUP(D449,Data2!$A:$D,4,0),"")</f>
        <v/>
      </c>
      <c r="O449" s="102">
        <f>IFERROR(VLOOKUP(D449,Data2!$A:$C,3,0),"")</f>
        <v/>
      </c>
      <c r="P449" s="103" t="n">
        <v>12</v>
      </c>
      <c r="Q449" s="102" t="n">
        <v>12</v>
      </c>
      <c r="R449" s="102" t="inlineStr"/>
      <c r="S449" s="102" t="inlineStr">
        <is>
          <t>CASE</t>
        </is>
      </c>
    </row>
    <row r="450">
      <c r="A450" s="95" t="inlineStr">
        <is>
          <t>914-EACH</t>
        </is>
      </c>
      <c r="B450" s="96" t="inlineStr">
        <is>
          <t>B07SKF1B25</t>
        </is>
      </c>
      <c r="C450" s="96" t="inlineStr">
        <is>
          <t>X00446K72N</t>
        </is>
      </c>
      <c r="D450" s="97">
        <f>IFERROR(VLOOKUP(A450,Data1!A:B,2,0),"")</f>
        <v/>
      </c>
      <c r="E450" s="98">
        <f>M450*Q450</f>
        <v/>
      </c>
      <c r="F450" s="98">
        <f>I450*IF(S450="CASE",H450,G450)</f>
        <v/>
      </c>
      <c r="G450" s="97">
        <f>IF(S450="CASE","",IFERROR(ROUNDUP(E450/N450,0),""))</f>
        <v/>
      </c>
      <c r="H450" s="97">
        <f>IF(S450="BOX","",IFERROR(ROUNDUP(E450/O450,0),""))</f>
        <v/>
      </c>
      <c r="I450" s="98">
        <f>IF(S450="CASE",FLOOR(O450/M450,1),FLOOR(N450/M450,1))</f>
        <v/>
      </c>
      <c r="J450" s="99">
        <f>IF(ISNUMBER(SEARCH("FNSKU",C450)),"Labeling","")</f>
        <v/>
      </c>
      <c r="K450" s="99">
        <f>IFERROR(VLOOKUP(A450,Instruction!A:F,6,0),"")</f>
        <v/>
      </c>
      <c r="L450" s="100">
        <f>IFERROR(VLOOKUP(A450,Instruction!A:J,10,0),"No Supplies")</f>
        <v/>
      </c>
      <c r="M450" s="98">
        <f>IFERROR(VLOOKUP(A450,Data1!A:C,3,0),1)</f>
        <v/>
      </c>
      <c r="N450" s="97">
        <f>IFERROR(VLOOKUP(D450,Data2!$A:$D,4,0),"")</f>
        <v/>
      </c>
      <c r="O450" s="96">
        <f>IFERROR(VLOOKUP(D450,Data2!$A:$C,3,0),"")</f>
        <v/>
      </c>
      <c r="P450" s="97" t="n">
        <v>12</v>
      </c>
      <c r="Q450" s="96" t="n">
        <v>36</v>
      </c>
      <c r="R450" s="96" t="inlineStr"/>
      <c r="S450" s="96" t="inlineStr">
        <is>
          <t>CASE</t>
        </is>
      </c>
    </row>
    <row r="451">
      <c r="A451" s="109" t="inlineStr">
        <is>
          <t>2023-EACH-1</t>
        </is>
      </c>
      <c r="B451" s="102" t="inlineStr">
        <is>
          <t>B0019IOWY2</t>
        </is>
      </c>
      <c r="C451" s="102" t="inlineStr">
        <is>
          <t>B0019IOWY2</t>
        </is>
      </c>
      <c r="D451" s="103">
        <f>IFERROR(VLOOKUP(A451,Data1!A:B,2,0),"")</f>
        <v/>
      </c>
      <c r="E451" s="113">
        <f>M451*Q451</f>
        <v/>
      </c>
      <c r="F451" s="113">
        <f>I451*IF(S451="CASE",H451,G451)</f>
        <v/>
      </c>
      <c r="G451" s="103">
        <f>IF(S451="CASE","",IFERROR(ROUNDUP(E451/N451,0),""))</f>
        <v/>
      </c>
      <c r="H451" s="103">
        <f>IF(S451="BOX","",IFERROR(ROUNDUP(E451/O451,0),""))</f>
        <v/>
      </c>
      <c r="I451" s="105">
        <f>IF(S451="CASE",FLOOR(O451/M451,1),FLOOR(N451/M451,1))</f>
        <v/>
      </c>
      <c r="J451" s="106">
        <f>IF(ISNUMBER(SEARCH("FNSKU",C451)),"Labeling","")</f>
        <v/>
      </c>
      <c r="K451" s="106">
        <f>IFERROR(VLOOKUP(A451,Instruction!A:F,6,0),"")</f>
        <v/>
      </c>
      <c r="L451" s="107">
        <f>IFERROR(VLOOKUP(A451,Instruction!A:J,10,0),"No Supplies")</f>
        <v/>
      </c>
      <c r="M451" s="113">
        <f>IFERROR(VLOOKUP(A451,Data1!A:C,3,0),1)</f>
        <v/>
      </c>
      <c r="N451" s="103">
        <f>IFERROR(VLOOKUP(D451,Data2!$A:$D,4,0),"")</f>
        <v/>
      </c>
      <c r="O451" s="102">
        <f>IFERROR(VLOOKUP(D451,Data2!$A:$C,3,0),"")</f>
        <v/>
      </c>
      <c r="P451" s="103" t="n">
        <v>12</v>
      </c>
      <c r="Q451" s="102" t="n">
        <v>24</v>
      </c>
      <c r="R451" s="102" t="inlineStr"/>
      <c r="S451" s="102" t="inlineStr">
        <is>
          <t>BOX</t>
        </is>
      </c>
    </row>
    <row r="452">
      <c r="A452" s="95" t="inlineStr">
        <is>
          <t>3451-CASE</t>
        </is>
      </c>
      <c r="B452" s="96" t="inlineStr">
        <is>
          <t>B0856WZDJT</t>
        </is>
      </c>
      <c r="C452" s="96" t="inlineStr">
        <is>
          <t>X0044RLWZN</t>
        </is>
      </c>
      <c r="D452" s="97">
        <f>IFERROR(VLOOKUP(A452,Data1!A:B,2,0),"")</f>
        <v/>
      </c>
      <c r="E452" s="98">
        <f>M452*Q452</f>
        <v/>
      </c>
      <c r="F452" s="98">
        <f>I452*IF(S452="CASE",H452,G452)</f>
        <v/>
      </c>
      <c r="G452" s="97">
        <f>IF(S452="CASE","",IFERROR(ROUNDUP(E452/N452,0),""))</f>
        <v/>
      </c>
      <c r="H452" s="97">
        <f>IF(S452="BOX","",IFERROR(ROUNDUP(E452/O452,0),""))</f>
        <v/>
      </c>
      <c r="I452" s="98">
        <f>IF(S452="CASE",FLOOR(O452/M452,1),FLOOR(N452/M452,1))</f>
        <v/>
      </c>
      <c r="J452" s="99">
        <f>IF(ISNUMBER(SEARCH("FNSKU",C452)),"Labeling","")</f>
        <v/>
      </c>
      <c r="K452" s="99">
        <f>IFERROR(VLOOKUP(A452,Instruction!A:F,6,0),"")</f>
        <v/>
      </c>
      <c r="L452" s="100">
        <f>IFERROR(VLOOKUP(A452,Instruction!A:J,10,0),"No Supplies")</f>
        <v/>
      </c>
      <c r="M452" s="98">
        <f>IFERROR(VLOOKUP(A452,Data1!A:C,3,0),1)</f>
        <v/>
      </c>
      <c r="N452" s="97">
        <f>IFERROR(VLOOKUP(D452,Data2!$A:$D,4,0),"")</f>
        <v/>
      </c>
      <c r="O452" s="96">
        <f>IFERROR(VLOOKUP(D452,Data2!$A:$C,3,0),"")</f>
        <v/>
      </c>
      <c r="P452" s="97" t="n">
        <v>12</v>
      </c>
      <c r="Q452" s="96" t="n">
        <v>12</v>
      </c>
      <c r="R452" s="96" t="inlineStr"/>
      <c r="S452" s="96" t="inlineStr">
        <is>
          <t>CASE</t>
        </is>
      </c>
    </row>
    <row r="453">
      <c r="A453" s="109" t="inlineStr">
        <is>
          <t>5051-CASE</t>
        </is>
      </c>
      <c r="B453" s="102" t="inlineStr">
        <is>
          <t>B07XQJJSLZ</t>
        </is>
      </c>
      <c r="C453" s="102" t="inlineStr">
        <is>
          <t>X003SC3F9L</t>
        </is>
      </c>
      <c r="D453" s="103">
        <f>IFERROR(VLOOKUP(A453,Data1!A:B,2,0),"")</f>
        <v/>
      </c>
      <c r="E453" s="113">
        <f>M453*Q453</f>
        <v/>
      </c>
      <c r="F453" s="113">
        <f>I453*IF(S453="CASE",H453,G453)</f>
        <v/>
      </c>
      <c r="G453" s="103">
        <f>IF(S453="CASE","",IFERROR(ROUNDUP(E453/N453,0),""))</f>
        <v/>
      </c>
      <c r="H453" s="103">
        <f>IF(S453="BOX","",IFERROR(ROUNDUP(E453/O453,0),""))</f>
        <v/>
      </c>
      <c r="I453" s="105">
        <f>IF(S453="CASE",FLOOR(O453/M453,1),FLOOR(N453/M453,1))</f>
        <v/>
      </c>
      <c r="J453" s="106">
        <f>IF(ISNUMBER(SEARCH("FNSKU",C453)),"Labeling","")</f>
        <v/>
      </c>
      <c r="K453" s="106">
        <f>IFERROR(VLOOKUP(A453,Instruction!A:F,6,0),"")</f>
        <v/>
      </c>
      <c r="L453" s="107">
        <f>IFERROR(VLOOKUP(A453,Instruction!A:J,10,0),"No Supplies")</f>
        <v/>
      </c>
      <c r="M453" s="113">
        <f>IFERROR(VLOOKUP(A453,Data1!A:C,3,0),1)</f>
        <v/>
      </c>
      <c r="N453" s="103">
        <f>IFERROR(VLOOKUP(D453,Data2!$A:$D,4,0),"")</f>
        <v/>
      </c>
      <c r="O453" s="102">
        <f>IFERROR(VLOOKUP(D453,Data2!$A:$C,3,0),"")</f>
        <v/>
      </c>
      <c r="P453" s="103" t="n">
        <v>12</v>
      </c>
      <c r="Q453" s="102" t="n">
        <v>12</v>
      </c>
      <c r="R453" s="102" t="inlineStr"/>
      <c r="S453" s="102" t="inlineStr">
        <is>
          <t>CASE</t>
        </is>
      </c>
    </row>
    <row r="454">
      <c r="A454" s="95" t="inlineStr">
        <is>
          <t>5045-CASE</t>
        </is>
      </c>
      <c r="B454" s="96" t="inlineStr">
        <is>
          <t>B07XQNLTYD</t>
        </is>
      </c>
      <c r="C454" s="96" t="inlineStr">
        <is>
          <t>X0044RLX0H</t>
        </is>
      </c>
      <c r="D454" s="97">
        <f>IFERROR(VLOOKUP(A454,Data1!A:B,2,0),"")</f>
        <v/>
      </c>
      <c r="E454" s="98">
        <f>M454*Q454</f>
        <v/>
      </c>
      <c r="F454" s="98">
        <f>I454*IF(S454="CASE",H454,G454)</f>
        <v/>
      </c>
      <c r="G454" s="97">
        <f>IF(S454="CASE","",IFERROR(ROUNDUP(E454/N454,0),""))</f>
        <v/>
      </c>
      <c r="H454" s="97">
        <f>IF(S454="BOX","",IFERROR(ROUNDUP(E454/O454,0),""))</f>
        <v/>
      </c>
      <c r="I454" s="98">
        <f>IF(S454="CASE",FLOOR(O454/M454,1),FLOOR(N454/M454,1))</f>
        <v/>
      </c>
      <c r="J454" s="99">
        <f>IF(ISNUMBER(SEARCH("FNSKU",C454)),"Labeling","")</f>
        <v/>
      </c>
      <c r="K454" s="99">
        <f>IFERROR(VLOOKUP(A454,Instruction!A:F,6,0),"")</f>
        <v/>
      </c>
      <c r="L454" s="100">
        <f>IFERROR(VLOOKUP(A454,Instruction!A:J,10,0),"No Supplies")</f>
        <v/>
      </c>
      <c r="M454" s="98">
        <f>IFERROR(VLOOKUP(A454,Data1!A:C,3,0),1)</f>
        <v/>
      </c>
      <c r="N454" s="97">
        <f>IFERROR(VLOOKUP(D454,Data2!$A:$D,4,0),"")</f>
        <v/>
      </c>
      <c r="O454" s="96">
        <f>IFERROR(VLOOKUP(D454,Data2!$A:$C,3,0),"")</f>
        <v/>
      </c>
      <c r="P454" s="97" t="n">
        <v>12</v>
      </c>
      <c r="Q454" s="96" t="n">
        <v>12</v>
      </c>
      <c r="R454" s="96" t="inlineStr"/>
      <c r="S454" s="96" t="inlineStr">
        <is>
          <t>CASE</t>
        </is>
      </c>
    </row>
    <row r="455">
      <c r="A455" s="109" t="inlineStr">
        <is>
          <t>565-PACK6</t>
        </is>
      </c>
      <c r="B455" s="102" t="inlineStr">
        <is>
          <t>B08FBPY3DM</t>
        </is>
      </c>
      <c r="C455" s="102" t="inlineStr">
        <is>
          <t>X0044RLTKB</t>
        </is>
      </c>
      <c r="D455" s="103">
        <f>IFERROR(VLOOKUP(A455,Data1!A:B,2,0),"")</f>
        <v/>
      </c>
      <c r="E455" s="113">
        <f>M455*Q455</f>
        <v/>
      </c>
      <c r="F455" s="113">
        <f>I455*IF(S455="CASE",H455,G455)</f>
        <v/>
      </c>
      <c r="G455" s="103">
        <f>IF(S455="CASE","",IFERROR(ROUNDUP(E455/N455,0),""))</f>
        <v/>
      </c>
      <c r="H455" s="103">
        <f>IF(S455="BOX","",IFERROR(ROUNDUP(E455/O455,0),""))</f>
        <v/>
      </c>
      <c r="I455" s="105">
        <f>IF(S455="CASE",FLOOR(O455/M455,1),FLOOR(N455/M455,1))</f>
        <v/>
      </c>
      <c r="J455" s="106">
        <f>IF(ISNUMBER(SEARCH("FNSKU",C455)),"Labeling","")</f>
        <v/>
      </c>
      <c r="K455" s="106">
        <f>IFERROR(VLOOKUP(A455,Instruction!A:F,6,0),"")</f>
        <v/>
      </c>
      <c r="L455" s="107">
        <f>IFERROR(VLOOKUP(A455,Instruction!A:J,10,0),"No Supplies")</f>
        <v/>
      </c>
      <c r="M455" s="113">
        <f>IFERROR(VLOOKUP(A455,Data1!A:C,3,0),1)</f>
        <v/>
      </c>
      <c r="N455" s="103">
        <f>IFERROR(VLOOKUP(D455,Data2!$A:$D,4,0),"")</f>
        <v/>
      </c>
      <c r="O455" s="102">
        <f>IFERROR(VLOOKUP(D455,Data2!$A:$C,3,0),"")</f>
        <v/>
      </c>
      <c r="P455" s="103" t="n">
        <v>11</v>
      </c>
      <c r="Q455" s="102" t="n">
        <v>12</v>
      </c>
      <c r="R455" s="102" t="inlineStr"/>
      <c r="S455" s="102" t="inlineStr">
        <is>
          <t>CASE</t>
        </is>
      </c>
    </row>
    <row r="456">
      <c r="A456" s="95" t="inlineStr">
        <is>
          <t>4103-PACK4</t>
        </is>
      </c>
      <c r="B456" s="96" t="inlineStr">
        <is>
          <t>B08DQ1MNK7</t>
        </is>
      </c>
      <c r="C456" s="96" t="inlineStr">
        <is>
          <t>X0044R3MF1</t>
        </is>
      </c>
      <c r="D456" s="97">
        <f>IFERROR(VLOOKUP(A456,Data1!A:B,2,0),"")</f>
        <v/>
      </c>
      <c r="E456" s="98">
        <f>M456*Q456</f>
        <v/>
      </c>
      <c r="F456" s="98">
        <f>I456*IF(S456="CASE",H456,G456)</f>
        <v/>
      </c>
      <c r="G456" s="97">
        <f>IF(S456="CASE","",IFERROR(ROUNDUP(E456/N456,0),""))</f>
        <v/>
      </c>
      <c r="H456" s="97">
        <f>IF(S456="BOX","",IFERROR(ROUNDUP(E456/O456,0),""))</f>
        <v/>
      </c>
      <c r="I456" s="98">
        <f>IF(S456="CASE",FLOOR(O456/M456,1),FLOOR(N456/M456,1))</f>
        <v/>
      </c>
      <c r="J456" s="99">
        <f>IF(ISNUMBER(SEARCH("FNSKU",C456)),"Labeling","")</f>
        <v/>
      </c>
      <c r="K456" s="99">
        <f>IFERROR(VLOOKUP(A456,Instruction!A:F,6,0),"")</f>
        <v/>
      </c>
      <c r="L456" s="100">
        <f>IFERROR(VLOOKUP(A456,Instruction!A:J,10,0),"No Supplies")</f>
        <v/>
      </c>
      <c r="M456" s="98">
        <f>IFERROR(VLOOKUP(A456,Data1!A:C,3,0),1)</f>
        <v/>
      </c>
      <c r="N456" s="97">
        <f>IFERROR(VLOOKUP(D456,Data2!$A:$D,4,0),"")</f>
        <v/>
      </c>
      <c r="O456" s="96">
        <f>IFERROR(VLOOKUP(D456,Data2!$A:$C,3,0),"")</f>
        <v/>
      </c>
      <c r="P456" s="97" t="n">
        <v>11</v>
      </c>
      <c r="Q456" s="96" t="n">
        <v>12</v>
      </c>
      <c r="R456" s="96" t="inlineStr"/>
      <c r="S456" s="96" t="inlineStr">
        <is>
          <t>CASE</t>
        </is>
      </c>
    </row>
    <row r="457">
      <c r="A457" s="109" t="inlineStr">
        <is>
          <t>3192-CASE</t>
        </is>
      </c>
      <c r="B457" s="102" t="inlineStr">
        <is>
          <t>B07QXTDSRL</t>
        </is>
      </c>
      <c r="C457" s="102" t="inlineStr">
        <is>
          <t>X003SBSK7T</t>
        </is>
      </c>
      <c r="D457" s="103">
        <f>IFERROR(VLOOKUP(A457,Data1!A:B,2,0),"")</f>
        <v/>
      </c>
      <c r="E457" s="113">
        <f>M457*Q457</f>
        <v/>
      </c>
      <c r="F457" s="113">
        <f>I457*IF(S457="CASE",H457,G457)</f>
        <v/>
      </c>
      <c r="G457" s="103">
        <f>IF(S457="CASE","",IFERROR(ROUNDUP(E457/N457,0),""))</f>
        <v/>
      </c>
      <c r="H457" s="103">
        <f>IF(S457="BOX","",IFERROR(ROUNDUP(E457/O457,0),""))</f>
        <v/>
      </c>
      <c r="I457" s="105">
        <f>IF(S457="CASE",FLOOR(O457/M457,1),FLOOR(N457/M457,1))</f>
        <v/>
      </c>
      <c r="J457" s="106">
        <f>IF(ISNUMBER(SEARCH("FNSKU",C457)),"Labeling","")</f>
        <v/>
      </c>
      <c r="K457" s="106">
        <f>IFERROR(VLOOKUP(A457,Instruction!A:F,6,0),"")</f>
        <v/>
      </c>
      <c r="L457" s="107">
        <f>IFERROR(VLOOKUP(A457,Instruction!A:J,10,0),"No Supplies")</f>
        <v/>
      </c>
      <c r="M457" s="113">
        <f>IFERROR(VLOOKUP(A457,Data1!A:C,3,0),1)</f>
        <v/>
      </c>
      <c r="N457" s="103">
        <f>IFERROR(VLOOKUP(D457,Data2!$A:$D,4,0),"")</f>
        <v/>
      </c>
      <c r="O457" s="102">
        <f>IFERROR(VLOOKUP(D457,Data2!$A:$C,3,0),"")</f>
        <v/>
      </c>
      <c r="P457" s="103" t="n">
        <v>11</v>
      </c>
      <c r="Q457" s="102" t="n">
        <v>11</v>
      </c>
      <c r="R457" s="102" t="inlineStr"/>
      <c r="S457" s="102" t="inlineStr">
        <is>
          <t>CASE</t>
        </is>
      </c>
    </row>
    <row r="458">
      <c r="A458" s="95" t="inlineStr">
        <is>
          <t>2000-PACK2</t>
        </is>
      </c>
      <c r="B458" s="96" t="inlineStr">
        <is>
          <t>B08GX19QQF</t>
        </is>
      </c>
      <c r="C458" s="96" t="inlineStr"/>
      <c r="D458" s="97">
        <f>IFERROR(VLOOKUP(A458,Data1!A:B,2,0),"")</f>
        <v/>
      </c>
      <c r="E458" s="98">
        <f>M458*Q458</f>
        <v/>
      </c>
      <c r="F458" s="98">
        <f>I458*IF(S458="CASE",H458,G458)</f>
        <v/>
      </c>
      <c r="G458" s="97">
        <f>IF(S458="CASE","",IFERROR(ROUNDUP(E458/N458,0),""))</f>
        <v/>
      </c>
      <c r="H458" s="97">
        <f>IF(S458="BOX","",IFERROR(ROUNDUP(E458/O458,0),""))</f>
        <v/>
      </c>
      <c r="I458" s="98">
        <f>IF(S458="CASE",FLOOR(O458/M458,1),FLOOR(N458/M458,1))</f>
        <v/>
      </c>
      <c r="J458" s="99">
        <f>IF(ISNUMBER(SEARCH("FNSKU",C458)),"Labeling","")</f>
        <v/>
      </c>
      <c r="K458" s="99" t="inlineStr">
        <is>
          <t>• Insert 2 pcs into poly bag, apply FNSKU label.
• Put back to CASE (Cover all existing barcodes on the box/case)</t>
        </is>
      </c>
      <c r="L458" s="100">
        <f>IFERROR(VLOOKUP(A458,Instruction!A:J,10,0),"No Supplies")</f>
        <v/>
      </c>
      <c r="M458" s="98">
        <f>IFERROR(VLOOKUP(A458,Data1!A:C,3,0),1)</f>
        <v/>
      </c>
      <c r="N458" s="97">
        <f>IFERROR(VLOOKUP(D458,Data2!$A:$D,4,0),"")</f>
        <v/>
      </c>
      <c r="O458" s="96">
        <f>IFERROR(VLOOKUP(D458,Data2!$A:$C,3,0),"")</f>
        <v/>
      </c>
      <c r="P458" s="97" t="n">
        <v>13</v>
      </c>
      <c r="Q458" s="96" t="n">
        <v>12</v>
      </c>
      <c r="R458" s="96" t="inlineStr"/>
      <c r="S458" s="96" t="inlineStr">
        <is>
          <t>BOX</t>
        </is>
      </c>
    </row>
    <row r="459">
      <c r="A459" s="109" t="inlineStr">
        <is>
          <t>515-EACH</t>
        </is>
      </c>
      <c r="B459" s="102" t="inlineStr">
        <is>
          <t>B002URLZTG</t>
        </is>
      </c>
      <c r="C459" s="102" t="inlineStr">
        <is>
          <t>B002URLZTG</t>
        </is>
      </c>
      <c r="D459" s="103">
        <f>IFERROR(VLOOKUP(A459,Data1!A:B,2,0),"")</f>
        <v/>
      </c>
      <c r="E459" s="113">
        <f>M459*Q459</f>
        <v/>
      </c>
      <c r="F459" s="113">
        <f>I459*IF(S459="CASE",H459,G459)</f>
        <v/>
      </c>
      <c r="G459" s="103">
        <f>IF(S459="CASE","",IFERROR(ROUNDUP(E459/N459,0),""))</f>
        <v/>
      </c>
      <c r="H459" s="103">
        <f>IF(S459="BOX","",IFERROR(ROUNDUP(E459/O459,0),""))</f>
        <v/>
      </c>
      <c r="I459" s="105">
        <f>IF(S459="CASE",FLOOR(O459/M459,1),FLOOR(N459/M459,1))</f>
        <v/>
      </c>
      <c r="J459" s="106">
        <f>IF(ISNUMBER(SEARCH("FNSKU",C459)),"Labeling","")</f>
        <v/>
      </c>
      <c r="K459" s="106">
        <f>IFERROR(VLOOKUP(A459,Instruction!A:F,6,0),"")</f>
        <v/>
      </c>
      <c r="L459" s="107">
        <f>IFERROR(VLOOKUP(A459,Instruction!A:J,10,0),"No Supplies")</f>
        <v/>
      </c>
      <c r="M459" s="113">
        <f>IFERROR(VLOOKUP(A459,Data1!A:C,3,0),1)</f>
        <v/>
      </c>
      <c r="N459" s="103">
        <f>IFERROR(VLOOKUP(D459,Data2!$A:$D,4,0),"")</f>
        <v/>
      </c>
      <c r="O459" s="102">
        <f>IFERROR(VLOOKUP(D459,Data2!$A:$C,3,0),"")</f>
        <v/>
      </c>
      <c r="P459" s="103" t="n">
        <v>11</v>
      </c>
      <c r="Q459" s="102" t="n">
        <v>36</v>
      </c>
      <c r="R459" s="102" t="inlineStr"/>
      <c r="S459" s="102" t="inlineStr">
        <is>
          <t>CASE</t>
        </is>
      </c>
    </row>
    <row r="460">
      <c r="A460" s="95" t="inlineStr">
        <is>
          <t>4120-CASE</t>
        </is>
      </c>
      <c r="B460" s="96" t="inlineStr">
        <is>
          <t>B07QB54MGY</t>
        </is>
      </c>
      <c r="C460" s="96" t="inlineStr"/>
      <c r="D460" s="97">
        <f>IFERROR(VLOOKUP(A460,Data1!A:B,2,0),"")</f>
        <v/>
      </c>
      <c r="E460" s="98">
        <f>M460*Q460</f>
        <v/>
      </c>
      <c r="F460" s="98">
        <f>I460*IF(S460="CASE",H460,G460)</f>
        <v/>
      </c>
      <c r="G460" s="97">
        <f>IF(S460="CASE","",IFERROR(ROUNDUP(E460/N460,0),""))</f>
        <v/>
      </c>
      <c r="H460" s="97">
        <f>IF(S460="BOX","",IFERROR(ROUNDUP(E460/O460,0),""))</f>
        <v/>
      </c>
      <c r="I460" s="98">
        <f>IF(S460="CASE",FLOOR(O460/M460,1),FLOOR(N460/M460,1))</f>
        <v/>
      </c>
      <c r="J460" s="99">
        <f>IF(ISNUMBER(SEARCH("FNSKU",C460)),"Labeling","")</f>
        <v/>
      </c>
      <c r="K460" s="99">
        <f>IFERROR(VLOOKUP(A460,Instruction!A:F,6,0),"")</f>
        <v/>
      </c>
      <c r="L460" s="100">
        <f>IFERROR(VLOOKUP(A460,Instruction!A:J,10,0),"No Supplies")</f>
        <v/>
      </c>
      <c r="M460" s="98">
        <f>IFERROR(VLOOKUP(A460,Data1!A:C,3,0),1)</f>
        <v/>
      </c>
      <c r="N460" s="97">
        <f>IFERROR(VLOOKUP(D460,Data2!$A:$D,4,0),"")</f>
        <v/>
      </c>
      <c r="O460" s="96">
        <f>IFERROR(VLOOKUP(D460,Data2!$A:$C,3,0),"")</f>
        <v/>
      </c>
      <c r="P460" s="97" t="n">
        <v>13</v>
      </c>
      <c r="Q460" s="96" t="n">
        <v>13</v>
      </c>
      <c r="R460" s="96" t="inlineStr"/>
      <c r="S460" s="96" t="inlineStr">
        <is>
          <t>CASE</t>
        </is>
      </c>
    </row>
    <row r="461">
      <c r="A461" s="109" t="inlineStr">
        <is>
          <t>519-PACK2</t>
        </is>
      </c>
      <c r="B461" s="102" t="inlineStr">
        <is>
          <t>B08DFSL1V5</t>
        </is>
      </c>
      <c r="C461" s="102" t="inlineStr"/>
      <c r="D461" s="103">
        <f>IFERROR(VLOOKUP(A461,Data1!A:B,2,0),"")</f>
        <v/>
      </c>
      <c r="E461" s="113">
        <f>M461*Q461</f>
        <v/>
      </c>
      <c r="F461" s="113">
        <f>I461*IF(S461="CASE",H461,G461)</f>
        <v/>
      </c>
      <c r="G461" s="103">
        <f>IF(S461="CASE","",IFERROR(ROUNDUP(E461/N461,0),""))</f>
        <v/>
      </c>
      <c r="H461" s="103">
        <f>IF(S461="BOX","",IFERROR(ROUNDUP(E461/O461,0),""))</f>
        <v/>
      </c>
      <c r="I461" s="105">
        <f>IF(S461="CASE",FLOOR(O461/M461,1),FLOOR(N461/M461,1))</f>
        <v/>
      </c>
      <c r="J461" s="106">
        <f>IF(ISNUMBER(SEARCH("FNSKU",C461)),"Labeling","")</f>
        <v/>
      </c>
      <c r="K461" s="106" t="inlineStr">
        <is>
          <t>• Insert 2 pcs into poly bag, apply FNSKU label.
• Put back to CASE (Cover all existing barcodes on the box/case)</t>
        </is>
      </c>
      <c r="L461" s="107">
        <f>IFERROR(VLOOKUP(A461,Instruction!A:J,10,0),"No Supplies")</f>
        <v/>
      </c>
      <c r="M461" s="113">
        <f>IFERROR(VLOOKUP(A461,Data1!A:C,3,0),1)</f>
        <v/>
      </c>
      <c r="N461" s="103">
        <f>IFERROR(VLOOKUP(D461,Data2!$A:$D,4,0),"")</f>
        <v/>
      </c>
      <c r="O461" s="102">
        <f>IFERROR(VLOOKUP(D461,Data2!$A:$C,3,0),"")</f>
        <v/>
      </c>
      <c r="P461" s="103" t="n">
        <v>13</v>
      </c>
      <c r="Q461" s="102" t="n">
        <v>18</v>
      </c>
      <c r="R461" s="102" t="inlineStr"/>
      <c r="S461" s="102" t="inlineStr">
        <is>
          <t>CASE</t>
        </is>
      </c>
    </row>
    <row r="462">
      <c r="A462" s="95" t="inlineStr">
        <is>
          <t>210-PACK2</t>
        </is>
      </c>
      <c r="B462" s="96" t="inlineStr">
        <is>
          <t>B08VCBYNJC</t>
        </is>
      </c>
      <c r="C462" s="96" t="inlineStr">
        <is>
          <t>X004JMIBBL</t>
        </is>
      </c>
      <c r="D462" s="97">
        <f>IFERROR(VLOOKUP(A462,Data1!A:B,2,0),"")</f>
        <v/>
      </c>
      <c r="E462" s="98">
        <f>M462*Q462</f>
        <v/>
      </c>
      <c r="F462" s="98">
        <f>I462*IF(S462="CASE",H462,G462)</f>
        <v/>
      </c>
      <c r="G462" s="97">
        <f>IF(S462="CASE","",IFERROR(ROUNDUP(E462/N462,0),""))</f>
        <v/>
      </c>
      <c r="H462" s="97">
        <f>IF(S462="BOX","",IFERROR(ROUNDUP(E462/O462,0),""))</f>
        <v/>
      </c>
      <c r="I462" s="98">
        <f>IF(S462="CASE",FLOOR(O462/M462,1),FLOOR(N462/M462,1))</f>
        <v/>
      </c>
      <c r="J462" s="99">
        <f>IF(ISNUMBER(SEARCH("FNSKU",C462)),"Labeling","")</f>
        <v/>
      </c>
      <c r="K462" s="99">
        <f>IFERROR(VLOOKUP(A462,Instruction!A:F,6,0),"")</f>
        <v/>
      </c>
      <c r="L462" s="100">
        <f>IFERROR(VLOOKUP(A462,Instruction!A:J,10,0),"No Supplies")</f>
        <v/>
      </c>
      <c r="M462" s="98">
        <f>IFERROR(VLOOKUP(A462,Data1!A:C,3,0),1)</f>
        <v/>
      </c>
      <c r="N462" s="97">
        <f>IFERROR(VLOOKUP(D462,Data2!$A:$D,4,0),"")</f>
        <v/>
      </c>
      <c r="O462" s="96">
        <f>IFERROR(VLOOKUP(D462,Data2!$A:$C,3,0),"")</f>
        <v/>
      </c>
      <c r="P462" s="97" t="n">
        <v>11</v>
      </c>
      <c r="Q462" s="96" t="n">
        <v>12</v>
      </c>
      <c r="R462" s="96" t="inlineStr"/>
      <c r="S462" s="96" t="inlineStr">
        <is>
          <t>BOX</t>
        </is>
      </c>
    </row>
    <row r="463">
      <c r="A463" s="109" t="inlineStr">
        <is>
          <t>504-SET6</t>
        </is>
      </c>
      <c r="B463" s="102" t="inlineStr">
        <is>
          <t>B0B3SLDRVQ</t>
        </is>
      </c>
      <c r="C463" s="102" t="inlineStr">
        <is>
          <t>X003UETLNL</t>
        </is>
      </c>
      <c r="D463" s="103">
        <f>IFERROR(VLOOKUP(A463,Data1!A:B,2,0),"")</f>
        <v/>
      </c>
      <c r="E463" s="113">
        <f>M463*Q463</f>
        <v/>
      </c>
      <c r="F463" s="113">
        <f>I463*IF(S463="CASE",H463,G463)</f>
        <v/>
      </c>
      <c r="G463" s="103">
        <f>IF(S463="CASE","",IFERROR(ROUNDUP(E463/N463,0),""))</f>
        <v/>
      </c>
      <c r="H463" s="103">
        <f>IF(S463="BOX","",IFERROR(ROUNDUP(E463/O463,0),""))</f>
        <v/>
      </c>
      <c r="I463" s="105">
        <f>IF(S463="CASE",FLOOR(O463/M463,1),FLOOR(N463/M463,1))</f>
        <v/>
      </c>
      <c r="J463" s="106">
        <f>IF(ISNUMBER(SEARCH("FNSKU",C463)),"Labeling","")</f>
        <v/>
      </c>
      <c r="K463" s="106">
        <f>IFERROR(VLOOKUP(A463,Instruction!A:F,6,0),"")</f>
        <v/>
      </c>
      <c r="L463" s="107">
        <f>IFERROR(VLOOKUP(A463,Instruction!A:J,10,0),"No Supplies")</f>
        <v/>
      </c>
      <c r="M463" s="113">
        <f>IFERROR(VLOOKUP(A463,Data1!A:C,3,0),1)</f>
        <v/>
      </c>
      <c r="N463" s="103">
        <f>IFERROR(VLOOKUP(D463,Data2!$A:$D,4,0),"")</f>
        <v/>
      </c>
      <c r="O463" s="102">
        <f>IFERROR(VLOOKUP(D463,Data2!$A:$C,3,0),"")</f>
        <v/>
      </c>
      <c r="P463" s="103" t="n">
        <v>11</v>
      </c>
      <c r="Q463" s="102" t="n">
        <v>12</v>
      </c>
      <c r="R463" s="102" t="inlineStr"/>
      <c r="S463" s="102" t="inlineStr">
        <is>
          <t>BOX</t>
        </is>
      </c>
    </row>
    <row r="464">
      <c r="A464" s="95" t="inlineStr">
        <is>
          <t>2022-EACH</t>
        </is>
      </c>
      <c r="B464" s="96" t="inlineStr">
        <is>
          <t>B00FBOS1SI</t>
        </is>
      </c>
      <c r="C464" s="96" t="inlineStr"/>
      <c r="D464" s="97">
        <f>IFERROR(VLOOKUP(A464,Data1!A:B,2,0),"")</f>
        <v/>
      </c>
      <c r="E464" s="98">
        <f>M464*Q464</f>
        <v/>
      </c>
      <c r="F464" s="98">
        <f>I464*IF(S464="CASE",H464,G464)</f>
        <v/>
      </c>
      <c r="G464" s="97">
        <f>IF(S464="CASE","",IFERROR(ROUNDUP(E464/N464,0),""))</f>
        <v/>
      </c>
      <c r="H464" s="97">
        <f>IF(S464="BOX","",IFERROR(ROUNDUP(E464/O464,0),""))</f>
        <v/>
      </c>
      <c r="I464" s="98">
        <f>IF(S464="CASE",FLOOR(O464/M464,1),FLOOR(N464/M464,1))</f>
        <v/>
      </c>
      <c r="J464" s="99">
        <f>IF(ISNUMBER(SEARCH("FNSKU",C464)),"Labeling","")</f>
        <v/>
      </c>
      <c r="K464" s="99">
        <f>IFERROR(VLOOKUP(A464,Instruction!A:F,6,0),"")</f>
        <v/>
      </c>
      <c r="L464" s="100">
        <f>IFERROR(VLOOKUP(A464,Instruction!A:J,10,0),"No Supplies")</f>
        <v/>
      </c>
      <c r="M464" s="98">
        <f>IFERROR(VLOOKUP(A464,Data1!A:C,3,0),1)</f>
        <v/>
      </c>
      <c r="N464" s="97">
        <f>IFERROR(VLOOKUP(D464,Data2!$A:$D,4,0),"")</f>
        <v/>
      </c>
      <c r="O464" s="96">
        <f>IFERROR(VLOOKUP(D464,Data2!$A:$C,3,0),"")</f>
        <v/>
      </c>
      <c r="P464" s="97" t="n">
        <v>12</v>
      </c>
      <c r="Q464" s="96" t="n">
        <v>24</v>
      </c>
      <c r="R464" s="96" t="inlineStr"/>
      <c r="S464" s="96" t="inlineStr">
        <is>
          <t>BOX</t>
        </is>
      </c>
    </row>
    <row r="465">
      <c r="A465" s="109" t="inlineStr">
        <is>
          <t>5076-BOX</t>
        </is>
      </c>
      <c r="B465" s="102" t="inlineStr">
        <is>
          <t>B07XQMQ6QC</t>
        </is>
      </c>
      <c r="C465" s="102" t="inlineStr">
        <is>
          <t>X0044RG5ZP</t>
        </is>
      </c>
      <c r="D465" s="103">
        <f>IFERROR(VLOOKUP(A465,Data1!A:B,2,0),"")</f>
        <v/>
      </c>
      <c r="E465" s="113">
        <f>M465*Q465</f>
        <v/>
      </c>
      <c r="F465" s="113">
        <f>I465*IF(S465="CASE",H465,G465)</f>
        <v/>
      </c>
      <c r="G465" s="103">
        <f>IF(S465="CASE","",IFERROR(ROUNDUP(E465/N465,0),""))</f>
        <v/>
      </c>
      <c r="H465" s="103">
        <f>IF(S465="BOX","",IFERROR(ROUNDUP(E465/O465,0),""))</f>
        <v/>
      </c>
      <c r="I465" s="105">
        <f>IF(S465="CASE",FLOOR(O465/M465,1),FLOOR(N465/M465,1))</f>
        <v/>
      </c>
      <c r="J465" s="106">
        <f>IF(ISNUMBER(SEARCH("FNSKU",C465)),"Labeling","")</f>
        <v/>
      </c>
      <c r="K465" s="106">
        <f>IFERROR(VLOOKUP(A465,Instruction!A:F,6,0),"")</f>
        <v/>
      </c>
      <c r="L465" s="107">
        <f>IFERROR(VLOOKUP(A465,Instruction!A:J,10,0),"No Supplies")</f>
        <v/>
      </c>
      <c r="M465" s="113">
        <f>IFERROR(VLOOKUP(A465,Data1!A:C,3,0),1)</f>
        <v/>
      </c>
      <c r="N465" s="103">
        <f>IFERROR(VLOOKUP(D465,Data2!$A:$D,4,0),"")</f>
        <v/>
      </c>
      <c r="O465" s="102">
        <f>IFERROR(VLOOKUP(D465,Data2!$A:$C,3,0),"")</f>
        <v/>
      </c>
      <c r="P465" s="103" t="n">
        <v>11</v>
      </c>
      <c r="Q465" s="102" t="n">
        <v>12</v>
      </c>
      <c r="R465" s="102" t="inlineStr"/>
      <c r="S465" s="102" t="inlineStr">
        <is>
          <t>CASE</t>
        </is>
      </c>
    </row>
    <row r="466">
      <c r="A466" s="95" t="inlineStr">
        <is>
          <t>2405-CASE</t>
        </is>
      </c>
      <c r="B466" s="96" t="inlineStr">
        <is>
          <t>B07XF89H5T</t>
        </is>
      </c>
      <c r="C466" s="96" t="inlineStr">
        <is>
          <t>X004KT3UK5</t>
        </is>
      </c>
      <c r="D466" s="97">
        <f>IFERROR(VLOOKUP(A466,Data1!A:B,2,0),"")</f>
        <v/>
      </c>
      <c r="E466" s="98">
        <f>M466*Q466</f>
        <v/>
      </c>
      <c r="F466" s="98">
        <f>I466*IF(S466="CASE",H466,G466)</f>
        <v/>
      </c>
      <c r="G466" s="97">
        <f>IF(S466="CASE","",IFERROR(ROUNDUP(E466/N466,0),""))</f>
        <v/>
      </c>
      <c r="H466" s="97">
        <f>IF(S466="BOX","",IFERROR(ROUNDUP(E466/O466,0),""))</f>
        <v/>
      </c>
      <c r="I466" s="98">
        <f>IF(S466="CASE",FLOOR(O466/M466,1),FLOOR(N466/M466,1))</f>
        <v/>
      </c>
      <c r="J466" s="99">
        <f>IF(ISNUMBER(SEARCH("FNSKU",C466)),"Labeling","")</f>
        <v/>
      </c>
      <c r="K466" s="99">
        <f>IFERROR(VLOOKUP(A466,Instruction!A:F,6,0),"")</f>
        <v/>
      </c>
      <c r="L466" s="100">
        <f>IFERROR(VLOOKUP(A466,Instruction!A:J,10,0),"No Supplies")</f>
        <v/>
      </c>
      <c r="M466" s="98">
        <f>IFERROR(VLOOKUP(A466,Data1!A:C,3,0),1)</f>
        <v/>
      </c>
      <c r="N466" s="97">
        <f>IFERROR(VLOOKUP(D466,Data2!$A:$D,4,0),"")</f>
        <v/>
      </c>
      <c r="O466" s="96">
        <f>IFERROR(VLOOKUP(D466,Data2!$A:$C,3,0),"")</f>
        <v/>
      </c>
      <c r="P466" s="97" t="n">
        <v>11</v>
      </c>
      <c r="Q466" s="96" t="n">
        <v>11</v>
      </c>
      <c r="R466" s="96" t="inlineStr"/>
      <c r="S466" s="96" t="inlineStr">
        <is>
          <t>CASE</t>
        </is>
      </c>
    </row>
    <row r="467">
      <c r="A467" s="109" t="inlineStr">
        <is>
          <t>4140-CASE</t>
        </is>
      </c>
      <c r="B467" s="102" t="inlineStr">
        <is>
          <t>B07QB546ZG</t>
        </is>
      </c>
      <c r="C467" s="102" t="inlineStr">
        <is>
          <t>X003SBSJ9D</t>
        </is>
      </c>
      <c r="D467" s="103">
        <f>IFERROR(VLOOKUP(A467,Data1!A:B,2,0),"")</f>
        <v/>
      </c>
      <c r="E467" s="113">
        <f>M467*Q467</f>
        <v/>
      </c>
      <c r="F467" s="113">
        <f>I467*IF(S467="CASE",H467,G467)</f>
        <v/>
      </c>
      <c r="G467" s="103">
        <f>IF(S467="CASE","",IFERROR(ROUNDUP(E467/N467,0),""))</f>
        <v/>
      </c>
      <c r="H467" s="103">
        <f>IF(S467="BOX","",IFERROR(ROUNDUP(E467/O467,0),""))</f>
        <v/>
      </c>
      <c r="I467" s="105">
        <f>IF(S467="CASE",FLOOR(O467/M467,1),FLOOR(N467/M467,1))</f>
        <v/>
      </c>
      <c r="J467" s="106">
        <f>IF(ISNUMBER(SEARCH("FNSKU",C467)),"Labeling","")</f>
        <v/>
      </c>
      <c r="K467" s="106">
        <f>IFERROR(VLOOKUP(A467,Instruction!A:F,6,0),"")</f>
        <v/>
      </c>
      <c r="L467" s="107">
        <f>IFERROR(VLOOKUP(A467,Instruction!A:J,10,0),"No Supplies")</f>
        <v/>
      </c>
      <c r="M467" s="113">
        <f>IFERROR(VLOOKUP(A467,Data1!A:C,3,0),1)</f>
        <v/>
      </c>
      <c r="N467" s="103">
        <f>IFERROR(VLOOKUP(D467,Data2!$A:$D,4,0),"")</f>
        <v/>
      </c>
      <c r="O467" s="102">
        <f>IFERROR(VLOOKUP(D467,Data2!$A:$C,3,0),"")</f>
        <v/>
      </c>
      <c r="P467" s="103" t="n">
        <v>11</v>
      </c>
      <c r="Q467" s="102" t="n">
        <v>11</v>
      </c>
      <c r="R467" s="102" t="inlineStr"/>
      <c r="S467" s="102" t="inlineStr">
        <is>
          <t>CASE</t>
        </is>
      </c>
    </row>
    <row r="468">
      <c r="A468" s="95" t="inlineStr">
        <is>
          <t>2901-CASE</t>
        </is>
      </c>
      <c r="B468" s="96" t="inlineStr">
        <is>
          <t>B07RLQKKD7</t>
        </is>
      </c>
      <c r="C468" s="96" t="inlineStr">
        <is>
          <t>X0038DZ65L</t>
        </is>
      </c>
      <c r="D468" s="97">
        <f>IFERROR(VLOOKUP(A468,Data1!A:B,2,0),"")</f>
        <v/>
      </c>
      <c r="E468" s="98">
        <f>M468*Q468</f>
        <v/>
      </c>
      <c r="F468" s="98">
        <f>I468*IF(S468="CASE",H468,G468)</f>
        <v/>
      </c>
      <c r="G468" s="97">
        <f>IF(S468="CASE","",IFERROR(ROUNDUP(E468/N468,0),""))</f>
        <v/>
      </c>
      <c r="H468" s="97">
        <f>IF(S468="BOX","",IFERROR(ROUNDUP(E468/O468,0),""))</f>
        <v/>
      </c>
      <c r="I468" s="98">
        <f>IF(S468="CASE",FLOOR(O468/M468,1),FLOOR(N468/M468,1))</f>
        <v/>
      </c>
      <c r="J468" s="99">
        <f>IF(ISNUMBER(SEARCH("FNSKU",C468)),"Labeling","")</f>
        <v/>
      </c>
      <c r="K468" s="99">
        <f>IFERROR(VLOOKUP(A468,Instruction!A:F,6,0),"")</f>
        <v/>
      </c>
      <c r="L468" s="100">
        <f>IFERROR(VLOOKUP(A468,Instruction!A:J,10,0),"No Supplies")</f>
        <v/>
      </c>
      <c r="M468" s="98">
        <f>IFERROR(VLOOKUP(A468,Data1!A:C,3,0),1)</f>
        <v/>
      </c>
      <c r="N468" s="97">
        <f>IFERROR(VLOOKUP(D468,Data2!$A:$D,4,0),"")</f>
        <v/>
      </c>
      <c r="O468" s="96">
        <f>IFERROR(VLOOKUP(D468,Data2!$A:$C,3,0),"")</f>
        <v/>
      </c>
      <c r="P468" s="97" t="n">
        <v>11</v>
      </c>
      <c r="Q468" s="96" t="n">
        <v>11</v>
      </c>
      <c r="R468" s="96" t="inlineStr"/>
      <c r="S468" s="96" t="inlineStr">
        <is>
          <t>CASE</t>
        </is>
      </c>
    </row>
    <row r="469">
      <c r="A469" s="109" t="inlineStr">
        <is>
          <t>1723-EACH</t>
        </is>
      </c>
      <c r="B469" s="102" t="inlineStr">
        <is>
          <t>B00272NKT2</t>
        </is>
      </c>
      <c r="C469" s="102" t="inlineStr">
        <is>
          <t>X004X6Y33N</t>
        </is>
      </c>
      <c r="D469" s="103">
        <f>IFERROR(VLOOKUP(A469,Data1!A:B,2,0),"")</f>
        <v/>
      </c>
      <c r="E469" s="113">
        <f>M469*Q469</f>
        <v/>
      </c>
      <c r="F469" s="113">
        <f>I469*IF(S469="CASE",H469,G469)</f>
        <v/>
      </c>
      <c r="G469" s="103">
        <f>IF(S469="CASE","",IFERROR(ROUNDUP(E469/N469,0),""))</f>
        <v/>
      </c>
      <c r="H469" s="103">
        <f>IF(S469="BOX","",IFERROR(ROUNDUP(E469/O469,0),""))</f>
        <v/>
      </c>
      <c r="I469" s="105">
        <f>IF(S469="CASE",FLOOR(O469/M469,1),FLOOR(N469/M469,1))</f>
        <v/>
      </c>
      <c r="J469" s="106">
        <f>IF(ISNUMBER(SEARCH("FNSKU",C469)),"Labeling","")</f>
        <v/>
      </c>
      <c r="K469" s="106">
        <f>IFERROR(VLOOKUP(A469,Instruction!A:F,6,0),"")</f>
        <v/>
      </c>
      <c r="L469" s="107">
        <f>IFERROR(VLOOKUP(A469,Instruction!A:J,10,0),"No Supplies")</f>
        <v/>
      </c>
      <c r="M469" s="113">
        <f>IFERROR(VLOOKUP(A469,Data1!A:C,3,0),1)</f>
        <v/>
      </c>
      <c r="N469" s="103">
        <f>IFERROR(VLOOKUP(D469,Data2!$A:$D,4,0),"")</f>
        <v/>
      </c>
      <c r="O469" s="102">
        <f>IFERROR(VLOOKUP(D469,Data2!$A:$C,3,0),"")</f>
        <v/>
      </c>
      <c r="P469" s="103" t="n">
        <v>10</v>
      </c>
      <c r="Q469" s="102" t="n">
        <v>24</v>
      </c>
      <c r="R469" s="102" t="inlineStr"/>
      <c r="S469" s="102" t="inlineStr">
        <is>
          <t>BOX</t>
        </is>
      </c>
    </row>
    <row r="470">
      <c r="A470" s="95" t="inlineStr">
        <is>
          <t>5050-CASE-B</t>
        </is>
      </c>
      <c r="B470" s="96" t="inlineStr">
        <is>
          <t>B00275EBGU</t>
        </is>
      </c>
      <c r="C470" s="96" t="inlineStr">
        <is>
          <t>B00275EBGU</t>
        </is>
      </c>
      <c r="D470" s="97">
        <f>IFERROR(VLOOKUP(A470,Data1!A:B,2,0),"")</f>
        <v/>
      </c>
      <c r="E470" s="98">
        <f>M470*Q470</f>
        <v/>
      </c>
      <c r="F470" s="98">
        <f>I470*IF(S470="CASE",H470,G470)</f>
        <v/>
      </c>
      <c r="G470" s="97">
        <f>IF(S470="CASE","",IFERROR(ROUNDUP(E470/N470,0),""))</f>
        <v/>
      </c>
      <c r="H470" s="97">
        <f>IF(S470="BOX","",IFERROR(ROUNDUP(E470/O470,0),""))</f>
        <v/>
      </c>
      <c r="I470" s="98">
        <f>IF(S470="CASE",FLOOR(O470/M470,1),FLOOR(N470/M470,1))</f>
        <v/>
      </c>
      <c r="J470" s="99">
        <f>IF(ISNUMBER(SEARCH("FNSKU",C470)),"Labeling","")</f>
        <v/>
      </c>
      <c r="K470" s="99">
        <f>IFERROR(VLOOKUP(A470,Instruction!A:F,6,0),"")</f>
        <v/>
      </c>
      <c r="L470" s="100">
        <f>IFERROR(VLOOKUP(A470,Instruction!A:J,10,0),"No Supplies")</f>
        <v/>
      </c>
      <c r="M470" s="98">
        <f>IFERROR(VLOOKUP(A470,Data1!A:C,3,0),1)</f>
        <v/>
      </c>
      <c r="N470" s="97">
        <f>IFERROR(VLOOKUP(D470,Data2!$A:$D,4,0),"")</f>
        <v/>
      </c>
      <c r="O470" s="96">
        <f>IFERROR(VLOOKUP(D470,Data2!$A:$C,3,0),"")</f>
        <v/>
      </c>
      <c r="P470" s="97" t="n">
        <v>10</v>
      </c>
      <c r="Q470" s="96" t="n">
        <v>10</v>
      </c>
      <c r="R470" s="96" t="inlineStr"/>
      <c r="S470" s="96" t="inlineStr">
        <is>
          <t>CASE</t>
        </is>
      </c>
    </row>
    <row r="471">
      <c r="A471" s="109" t="inlineStr">
        <is>
          <t>2028-BOX</t>
        </is>
      </c>
      <c r="B471" s="102" t="inlineStr">
        <is>
          <t>B07YL75NTZ</t>
        </is>
      </c>
      <c r="C471" s="102" t="inlineStr">
        <is>
          <t>X0044RLXD9</t>
        </is>
      </c>
      <c r="D471" s="103">
        <f>IFERROR(VLOOKUP(A471,Data1!A:B,2,0),"")</f>
        <v/>
      </c>
      <c r="E471" s="113">
        <f>M471*Q471</f>
        <v/>
      </c>
      <c r="F471" s="113">
        <f>I471*IF(S471="CASE",H471,G471)</f>
        <v/>
      </c>
      <c r="G471" s="103">
        <f>IF(S471="CASE","",IFERROR(ROUNDUP(E471/N471,0),""))</f>
        <v/>
      </c>
      <c r="H471" s="103">
        <f>IF(S471="BOX","",IFERROR(ROUNDUP(E471/O471,0),""))</f>
        <v/>
      </c>
      <c r="I471" s="105">
        <f>IF(S471="CASE",FLOOR(O471/M471,1),FLOOR(N471/M471,1))</f>
        <v/>
      </c>
      <c r="J471" s="106">
        <f>IF(ISNUMBER(SEARCH("FNSKU",C471)),"Labeling","")</f>
        <v/>
      </c>
      <c r="K471" s="106">
        <f>IFERROR(VLOOKUP(A471,Instruction!A:F,6,0),"")</f>
        <v/>
      </c>
      <c r="L471" s="107">
        <f>IFERROR(VLOOKUP(A471,Instruction!A:J,10,0),"No Supplies")</f>
        <v/>
      </c>
      <c r="M471" s="113">
        <f>IFERROR(VLOOKUP(A471,Data1!A:C,3,0),1)</f>
        <v/>
      </c>
      <c r="N471" s="103">
        <f>IFERROR(VLOOKUP(D471,Data2!$A:$D,4,0),"")</f>
        <v/>
      </c>
      <c r="O471" s="102">
        <f>IFERROR(VLOOKUP(D471,Data2!$A:$C,3,0),"")</f>
        <v/>
      </c>
      <c r="P471" s="103" t="n">
        <v>10</v>
      </c>
      <c r="Q471" s="102" t="n">
        <v>9</v>
      </c>
      <c r="R471" s="102" t="inlineStr"/>
      <c r="S471" s="102" t="inlineStr">
        <is>
          <t>CASE</t>
        </is>
      </c>
    </row>
    <row r="472">
      <c r="A472" s="95" t="inlineStr">
        <is>
          <t>4147-CASE</t>
        </is>
      </c>
      <c r="B472" s="96" t="inlineStr">
        <is>
          <t>B07QF4DFYG</t>
        </is>
      </c>
      <c r="C472" s="96" t="inlineStr">
        <is>
          <t>X003SC9BNP</t>
        </is>
      </c>
      <c r="D472" s="97">
        <f>IFERROR(VLOOKUP(A472,Data1!A:B,2,0),"")</f>
        <v/>
      </c>
      <c r="E472" s="98">
        <f>M472*Q472</f>
        <v/>
      </c>
      <c r="F472" s="98">
        <f>I472*IF(S472="CASE",H472,G472)</f>
        <v/>
      </c>
      <c r="G472" s="97">
        <f>IF(S472="CASE","",IFERROR(ROUNDUP(E472/N472,0),""))</f>
        <v/>
      </c>
      <c r="H472" s="97">
        <f>IF(S472="BOX","",IFERROR(ROUNDUP(E472/O472,0),""))</f>
        <v/>
      </c>
      <c r="I472" s="98">
        <f>IF(S472="CASE",FLOOR(O472/M472,1),FLOOR(N472/M472,1))</f>
        <v/>
      </c>
      <c r="J472" s="99">
        <f>IF(ISNUMBER(SEARCH("FNSKU",C472)),"Labeling","")</f>
        <v/>
      </c>
      <c r="K472" s="99">
        <f>IFERROR(VLOOKUP(A472,Instruction!A:F,6,0),"")</f>
        <v/>
      </c>
      <c r="L472" s="100">
        <f>IFERROR(VLOOKUP(A472,Instruction!A:J,10,0),"No Supplies")</f>
        <v/>
      </c>
      <c r="M472" s="98">
        <f>IFERROR(VLOOKUP(A472,Data1!A:C,3,0),1)</f>
        <v/>
      </c>
      <c r="N472" s="97">
        <f>IFERROR(VLOOKUP(D472,Data2!$A:$D,4,0),"")</f>
        <v/>
      </c>
      <c r="O472" s="96">
        <f>IFERROR(VLOOKUP(D472,Data2!$A:$C,3,0),"")</f>
        <v/>
      </c>
      <c r="P472" s="97" t="n">
        <v>10</v>
      </c>
      <c r="Q472" s="96" t="n">
        <v>10</v>
      </c>
      <c r="R472" s="96" t="inlineStr"/>
      <c r="S472" s="96" t="inlineStr">
        <is>
          <t>CASE</t>
        </is>
      </c>
    </row>
    <row r="473">
      <c r="A473" s="109" t="inlineStr">
        <is>
          <t>3801-EACH</t>
        </is>
      </c>
      <c r="B473" s="102" t="inlineStr">
        <is>
          <t>B07RXPYR7W</t>
        </is>
      </c>
      <c r="C473" s="102" t="inlineStr"/>
      <c r="D473" s="103">
        <f>IFERROR(VLOOKUP(A473,Data1!A:B,2,0),"")</f>
        <v/>
      </c>
      <c r="E473" s="113">
        <f>M473*Q473</f>
        <v/>
      </c>
      <c r="F473" s="113">
        <f>I473*IF(S473="CASE",H473,G473)</f>
        <v/>
      </c>
      <c r="G473" s="103">
        <f>IF(S473="CASE","",IFERROR(ROUNDUP(E473/N473,0),""))</f>
        <v/>
      </c>
      <c r="H473" s="103">
        <f>IF(S473="BOX","",IFERROR(ROUNDUP(E473/O473,0),""))</f>
        <v/>
      </c>
      <c r="I473" s="105">
        <f>IF(S473="CASE",FLOOR(O473/M473,1),FLOOR(N473/M473,1))</f>
        <v/>
      </c>
      <c r="J473" s="106">
        <f>IF(ISNUMBER(SEARCH("FNSKU",C473)),"Labeling","")</f>
        <v/>
      </c>
      <c r="K473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473" s="107">
        <f>IFERROR(VLOOKUP(A473,Instruction!A:J,10,0),"No Supplies")</f>
        <v/>
      </c>
      <c r="M473" s="113">
        <f>IFERROR(VLOOKUP(A473,Data1!A:C,3,0),1)</f>
        <v/>
      </c>
      <c r="N473" s="103">
        <f>IFERROR(VLOOKUP(D473,Data2!$A:$D,4,0),"")</f>
        <v/>
      </c>
      <c r="O473" s="102">
        <f>IFERROR(VLOOKUP(D473,Data2!$A:$C,3,0),"")</f>
        <v/>
      </c>
      <c r="P473" s="103" t="n">
        <v>12</v>
      </c>
      <c r="Q473" s="102" t="n">
        <v>24</v>
      </c>
      <c r="R473" s="102" t="inlineStr"/>
      <c r="S473" s="102" t="inlineStr">
        <is>
          <t>BOX</t>
        </is>
      </c>
    </row>
    <row r="474">
      <c r="A474" s="95" t="inlineStr">
        <is>
          <t>5013-PACK4</t>
        </is>
      </c>
      <c r="B474" s="96" t="inlineStr">
        <is>
          <t>B01DX0UJLS</t>
        </is>
      </c>
      <c r="C474" s="96" t="inlineStr">
        <is>
          <t>B01DX0UJLS</t>
        </is>
      </c>
      <c r="D474" s="97">
        <f>IFERROR(VLOOKUP(A474,Data1!A:B,2,0),"")</f>
        <v/>
      </c>
      <c r="E474" s="98">
        <f>M474*Q474</f>
        <v/>
      </c>
      <c r="F474" s="98">
        <f>I474*IF(S474="CASE",H474,G474)</f>
        <v/>
      </c>
      <c r="G474" s="97">
        <f>IF(S474="CASE","",IFERROR(ROUNDUP(E474/N474,0),""))</f>
        <v/>
      </c>
      <c r="H474" s="97">
        <f>IF(S474="BOX","",IFERROR(ROUNDUP(E474/O474,0),""))</f>
        <v/>
      </c>
      <c r="I474" s="98">
        <f>IF(S474="CASE",FLOOR(O474/M474,1),FLOOR(N474/M474,1))</f>
        <v/>
      </c>
      <c r="J474" s="99">
        <f>IF(ISNUMBER(SEARCH("FNSKU",C474)),"Labeling","")</f>
        <v/>
      </c>
      <c r="K474" s="99">
        <f>IFERROR(VLOOKUP(A474,Instruction!A:F,6,0),"")</f>
        <v/>
      </c>
      <c r="L474" s="100">
        <f>IFERROR(VLOOKUP(A474,Instruction!A:J,10,0),"No Supplies")</f>
        <v/>
      </c>
      <c r="M474" s="98">
        <f>IFERROR(VLOOKUP(A474,Data1!A:C,3,0),1)</f>
        <v/>
      </c>
      <c r="N474" s="97">
        <f>IFERROR(VLOOKUP(D474,Data2!$A:$D,4,0),"")</f>
        <v/>
      </c>
      <c r="O474" s="96">
        <f>IFERROR(VLOOKUP(D474,Data2!$A:$C,3,0),"")</f>
        <v/>
      </c>
      <c r="P474" s="97" t="n">
        <v>10</v>
      </c>
      <c r="Q474" s="96" t="n">
        <v>12</v>
      </c>
      <c r="R474" s="96" t="inlineStr"/>
      <c r="S474" s="96" t="inlineStr">
        <is>
          <t>CASE</t>
        </is>
      </c>
    </row>
    <row r="475">
      <c r="A475" s="109" t="inlineStr">
        <is>
          <t>5029-CASE</t>
        </is>
      </c>
      <c r="B475" s="102" t="inlineStr">
        <is>
          <t>B07WZW8BYH</t>
        </is>
      </c>
      <c r="C475" s="102" t="inlineStr">
        <is>
          <t>X004VNSOFV</t>
        </is>
      </c>
      <c r="D475" s="103">
        <f>IFERROR(VLOOKUP(A475,Data1!A:B,2,0),"")</f>
        <v/>
      </c>
      <c r="E475" s="113">
        <f>M475*Q475</f>
        <v/>
      </c>
      <c r="F475" s="113">
        <f>I475*IF(S475="CASE",H475,G475)</f>
        <v/>
      </c>
      <c r="G475" s="103">
        <f>IF(S475="CASE","",IFERROR(ROUNDUP(E475/N475,0),""))</f>
        <v/>
      </c>
      <c r="H475" s="103">
        <f>IF(S475="BOX","",IFERROR(ROUNDUP(E475/O475,0),""))</f>
        <v/>
      </c>
      <c r="I475" s="105">
        <f>IF(S475="CASE",FLOOR(O475/M475,1),FLOOR(N475/M475,1))</f>
        <v/>
      </c>
      <c r="J475" s="106">
        <f>IF(ISNUMBER(SEARCH("FNSKU",C475)),"Labeling","")</f>
        <v/>
      </c>
      <c r="K475" s="106">
        <f>IFERROR(VLOOKUP(A475,Instruction!A:F,6,0),"")</f>
        <v/>
      </c>
      <c r="L475" s="107">
        <f>IFERROR(VLOOKUP(A475,Instruction!A:J,10,0),"No Supplies")</f>
        <v/>
      </c>
      <c r="M475" s="113">
        <f>IFERROR(VLOOKUP(A475,Data1!A:C,3,0),1)</f>
        <v/>
      </c>
      <c r="N475" s="103">
        <f>IFERROR(VLOOKUP(D475,Data2!$A:$D,4,0),"")</f>
        <v/>
      </c>
      <c r="O475" s="102">
        <f>IFERROR(VLOOKUP(D475,Data2!$A:$C,3,0),"")</f>
        <v/>
      </c>
      <c r="P475" s="103" t="n">
        <v>10</v>
      </c>
      <c r="Q475" s="102" t="n">
        <v>10</v>
      </c>
      <c r="R475" s="102" t="inlineStr"/>
      <c r="S475" s="102" t="inlineStr">
        <is>
          <t>CASE</t>
        </is>
      </c>
    </row>
    <row r="476">
      <c r="A476" s="95" t="inlineStr">
        <is>
          <t>3332-PACK2</t>
        </is>
      </c>
      <c r="B476" s="96" t="inlineStr">
        <is>
          <t>B08KJFGXVN</t>
        </is>
      </c>
      <c r="C476" s="96" t="inlineStr"/>
      <c r="D476" s="97">
        <f>IFERROR(VLOOKUP(A476,Data1!A:B,2,0),"")</f>
        <v/>
      </c>
      <c r="E476" s="98">
        <f>M476*Q476</f>
        <v/>
      </c>
      <c r="F476" s="98">
        <f>I476*IF(S476="CASE",H476,G476)</f>
        <v/>
      </c>
      <c r="G476" s="97">
        <f>IF(S476="CASE","",IFERROR(ROUNDUP(E476/N476,0),""))</f>
        <v/>
      </c>
      <c r="H476" s="97">
        <f>IF(S476="BOX","",IFERROR(ROUNDUP(E476/O476,0),""))</f>
        <v/>
      </c>
      <c r="I476" s="98">
        <f>IF(S476="CASE",FLOOR(O476/M476,1),FLOOR(N476/M476,1))</f>
        <v/>
      </c>
      <c r="J476" s="99">
        <f>IF(ISNUMBER(SEARCH("FNSKU",C476)),"Labeling","")</f>
        <v/>
      </c>
      <c r="K476" s="99">
        <f>IFERROR(VLOOKUP(A476,Instruction!A:F,6,0),"")</f>
        <v/>
      </c>
      <c r="L476" s="100">
        <f>IFERROR(VLOOKUP(A476,Instruction!A:J,10,0),"No Supplies")</f>
        <v/>
      </c>
      <c r="M476" s="98">
        <f>IFERROR(VLOOKUP(A476,Data1!A:C,3,0),1)</f>
        <v/>
      </c>
      <c r="N476" s="97">
        <f>IFERROR(VLOOKUP(D476,Data2!$A:$D,4,0),"")</f>
        <v/>
      </c>
      <c r="O476" s="96">
        <f>IFERROR(VLOOKUP(D476,Data2!$A:$C,3,0),"")</f>
        <v/>
      </c>
      <c r="P476" s="97" t="n">
        <v>12</v>
      </c>
      <c r="Q476" s="96" t="n">
        <v>12</v>
      </c>
      <c r="R476" s="96" t="inlineStr"/>
      <c r="S476" s="96" t="inlineStr">
        <is>
          <t>CASE</t>
        </is>
      </c>
    </row>
    <row r="477">
      <c r="A477" s="109" t="inlineStr">
        <is>
          <t>592-CASE</t>
        </is>
      </c>
      <c r="B477" s="102" t="inlineStr">
        <is>
          <t>B07WZX5SPF</t>
        </is>
      </c>
      <c r="C477" s="102" t="inlineStr">
        <is>
          <t>X0044RG5Y1</t>
        </is>
      </c>
      <c r="D477" s="103">
        <f>IFERROR(VLOOKUP(A477,Data1!A:B,2,0),"")</f>
        <v/>
      </c>
      <c r="E477" s="113">
        <f>M477*Q477</f>
        <v/>
      </c>
      <c r="F477" s="113">
        <f>I477*IF(S477="CASE",H477,G477)</f>
        <v/>
      </c>
      <c r="G477" s="103">
        <f>IF(S477="CASE","",IFERROR(ROUNDUP(E477/N477,0),""))</f>
        <v/>
      </c>
      <c r="H477" s="103">
        <f>IF(S477="BOX","",IFERROR(ROUNDUP(E477/O477,0),""))</f>
        <v/>
      </c>
      <c r="I477" s="105">
        <f>IF(S477="CASE",FLOOR(O477/M477,1),FLOOR(N477/M477,1))</f>
        <v/>
      </c>
      <c r="J477" s="106">
        <f>IF(ISNUMBER(SEARCH("FNSKU",C477)),"Labeling","")</f>
        <v/>
      </c>
      <c r="K477" s="106">
        <f>IFERROR(VLOOKUP(A477,Instruction!A:F,6,0),"")</f>
        <v/>
      </c>
      <c r="L477" s="107">
        <f>IFERROR(VLOOKUP(A477,Instruction!A:J,10,0),"No Supplies")</f>
        <v/>
      </c>
      <c r="M477" s="113">
        <f>IFERROR(VLOOKUP(A477,Data1!A:C,3,0),1)</f>
        <v/>
      </c>
      <c r="N477" s="103">
        <f>IFERROR(VLOOKUP(D477,Data2!$A:$D,4,0),"")</f>
        <v/>
      </c>
      <c r="O477" s="102">
        <f>IFERROR(VLOOKUP(D477,Data2!$A:$C,3,0),"")</f>
        <v/>
      </c>
      <c r="P477" s="103" t="n">
        <v>10</v>
      </c>
      <c r="Q477" s="102" t="n">
        <v>10</v>
      </c>
      <c r="R477" s="102" t="inlineStr"/>
      <c r="S477" s="102" t="inlineStr">
        <is>
          <t>CASE</t>
        </is>
      </c>
    </row>
    <row r="478">
      <c r="A478" s="95" t="inlineStr">
        <is>
          <t>310-PACK2</t>
        </is>
      </c>
      <c r="B478" s="96" t="inlineStr">
        <is>
          <t>B08FPC71ZH</t>
        </is>
      </c>
      <c r="C478" s="96" t="inlineStr"/>
      <c r="D478" s="97">
        <f>IFERROR(VLOOKUP(A478,Data1!A:B,2,0),"")</f>
        <v/>
      </c>
      <c r="E478" s="98">
        <f>M478*Q478</f>
        <v/>
      </c>
      <c r="F478" s="98">
        <f>I478*IF(S478="CASE",H478,G478)</f>
        <v/>
      </c>
      <c r="G478" s="97">
        <f>IF(S478="CASE","",IFERROR(ROUNDUP(E478/N478,0),""))</f>
        <v/>
      </c>
      <c r="H478" s="97">
        <f>IF(S478="BOX","",IFERROR(ROUNDUP(E478/O478,0),""))</f>
        <v/>
      </c>
      <c r="I478" s="98">
        <f>IF(S478="CASE",FLOOR(O478/M478,1),FLOOR(N478/M478,1))</f>
        <v/>
      </c>
      <c r="J478" s="99">
        <f>IF(ISNUMBER(SEARCH("FNSKU",C478)),"Labeling","")</f>
        <v/>
      </c>
      <c r="K478" s="99">
        <f>IFERROR(VLOOKUP(A478,Instruction!A:F,6,0),"")</f>
        <v/>
      </c>
      <c r="L478" s="100">
        <f>IFERROR(VLOOKUP(A478,Instruction!A:J,10,0),"No Supplies")</f>
        <v/>
      </c>
      <c r="M478" s="98">
        <f>IFERROR(VLOOKUP(A478,Data1!A:C,3,0),1)</f>
        <v/>
      </c>
      <c r="N478" s="97">
        <f>IFERROR(VLOOKUP(D478,Data2!$A:$D,4,0),"")</f>
        <v/>
      </c>
      <c r="O478" s="96">
        <f>IFERROR(VLOOKUP(D478,Data2!$A:$C,3,0),"")</f>
        <v/>
      </c>
      <c r="P478" s="97" t="n">
        <v>12</v>
      </c>
      <c r="Q478" s="96" t="n">
        <v>12</v>
      </c>
      <c r="R478" s="96" t="inlineStr"/>
      <c r="S478" s="96" t="inlineStr">
        <is>
          <t>BOX</t>
        </is>
      </c>
    </row>
    <row r="479">
      <c r="A479" s="109" t="inlineStr">
        <is>
          <t>5096-CASE</t>
        </is>
      </c>
      <c r="B479" s="102" t="inlineStr">
        <is>
          <t>B0C6R6WRWJ</t>
        </is>
      </c>
      <c r="C479" s="102" t="inlineStr">
        <is>
          <t>X0044RLXAH</t>
        </is>
      </c>
      <c r="D479" s="103">
        <f>IFERROR(VLOOKUP(A479,Data1!A:B,2,0),"")</f>
        <v/>
      </c>
      <c r="E479" s="113">
        <f>M479*Q479</f>
        <v/>
      </c>
      <c r="F479" s="113">
        <f>I479*IF(S479="CASE",H479,G479)</f>
        <v/>
      </c>
      <c r="G479" s="103">
        <f>IF(S479="CASE","",IFERROR(ROUNDUP(E479/N479,0),""))</f>
        <v/>
      </c>
      <c r="H479" s="103">
        <f>IF(S479="BOX","",IFERROR(ROUNDUP(E479/O479,0),""))</f>
        <v/>
      </c>
      <c r="I479" s="105">
        <f>IF(S479="CASE",FLOOR(O479/M479,1),FLOOR(N479/M479,1))</f>
        <v/>
      </c>
      <c r="J479" s="106">
        <f>IF(ISNUMBER(SEARCH("FNSKU",C479)),"Labeling","")</f>
        <v/>
      </c>
      <c r="K479" s="106">
        <f>IFERROR(VLOOKUP(A479,Instruction!A:F,6,0),"")</f>
        <v/>
      </c>
      <c r="L479" s="107">
        <f>IFERROR(VLOOKUP(A479,Instruction!A:J,10,0),"No Supplies")</f>
        <v/>
      </c>
      <c r="M479" s="113">
        <f>IFERROR(VLOOKUP(A479,Data1!A:C,3,0),1)</f>
        <v/>
      </c>
      <c r="N479" s="103">
        <f>IFERROR(VLOOKUP(D479,Data2!$A:$D,4,0),"")</f>
        <v/>
      </c>
      <c r="O479" s="102">
        <f>IFERROR(VLOOKUP(D479,Data2!$A:$C,3,0),"")</f>
        <v/>
      </c>
      <c r="P479" s="103" t="n">
        <v>10</v>
      </c>
      <c r="Q479" s="102" t="n">
        <v>10</v>
      </c>
      <c r="R479" s="102" t="inlineStr"/>
      <c r="S479" s="102" t="inlineStr">
        <is>
          <t>CASE</t>
        </is>
      </c>
    </row>
    <row r="480">
      <c r="A480" s="95" t="inlineStr">
        <is>
          <t>3116-BOX</t>
        </is>
      </c>
      <c r="B480" s="96" t="inlineStr">
        <is>
          <t>B07XQLWTP9</t>
        </is>
      </c>
      <c r="C480" s="96" t="inlineStr">
        <is>
          <t>X004KSZLWB</t>
        </is>
      </c>
      <c r="D480" s="97">
        <f>IFERROR(VLOOKUP(A480,Data1!A:B,2,0),"")</f>
        <v/>
      </c>
      <c r="E480" s="98">
        <f>M480*Q480</f>
        <v/>
      </c>
      <c r="F480" s="98">
        <f>I480*IF(S480="CASE",H480,G480)</f>
        <v/>
      </c>
      <c r="G480" s="97">
        <f>IF(S480="CASE","",IFERROR(ROUNDUP(E480/N480,0),""))</f>
        <v/>
      </c>
      <c r="H480" s="97">
        <f>IF(S480="BOX","",IFERROR(ROUNDUP(E480/O480,0),""))</f>
        <v/>
      </c>
      <c r="I480" s="98">
        <f>IF(S480="CASE",FLOOR(O480/M480,1),FLOOR(N480/M480,1))</f>
        <v/>
      </c>
      <c r="J480" s="99">
        <f>IF(ISNUMBER(SEARCH("FNSKU",C480)),"Labeling","")</f>
        <v/>
      </c>
      <c r="K480" s="99">
        <f>IFERROR(VLOOKUP(A480,Instruction!A:F,6,0),"")</f>
        <v/>
      </c>
      <c r="L480" s="100">
        <f>IFERROR(VLOOKUP(A480,Instruction!A:J,10,0),"No Supplies")</f>
        <v/>
      </c>
      <c r="M480" s="98">
        <f>IFERROR(VLOOKUP(A480,Data1!A:C,3,0),1)</f>
        <v/>
      </c>
      <c r="N480" s="97">
        <f>IFERROR(VLOOKUP(D480,Data2!$A:$D,4,0),"")</f>
        <v/>
      </c>
      <c r="O480" s="96">
        <f>IFERROR(VLOOKUP(D480,Data2!$A:$C,3,0),"")</f>
        <v/>
      </c>
      <c r="P480" s="97" t="n">
        <v>10</v>
      </c>
      <c r="Q480" s="96" t="n">
        <v>12</v>
      </c>
      <c r="R480" s="96" t="inlineStr"/>
      <c r="S480" s="96" t="inlineStr">
        <is>
          <t>CASE</t>
        </is>
      </c>
    </row>
    <row r="481">
      <c r="A481" s="109" t="inlineStr">
        <is>
          <t>835-EACH</t>
        </is>
      </c>
      <c r="B481" s="102" t="inlineStr">
        <is>
          <t>B0CCC13R34</t>
        </is>
      </c>
      <c r="C481" s="102" t="inlineStr">
        <is>
          <t>B0CCC13R34</t>
        </is>
      </c>
      <c r="D481" s="103">
        <f>IFERROR(VLOOKUP(A481,Data1!A:B,2,0),"")</f>
        <v/>
      </c>
      <c r="E481" s="113">
        <f>M481*Q481</f>
        <v/>
      </c>
      <c r="F481" s="113">
        <f>I481*IF(S481="CASE",H481,G481)</f>
        <v/>
      </c>
      <c r="G481" s="103">
        <f>IF(S481="CASE","",IFERROR(ROUNDUP(E481/N481,0),""))</f>
        <v/>
      </c>
      <c r="H481" s="103">
        <f>IF(S481="BOX","",IFERROR(ROUNDUP(E481/O481,0),""))</f>
        <v/>
      </c>
      <c r="I481" s="105">
        <f>IF(S481="CASE",FLOOR(O481/M481,1),FLOOR(N481/M481,1))</f>
        <v/>
      </c>
      <c r="J481" s="106">
        <f>IF(ISNUMBER(SEARCH("FNSKU",C481)),"Labeling","")</f>
        <v/>
      </c>
      <c r="K481" s="106">
        <f>IFERROR(VLOOKUP(A481,Instruction!A:F,6,0),"")</f>
        <v/>
      </c>
      <c r="L481" s="107">
        <f>IFERROR(VLOOKUP(A481,Instruction!A:J,10,0),"No Supplies")</f>
        <v/>
      </c>
      <c r="M481" s="113">
        <f>IFERROR(VLOOKUP(A481,Data1!A:C,3,0),1)</f>
        <v/>
      </c>
      <c r="N481" s="103">
        <f>IFERROR(VLOOKUP(D481,Data2!$A:$D,4,0),"")</f>
        <v/>
      </c>
      <c r="O481" s="102">
        <f>IFERROR(VLOOKUP(D481,Data2!$A:$C,3,0),"")</f>
        <v/>
      </c>
      <c r="P481" s="103" t="n">
        <v>10</v>
      </c>
      <c r="Q481" s="102" t="n">
        <v>24</v>
      </c>
      <c r="R481" s="102" t="inlineStr"/>
      <c r="S481" s="102" t="inlineStr">
        <is>
          <t>CASE</t>
        </is>
      </c>
    </row>
    <row r="482">
      <c r="A482" s="95" t="inlineStr">
        <is>
          <t>2225-PACK2</t>
        </is>
      </c>
      <c r="B482" s="96" t="inlineStr">
        <is>
          <t>B09BBP5VMX</t>
        </is>
      </c>
      <c r="C482" s="96" t="inlineStr"/>
      <c r="D482" s="97">
        <f>IFERROR(VLOOKUP(A482,Data1!A:B,2,0),"")</f>
        <v/>
      </c>
      <c r="E482" s="98">
        <f>M482*Q482</f>
        <v/>
      </c>
      <c r="F482" s="98">
        <f>I482*IF(S482="CASE",H482,G482)</f>
        <v/>
      </c>
      <c r="G482" s="97">
        <f>IF(S482="CASE","",IFERROR(ROUNDUP(E482/N482,0),""))</f>
        <v/>
      </c>
      <c r="H482" s="97">
        <f>IF(S482="BOX","",IFERROR(ROUNDUP(E482/O482,0),""))</f>
        <v/>
      </c>
      <c r="I482" s="98">
        <f>IF(S482="CASE",FLOOR(O482/M482,1),FLOOR(N482/M482,1))</f>
        <v/>
      </c>
      <c r="J482" s="99">
        <f>IF(ISNUMBER(SEARCH("FNSKU",C482)),"Labeling","")</f>
        <v/>
      </c>
      <c r="K482" s="99">
        <f>IFERROR(VLOOKUP(A482,Instruction!A:F,6,0),"")</f>
        <v/>
      </c>
      <c r="L482" s="100">
        <f>IFERROR(VLOOKUP(A482,Instruction!A:J,10,0),"No Supplies")</f>
        <v/>
      </c>
      <c r="M482" s="98">
        <f>IFERROR(VLOOKUP(A482,Data1!A:C,3,0),1)</f>
        <v/>
      </c>
      <c r="N482" s="97">
        <f>IFERROR(VLOOKUP(D482,Data2!$A:$D,4,0),"")</f>
        <v/>
      </c>
      <c r="O482" s="96">
        <f>IFERROR(VLOOKUP(D482,Data2!$A:$C,3,0),"")</f>
        <v/>
      </c>
      <c r="P482" s="97" t="n">
        <v>11</v>
      </c>
      <c r="Q482" s="96" t="n">
        <v>12</v>
      </c>
      <c r="R482" s="96" t="inlineStr"/>
      <c r="S482" s="96" t="inlineStr">
        <is>
          <t>BOX</t>
        </is>
      </c>
    </row>
    <row r="483">
      <c r="A483" s="109" t="inlineStr">
        <is>
          <t>812-CASE</t>
        </is>
      </c>
      <c r="B483" s="102" t="inlineStr">
        <is>
          <t>B093NN5RDX</t>
        </is>
      </c>
      <c r="C483" s="102" t="inlineStr">
        <is>
          <t>X003SC3ASR</t>
        </is>
      </c>
      <c r="D483" s="103">
        <f>IFERROR(VLOOKUP(A483,Data1!A:B,2,0),"")</f>
        <v/>
      </c>
      <c r="E483" s="113">
        <f>M483*Q483</f>
        <v/>
      </c>
      <c r="F483" s="113">
        <f>I483*IF(S483="CASE",H483,G483)</f>
        <v/>
      </c>
      <c r="G483" s="103">
        <f>IF(S483="CASE","",IFERROR(ROUNDUP(E483/N483,0),""))</f>
        <v/>
      </c>
      <c r="H483" s="103">
        <f>IF(S483="BOX","",IFERROR(ROUNDUP(E483/O483,0),""))</f>
        <v/>
      </c>
      <c r="I483" s="105">
        <f>IF(S483="CASE",FLOOR(O483/M483,1),FLOOR(N483/M483,1))</f>
        <v/>
      </c>
      <c r="J483" s="106">
        <f>IF(ISNUMBER(SEARCH("FNSKU",C483)),"Labeling","")</f>
        <v/>
      </c>
      <c r="K483" s="106">
        <f>IFERROR(VLOOKUP(A483,Instruction!A:F,6,0),"")</f>
        <v/>
      </c>
      <c r="L483" s="107">
        <f>IFERROR(VLOOKUP(A483,Instruction!A:J,10,0),"No Supplies")</f>
        <v/>
      </c>
      <c r="M483" s="113">
        <f>IFERROR(VLOOKUP(A483,Data1!A:C,3,0),1)</f>
        <v/>
      </c>
      <c r="N483" s="103">
        <f>IFERROR(VLOOKUP(D483,Data2!$A:$D,4,0),"")</f>
        <v/>
      </c>
      <c r="O483" s="102">
        <f>IFERROR(VLOOKUP(D483,Data2!$A:$C,3,0),"")</f>
        <v/>
      </c>
      <c r="P483" s="103" t="n">
        <v>10</v>
      </c>
      <c r="Q483" s="102" t="n">
        <v>10</v>
      </c>
      <c r="R483" s="102" t="inlineStr"/>
      <c r="S483" s="102" t="inlineStr">
        <is>
          <t>CASE</t>
        </is>
      </c>
    </row>
    <row r="484">
      <c r="A484" s="95" t="inlineStr">
        <is>
          <t>1617-A-BOX</t>
        </is>
      </c>
      <c r="B484" s="96" t="inlineStr">
        <is>
          <t>B0883G1XYM</t>
        </is>
      </c>
      <c r="C484" s="96" t="inlineStr"/>
      <c r="D484" s="97">
        <f>IFERROR(VLOOKUP(A484,Data1!A:B,2,0),"")</f>
        <v/>
      </c>
      <c r="E484" s="98">
        <f>M484*Q484</f>
        <v/>
      </c>
      <c r="F484" s="98">
        <f>I484*IF(S484="CASE",H484,G484)</f>
        <v/>
      </c>
      <c r="G484" s="97">
        <f>IF(S484="CASE","",IFERROR(ROUNDUP(E484/N484,0),""))</f>
        <v/>
      </c>
      <c r="H484" s="97">
        <f>IF(S484="BOX","",IFERROR(ROUNDUP(E484/O484,0),""))</f>
        <v/>
      </c>
      <c r="I484" s="98">
        <f>IF(S484="CASE",FLOOR(O484/M484,1),FLOOR(N484/M484,1))</f>
        <v/>
      </c>
      <c r="J484" s="99">
        <f>IF(ISNUMBER(SEARCH("FNSKU",C484)),"Labeling","")</f>
        <v/>
      </c>
      <c r="K484" s="99">
        <f>IFERROR(VLOOKUP(A484,Instruction!A:F,6,0),"")</f>
        <v/>
      </c>
      <c r="L484" s="100">
        <f>IFERROR(VLOOKUP(A484,Instruction!A:J,10,0),"No Supplies")</f>
        <v/>
      </c>
      <c r="M484" s="98">
        <f>IFERROR(VLOOKUP(A484,Data1!A:C,3,0),1)</f>
        <v/>
      </c>
      <c r="N484" s="97">
        <f>IFERROR(VLOOKUP(D484,Data2!$A:$D,4,0),"")</f>
        <v/>
      </c>
      <c r="O484" s="96">
        <f>IFERROR(VLOOKUP(D484,Data2!$A:$C,3,0),"")</f>
        <v/>
      </c>
      <c r="P484" s="97" t="n">
        <v>10</v>
      </c>
      <c r="Q484" s="96" t="n">
        <v>48</v>
      </c>
      <c r="R484" s="96" t="inlineStr"/>
      <c r="S484" s="96" t="inlineStr">
        <is>
          <t>CASE</t>
        </is>
      </c>
    </row>
    <row r="485">
      <c r="A485" s="109" t="inlineStr">
        <is>
          <t>943-SET6</t>
        </is>
      </c>
      <c r="B485" s="102" t="inlineStr">
        <is>
          <t>B07SG9BYRR</t>
        </is>
      </c>
      <c r="C485" s="102" t="inlineStr">
        <is>
          <t>X004X6XESX</t>
        </is>
      </c>
      <c r="D485" s="103">
        <f>IFERROR(VLOOKUP(A485,Data1!A:B,2,0),"")</f>
        <v/>
      </c>
      <c r="E485" s="113">
        <f>M485*Q485</f>
        <v/>
      </c>
      <c r="F485" s="113">
        <f>I485*IF(S485="CASE",H485,G485)</f>
        <v/>
      </c>
      <c r="G485" s="103">
        <f>IF(S485="CASE","",IFERROR(ROUNDUP(E485/N485,0),""))</f>
        <v/>
      </c>
      <c r="H485" s="103">
        <f>IF(S485="BOX","",IFERROR(ROUNDUP(E485/O485,0),""))</f>
        <v/>
      </c>
      <c r="I485" s="105">
        <f>IF(S485="CASE",FLOOR(O485/M485,1),FLOOR(N485/M485,1))</f>
        <v/>
      </c>
      <c r="J485" s="106">
        <f>IF(ISNUMBER(SEARCH("FNSKU",C485)),"Labeling","")</f>
        <v/>
      </c>
      <c r="K485" s="106">
        <f>IFERROR(VLOOKUP(A485,Instruction!A:F,6,0),"")</f>
        <v/>
      </c>
      <c r="L485" s="107">
        <f>IFERROR(VLOOKUP(A485,Instruction!A:J,10,0),"No Supplies")</f>
        <v/>
      </c>
      <c r="M485" s="113">
        <f>IFERROR(VLOOKUP(A485,Data1!A:C,3,0),1)</f>
        <v/>
      </c>
      <c r="N485" s="103">
        <f>IFERROR(VLOOKUP(D485,Data2!$A:$D,4,0),"")</f>
        <v/>
      </c>
      <c r="O485" s="102">
        <f>IFERROR(VLOOKUP(D485,Data2!$A:$C,3,0),"")</f>
        <v/>
      </c>
      <c r="P485" s="103" t="n">
        <v>9</v>
      </c>
      <c r="Q485" s="102" t="n">
        <v>8</v>
      </c>
      <c r="R485" s="102" t="inlineStr"/>
      <c r="S485" s="102" t="inlineStr">
        <is>
          <t>CASE</t>
        </is>
      </c>
    </row>
    <row r="486">
      <c r="A486" s="95" t="inlineStr">
        <is>
          <t>745-PACK2</t>
        </is>
      </c>
      <c r="B486" s="96" t="inlineStr">
        <is>
          <t>B08F7DFZ8Q</t>
        </is>
      </c>
      <c r="C486" s="96" t="inlineStr">
        <is>
          <t>X0044RLTWJ</t>
        </is>
      </c>
      <c r="D486" s="97">
        <f>IFERROR(VLOOKUP(A486,Data1!A:B,2,0),"")</f>
        <v/>
      </c>
      <c r="E486" s="98">
        <f>M486*Q486</f>
        <v/>
      </c>
      <c r="F486" s="98">
        <f>I486*IF(S486="CASE",H486,G486)</f>
        <v/>
      </c>
      <c r="G486" s="97">
        <f>IF(S486="CASE","",IFERROR(ROUNDUP(E486/N486,0),""))</f>
        <v/>
      </c>
      <c r="H486" s="97">
        <f>IF(S486="BOX","",IFERROR(ROUNDUP(E486/O486,0),""))</f>
        <v/>
      </c>
      <c r="I486" s="98">
        <f>IF(S486="CASE",FLOOR(O486/M486,1),FLOOR(N486/M486,1))</f>
        <v/>
      </c>
      <c r="J486" s="99">
        <f>IF(ISNUMBER(SEARCH("FNSKU",C486)),"Labeling","")</f>
        <v/>
      </c>
      <c r="K486" s="99">
        <f>IFERROR(VLOOKUP(A486,Instruction!A:F,6,0),"")</f>
        <v/>
      </c>
      <c r="L486" s="100">
        <f>IFERROR(VLOOKUP(A486,Instruction!A:J,10,0),"No Supplies")</f>
        <v/>
      </c>
      <c r="M486" s="98">
        <f>IFERROR(VLOOKUP(A486,Data1!A:C,3,0),1)</f>
        <v/>
      </c>
      <c r="N486" s="97">
        <f>IFERROR(VLOOKUP(D486,Data2!$A:$D,4,0),"")</f>
        <v/>
      </c>
      <c r="O486" s="96">
        <f>IFERROR(VLOOKUP(D486,Data2!$A:$C,3,0),"")</f>
        <v/>
      </c>
      <c r="P486" s="97" t="n">
        <v>9</v>
      </c>
      <c r="Q486" s="96" t="n">
        <v>12</v>
      </c>
      <c r="R486" s="96" t="inlineStr"/>
      <c r="S486" s="96" t="inlineStr">
        <is>
          <t>BOX</t>
        </is>
      </c>
    </row>
    <row r="487">
      <c r="A487" s="109" t="inlineStr">
        <is>
          <t>2306-PACK2</t>
        </is>
      </c>
      <c r="B487" s="102" t="inlineStr">
        <is>
          <t>B09C2QV3NQ</t>
        </is>
      </c>
      <c r="C487" s="102" t="inlineStr">
        <is>
          <t>X0044R3MFB</t>
        </is>
      </c>
      <c r="D487" s="103">
        <f>IFERROR(VLOOKUP(A487,Data1!A:B,2,0),"")</f>
        <v/>
      </c>
      <c r="E487" s="113">
        <f>M487*Q487</f>
        <v/>
      </c>
      <c r="F487" s="113">
        <f>I487*IF(S487="CASE",H487,G487)</f>
        <v/>
      </c>
      <c r="G487" s="103">
        <f>IF(S487="CASE","",IFERROR(ROUNDUP(E487/N487,0),""))</f>
        <v/>
      </c>
      <c r="H487" s="103">
        <f>IF(S487="BOX","",IFERROR(ROUNDUP(E487/O487,0),""))</f>
        <v/>
      </c>
      <c r="I487" s="105">
        <f>IF(S487="CASE",FLOOR(O487/M487,1),FLOOR(N487/M487,1))</f>
        <v/>
      </c>
      <c r="J487" s="106">
        <f>IF(ISNUMBER(SEARCH("FNSKU",C487)),"Labeling","")</f>
        <v/>
      </c>
      <c r="K487" s="106">
        <f>IFERROR(VLOOKUP(A487,Instruction!A:F,6,0),"")</f>
        <v/>
      </c>
      <c r="L487" s="107">
        <f>IFERROR(VLOOKUP(A487,Instruction!A:J,10,0),"No Supplies")</f>
        <v/>
      </c>
      <c r="M487" s="113">
        <f>IFERROR(VLOOKUP(A487,Data1!A:C,3,0),1)</f>
        <v/>
      </c>
      <c r="N487" s="103">
        <f>IFERROR(VLOOKUP(D487,Data2!$A:$D,4,0),"")</f>
        <v/>
      </c>
      <c r="O487" s="102">
        <f>IFERROR(VLOOKUP(D487,Data2!$A:$C,3,0),"")</f>
        <v/>
      </c>
      <c r="P487" s="103" t="n">
        <v>9</v>
      </c>
      <c r="Q487" s="102" t="n">
        <v>12</v>
      </c>
      <c r="R487" s="102" t="inlineStr"/>
      <c r="S487" s="102" t="inlineStr">
        <is>
          <t>BOX</t>
        </is>
      </c>
    </row>
    <row r="488">
      <c r="A488" s="95" t="inlineStr">
        <is>
          <t>3171-CASE</t>
        </is>
      </c>
      <c r="B488" s="96" t="inlineStr">
        <is>
          <t>B0BP5VG3LW</t>
        </is>
      </c>
      <c r="C488" s="96" t="inlineStr">
        <is>
          <t>X004KSH7AP</t>
        </is>
      </c>
      <c r="D488" s="97">
        <f>IFERROR(VLOOKUP(A488,Data1!A:B,2,0),"")</f>
        <v/>
      </c>
      <c r="E488" s="98">
        <f>M488*Q488</f>
        <v/>
      </c>
      <c r="F488" s="98">
        <f>I488*IF(S488="CASE",H488,G488)</f>
        <v/>
      </c>
      <c r="G488" s="97">
        <f>IF(S488="CASE","",IFERROR(ROUNDUP(E488/N488,0),""))</f>
        <v/>
      </c>
      <c r="H488" s="97">
        <f>IF(S488="BOX","",IFERROR(ROUNDUP(E488/O488,0),""))</f>
        <v/>
      </c>
      <c r="I488" s="98">
        <f>IF(S488="CASE",FLOOR(O488/M488,1),FLOOR(N488/M488,1))</f>
        <v/>
      </c>
      <c r="J488" s="99">
        <f>IF(ISNUMBER(SEARCH("FNSKU",C488)),"Labeling","")</f>
        <v/>
      </c>
      <c r="K488" s="99">
        <f>IFERROR(VLOOKUP(A488,Instruction!A:F,6,0),"")</f>
        <v/>
      </c>
      <c r="L488" s="100">
        <f>IFERROR(VLOOKUP(A488,Instruction!A:J,10,0),"No Supplies")</f>
        <v/>
      </c>
      <c r="M488" s="98">
        <f>IFERROR(VLOOKUP(A488,Data1!A:C,3,0),1)</f>
        <v/>
      </c>
      <c r="N488" s="97">
        <f>IFERROR(VLOOKUP(D488,Data2!$A:$D,4,0),"")</f>
        <v/>
      </c>
      <c r="O488" s="96">
        <f>IFERROR(VLOOKUP(D488,Data2!$A:$C,3,0),"")</f>
        <v/>
      </c>
      <c r="P488" s="97" t="n">
        <v>9</v>
      </c>
      <c r="Q488" s="96" t="n">
        <v>9</v>
      </c>
      <c r="R488" s="96" t="inlineStr"/>
      <c r="S488" s="96" t="inlineStr">
        <is>
          <t>CASE</t>
        </is>
      </c>
    </row>
    <row r="489">
      <c r="A489" s="109" t="inlineStr">
        <is>
          <t>1621-PACK2</t>
        </is>
      </c>
      <c r="B489" s="102" t="inlineStr">
        <is>
          <t>B08DDHX4Z9</t>
        </is>
      </c>
      <c r="C489" s="102" t="inlineStr"/>
      <c r="D489" s="103">
        <f>IFERROR(VLOOKUP(A489,Data1!A:B,2,0),"")</f>
        <v/>
      </c>
      <c r="E489" s="113">
        <f>M489*Q489</f>
        <v/>
      </c>
      <c r="F489" s="113">
        <f>I489*IF(S489="CASE",H489,G489)</f>
        <v/>
      </c>
      <c r="G489" s="103">
        <f>IF(S489="CASE","",IFERROR(ROUNDUP(E489/N489,0),""))</f>
        <v/>
      </c>
      <c r="H489" s="103">
        <f>IF(S489="BOX","",IFERROR(ROUNDUP(E489/O489,0),""))</f>
        <v/>
      </c>
      <c r="I489" s="105">
        <f>IF(S489="CASE",FLOOR(O489/M489,1),FLOOR(N489/M489,1))</f>
        <v/>
      </c>
      <c r="J489" s="106">
        <f>IF(ISNUMBER(SEARCH("FNSKU",C489)),"Labeling","")</f>
        <v/>
      </c>
      <c r="K489" s="106" t="inlineStr">
        <is>
          <t>• Insert 2 pcs into poly bag, apply FNSKU label.
• Put back to CASE (Cover all existing barcodes on the box/case)</t>
        </is>
      </c>
      <c r="L489" s="107">
        <f>IFERROR(VLOOKUP(A489,Instruction!A:J,10,0),"No Supplies")</f>
        <v/>
      </c>
      <c r="M489" s="113">
        <f>IFERROR(VLOOKUP(A489,Data1!A:C,3,0),1)</f>
        <v/>
      </c>
      <c r="N489" s="103">
        <f>IFERROR(VLOOKUP(D489,Data2!$A:$D,4,0),"")</f>
        <v/>
      </c>
      <c r="O489" s="102">
        <f>IFERROR(VLOOKUP(D489,Data2!$A:$C,3,0),"")</f>
        <v/>
      </c>
      <c r="P489" s="103" t="n">
        <v>11</v>
      </c>
      <c r="Q489" s="102" t="n">
        <v>12</v>
      </c>
      <c r="R489" s="102" t="inlineStr"/>
      <c r="S489" s="102" t="inlineStr">
        <is>
          <t>BOX</t>
        </is>
      </c>
    </row>
    <row r="490">
      <c r="A490" s="95" t="inlineStr">
        <is>
          <t>837-BOX</t>
        </is>
      </c>
      <c r="B490" s="96" t="inlineStr">
        <is>
          <t>B00ANT4AAY</t>
        </is>
      </c>
      <c r="C490" s="96" t="inlineStr">
        <is>
          <t>B00ANT4AAY</t>
        </is>
      </c>
      <c r="D490" s="97">
        <f>IFERROR(VLOOKUP(A490,Data1!A:B,2,0),"")</f>
        <v/>
      </c>
      <c r="E490" s="98">
        <f>M490*Q490</f>
        <v/>
      </c>
      <c r="F490" s="98">
        <f>I490*IF(S490="CASE",H490,G490)</f>
        <v/>
      </c>
      <c r="G490" s="97">
        <f>IF(S490="CASE","",IFERROR(ROUNDUP(E490/N490,0),""))</f>
        <v/>
      </c>
      <c r="H490" s="97">
        <f>IF(S490="BOX","",IFERROR(ROUNDUP(E490/O490,0),""))</f>
        <v/>
      </c>
      <c r="I490" s="98">
        <f>IF(S490="CASE",FLOOR(O490/M490,1),FLOOR(N490/M490,1))</f>
        <v/>
      </c>
      <c r="J490" s="99">
        <f>IF(ISNUMBER(SEARCH("FNSKU",C490)),"Labeling","")</f>
        <v/>
      </c>
      <c r="K490" s="99">
        <f>IFERROR(VLOOKUP(A490,Instruction!A:F,6,0),"")</f>
        <v/>
      </c>
      <c r="L490" s="100">
        <f>IFERROR(VLOOKUP(A490,Instruction!A:J,10,0),"No Supplies")</f>
        <v/>
      </c>
      <c r="M490" s="98">
        <f>IFERROR(VLOOKUP(A490,Data1!A:C,3,0),1)</f>
        <v/>
      </c>
      <c r="N490" s="97">
        <f>IFERROR(VLOOKUP(D490,Data2!$A:$D,4,0),"")</f>
        <v/>
      </c>
      <c r="O490" s="96">
        <f>IFERROR(VLOOKUP(D490,Data2!$A:$C,3,0),"")</f>
        <v/>
      </c>
      <c r="P490" s="97" t="n">
        <v>9</v>
      </c>
      <c r="Q490" s="96" t="n">
        <v>12</v>
      </c>
      <c r="R490" s="96" t="inlineStr"/>
      <c r="S490" s="96" t="inlineStr">
        <is>
          <t>CASE</t>
        </is>
      </c>
    </row>
    <row r="491">
      <c r="A491" s="109" t="inlineStr">
        <is>
          <t>4140-PACK2</t>
        </is>
      </c>
      <c r="B491" s="102" t="inlineStr">
        <is>
          <t>B08DQ2HC52</t>
        </is>
      </c>
      <c r="C491" s="102" t="inlineStr"/>
      <c r="D491" s="103">
        <f>IFERROR(VLOOKUP(A491,Data1!A:B,2,0),"")</f>
        <v/>
      </c>
      <c r="E491" s="113">
        <f>M491*Q491</f>
        <v/>
      </c>
      <c r="F491" s="113">
        <f>I491*IF(S491="CASE",H491,G491)</f>
        <v/>
      </c>
      <c r="G491" s="103">
        <f>IF(S491="CASE","",IFERROR(ROUNDUP(E491/N491,0),""))</f>
        <v/>
      </c>
      <c r="H491" s="103">
        <f>IF(S491="BOX","",IFERROR(ROUNDUP(E491/O491,0),""))</f>
        <v/>
      </c>
      <c r="I491" s="105">
        <f>IF(S491="CASE",FLOOR(O491/M491,1),FLOOR(N491/M491,1))</f>
        <v/>
      </c>
      <c r="J491" s="106">
        <f>IF(ISNUMBER(SEARCH("FNSKU",C491)),"Labeling","")</f>
        <v/>
      </c>
      <c r="K491" s="106">
        <f>IFERROR(VLOOKUP(A491,Instruction!A:F,6,0),"")</f>
        <v/>
      </c>
      <c r="L491" s="107">
        <f>IFERROR(VLOOKUP(A491,Instruction!A:J,10,0),"No Supplies")</f>
        <v/>
      </c>
      <c r="M491" s="113">
        <f>IFERROR(VLOOKUP(A491,Data1!A:C,3,0),1)</f>
        <v/>
      </c>
      <c r="N491" s="103">
        <f>IFERROR(VLOOKUP(D491,Data2!$A:$D,4,0),"")</f>
        <v/>
      </c>
      <c r="O491" s="102">
        <f>IFERROR(VLOOKUP(D491,Data2!$A:$C,3,0),"")</f>
        <v/>
      </c>
      <c r="P491" s="103" t="n">
        <v>11</v>
      </c>
      <c r="Q491" s="102" t="n">
        <v>12</v>
      </c>
      <c r="R491" s="102" t="inlineStr"/>
      <c r="S491" s="102" t="inlineStr">
        <is>
          <t>CASE</t>
        </is>
      </c>
    </row>
    <row r="492">
      <c r="A492" s="95" t="inlineStr">
        <is>
          <t>4151-EACH</t>
        </is>
      </c>
      <c r="B492" s="96" t="inlineStr">
        <is>
          <t>B07Q5VRB3P</t>
        </is>
      </c>
      <c r="C492" s="96" t="inlineStr">
        <is>
          <t>X0044RLTOH</t>
        </is>
      </c>
      <c r="D492" s="97">
        <f>IFERROR(VLOOKUP(A492,Data1!A:B,2,0),"")</f>
        <v/>
      </c>
      <c r="E492" s="98">
        <f>M492*Q492</f>
        <v/>
      </c>
      <c r="F492" s="98">
        <f>I492*IF(S492="CASE",H492,G492)</f>
        <v/>
      </c>
      <c r="G492" s="97">
        <f>IF(S492="CASE","",IFERROR(ROUNDUP(E492/N492,0),""))</f>
        <v/>
      </c>
      <c r="H492" s="97">
        <f>IF(S492="BOX","",IFERROR(ROUNDUP(E492/O492,0),""))</f>
        <v/>
      </c>
      <c r="I492" s="98">
        <f>IF(S492="CASE",FLOOR(O492/M492,1),FLOOR(N492/M492,1))</f>
        <v/>
      </c>
      <c r="J492" s="99">
        <f>IF(ISNUMBER(SEARCH("FNSKU",C492)),"Labeling","")</f>
        <v/>
      </c>
      <c r="K492" s="99">
        <f>IFERROR(VLOOKUP(A492,Instruction!A:F,6,0),"")</f>
        <v/>
      </c>
      <c r="L492" s="100">
        <f>IFERROR(VLOOKUP(A492,Instruction!A:J,10,0),"No Supplies")</f>
        <v/>
      </c>
      <c r="M492" s="98">
        <f>IFERROR(VLOOKUP(A492,Data1!A:C,3,0),1)</f>
        <v/>
      </c>
      <c r="N492" s="97">
        <f>IFERROR(VLOOKUP(D492,Data2!$A:$D,4,0),"")</f>
        <v/>
      </c>
      <c r="O492" s="96">
        <f>IFERROR(VLOOKUP(D492,Data2!$A:$C,3,0),"")</f>
        <v/>
      </c>
      <c r="P492" s="97" t="n">
        <v>9</v>
      </c>
      <c r="Q492" s="96" t="n">
        <v>12</v>
      </c>
      <c r="R492" s="96" t="inlineStr"/>
      <c r="S492" s="96" t="inlineStr">
        <is>
          <t>CASE</t>
        </is>
      </c>
    </row>
    <row r="493">
      <c r="A493" s="109" t="inlineStr">
        <is>
          <t>3141-EACH</t>
        </is>
      </c>
      <c r="B493" s="102" t="inlineStr">
        <is>
          <t>B07Q7147TG</t>
        </is>
      </c>
      <c r="C493" s="102" t="inlineStr"/>
      <c r="D493" s="103">
        <f>IFERROR(VLOOKUP(A493,Data1!A:B,2,0),"")</f>
        <v/>
      </c>
      <c r="E493" s="113">
        <f>M493*Q493</f>
        <v/>
      </c>
      <c r="F493" s="113">
        <f>I493*IF(S493="CASE",H493,G493)</f>
        <v/>
      </c>
      <c r="G493" s="103">
        <f>IF(S493="CASE","",IFERROR(ROUNDUP(E493/N493,0),""))</f>
        <v/>
      </c>
      <c r="H493" s="103">
        <f>IF(S493="BOX","",IFERROR(ROUNDUP(E493/O493,0),""))</f>
        <v/>
      </c>
      <c r="I493" s="105">
        <f>IF(S493="CASE",FLOOR(O493/M493,1),FLOOR(N493/M493,1))</f>
        <v/>
      </c>
      <c r="J493" s="106">
        <f>IF(ISNUMBER(SEARCH("FNSKU",C493)),"Labeling","")</f>
        <v/>
      </c>
      <c r="K493" s="106">
        <f>IFERROR(VLOOKUP(A493,Instruction!A:F,6,0),"")</f>
        <v/>
      </c>
      <c r="L493" s="107">
        <f>IFERROR(VLOOKUP(A493,Instruction!A:J,10,0),"No Supplies")</f>
        <v/>
      </c>
      <c r="M493" s="113">
        <f>IFERROR(VLOOKUP(A493,Data1!A:C,3,0),1)</f>
        <v/>
      </c>
      <c r="N493" s="103">
        <f>IFERROR(VLOOKUP(D493,Data2!$A:$D,4,0),"")</f>
        <v/>
      </c>
      <c r="O493" s="102">
        <f>IFERROR(VLOOKUP(D493,Data2!$A:$C,3,0),"")</f>
        <v/>
      </c>
      <c r="P493" s="103" t="n">
        <v>11</v>
      </c>
      <c r="Q493" s="102" t="n">
        <v>12</v>
      </c>
      <c r="R493" s="102" t="inlineStr"/>
      <c r="S493" s="102" t="inlineStr">
        <is>
          <t>CASE</t>
        </is>
      </c>
    </row>
    <row r="494">
      <c r="A494" s="95" t="inlineStr">
        <is>
          <t>3147-PACK2</t>
        </is>
      </c>
      <c r="B494" s="96" t="inlineStr">
        <is>
          <t>B08DPYNLKP</t>
        </is>
      </c>
      <c r="C494" s="96" t="inlineStr"/>
      <c r="D494" s="97">
        <f>IFERROR(VLOOKUP(A494,Data1!A:B,2,0),"")</f>
        <v/>
      </c>
      <c r="E494" s="98">
        <f>M494*Q494</f>
        <v/>
      </c>
      <c r="F494" s="98">
        <f>I494*IF(S494="CASE",H494,G494)</f>
        <v/>
      </c>
      <c r="G494" s="97">
        <f>IF(S494="CASE","",IFERROR(ROUNDUP(E494/N494,0),""))</f>
        <v/>
      </c>
      <c r="H494" s="97">
        <f>IF(S494="BOX","",IFERROR(ROUNDUP(E494/O494,0),""))</f>
        <v/>
      </c>
      <c r="I494" s="98">
        <f>IF(S494="CASE",FLOOR(O494/M494,1),FLOOR(N494/M494,1))</f>
        <v/>
      </c>
      <c r="J494" s="99">
        <f>IF(ISNUMBER(SEARCH("FNSKU",C494)),"Labeling","")</f>
        <v/>
      </c>
      <c r="K494" s="99">
        <f>IFERROR(VLOOKUP(A494,Instruction!A:F,6,0),"")</f>
        <v/>
      </c>
      <c r="L494" s="100">
        <f>IFERROR(VLOOKUP(A494,Instruction!A:J,10,0),"No Supplies")</f>
        <v/>
      </c>
      <c r="M494" s="98">
        <f>IFERROR(VLOOKUP(A494,Data1!A:C,3,0),1)</f>
        <v/>
      </c>
      <c r="N494" s="97">
        <f>IFERROR(VLOOKUP(D494,Data2!$A:$D,4,0),"")</f>
        <v/>
      </c>
      <c r="O494" s="96">
        <f>IFERROR(VLOOKUP(D494,Data2!$A:$C,3,0),"")</f>
        <v/>
      </c>
      <c r="P494" s="97" t="n">
        <v>11</v>
      </c>
      <c r="Q494" s="96" t="n">
        <v>12</v>
      </c>
      <c r="R494" s="96" t="inlineStr"/>
      <c r="S494" s="96" t="inlineStr">
        <is>
          <t>CASE</t>
        </is>
      </c>
    </row>
    <row r="495">
      <c r="A495" s="109" t="inlineStr">
        <is>
          <t>5090-PACK4</t>
        </is>
      </c>
      <c r="B495" s="102" t="inlineStr">
        <is>
          <t>B08FBPJTZS</t>
        </is>
      </c>
      <c r="C495" s="102" t="inlineStr"/>
      <c r="D495" s="103">
        <f>IFERROR(VLOOKUP(A495,Data1!A:B,2,0),"")</f>
        <v/>
      </c>
      <c r="E495" s="113">
        <f>M495*Q495</f>
        <v/>
      </c>
      <c r="F495" s="113">
        <f>I495*IF(S495="CASE",H495,G495)</f>
        <v/>
      </c>
      <c r="G495" s="103">
        <f>IF(S495="CASE","",IFERROR(ROUNDUP(E495/N495,0),""))</f>
        <v/>
      </c>
      <c r="H495" s="103">
        <f>IF(S495="BOX","",IFERROR(ROUNDUP(E495/O495,0),""))</f>
        <v/>
      </c>
      <c r="I495" s="105">
        <f>IF(S495="CASE",FLOOR(O495/M495,1),FLOOR(N495/M495,1))</f>
        <v/>
      </c>
      <c r="J495" s="106">
        <f>IF(ISNUMBER(SEARCH("FNSKU",C495)),"Labeling","")</f>
        <v/>
      </c>
      <c r="K495" s="106">
        <f>IFERROR(VLOOKUP(A495,Instruction!A:F,6,0),"")</f>
        <v/>
      </c>
      <c r="L495" s="107">
        <f>IFERROR(VLOOKUP(A495,Instruction!A:J,10,0),"No Supplies")</f>
        <v/>
      </c>
      <c r="M495" s="113">
        <f>IFERROR(VLOOKUP(A495,Data1!A:C,3,0),1)</f>
        <v/>
      </c>
      <c r="N495" s="103">
        <f>IFERROR(VLOOKUP(D495,Data2!$A:$D,4,0),"")</f>
        <v/>
      </c>
      <c r="O495" s="102">
        <f>IFERROR(VLOOKUP(D495,Data2!$A:$C,3,0),"")</f>
        <v/>
      </c>
      <c r="P495" s="103" t="n">
        <v>11</v>
      </c>
      <c r="Q495" s="102" t="n">
        <v>12</v>
      </c>
      <c r="R495" s="102" t="inlineStr"/>
      <c r="S495" s="102" t="inlineStr">
        <is>
          <t>CASE</t>
        </is>
      </c>
    </row>
    <row r="496">
      <c r="A496" s="95" t="inlineStr">
        <is>
          <t>5090-PACK6</t>
        </is>
      </c>
      <c r="B496" s="96" t="inlineStr">
        <is>
          <t>B0B8QLMQW8</t>
        </is>
      </c>
      <c r="C496" s="96" t="inlineStr"/>
      <c r="D496" s="97">
        <f>IFERROR(VLOOKUP(A496,Data1!A:B,2,0),"")</f>
        <v/>
      </c>
      <c r="E496" s="98">
        <f>M496*Q496</f>
        <v/>
      </c>
      <c r="F496" s="98">
        <f>I496*IF(S496="CASE",H496,G496)</f>
        <v/>
      </c>
      <c r="G496" s="97">
        <f>IF(S496="CASE","",IFERROR(ROUNDUP(E496/N496,0),""))</f>
        <v/>
      </c>
      <c r="H496" s="97">
        <f>IF(S496="BOX","",IFERROR(ROUNDUP(E496/O496,0),""))</f>
        <v/>
      </c>
      <c r="I496" s="98">
        <f>IF(S496="CASE",FLOOR(O496/M496,1),FLOOR(N496/M496,1))</f>
        <v/>
      </c>
      <c r="J496" s="99">
        <f>IF(ISNUMBER(SEARCH("FNSKU",C496)),"Labeling","")</f>
        <v/>
      </c>
      <c r="K496" s="99" t="inlineStr">
        <is>
          <t xml:space="preserve">• Put 6 pcs into polybag and apply FNSKU labels on each of the poly bags.
• Insert the poly-bagged sets back to CASE (Cover all existing barcodes on the box/case) </t>
        </is>
      </c>
      <c r="L496" s="100">
        <f>IFERROR(VLOOKUP(A496,Instruction!A:J,10,0),"No Supplies")</f>
        <v/>
      </c>
      <c r="M496" s="98">
        <f>IFERROR(VLOOKUP(A496,Data1!A:C,3,0),1)</f>
        <v/>
      </c>
      <c r="N496" s="97">
        <f>IFERROR(VLOOKUP(D496,Data2!$A:$D,4,0),"")</f>
        <v/>
      </c>
      <c r="O496" s="96">
        <f>IFERROR(VLOOKUP(D496,Data2!$A:$C,3,0),"")</f>
        <v/>
      </c>
      <c r="P496" s="97" t="n">
        <v>11</v>
      </c>
      <c r="Q496" s="96" t="n">
        <v>48</v>
      </c>
      <c r="R496" s="96" t="inlineStr"/>
      <c r="S496" s="96" t="inlineStr">
        <is>
          <t>CASE</t>
        </is>
      </c>
    </row>
    <row r="497">
      <c r="A497" s="109" t="inlineStr">
        <is>
          <t>4142-CASE</t>
        </is>
      </c>
      <c r="B497" s="102" t="inlineStr">
        <is>
          <t>B07QN88VV2</t>
        </is>
      </c>
      <c r="C497" s="102" t="inlineStr"/>
      <c r="D497" s="103">
        <f>IFERROR(VLOOKUP(A497,Data1!A:B,2,0),"")</f>
        <v/>
      </c>
      <c r="E497" s="113">
        <f>M497*Q497</f>
        <v/>
      </c>
      <c r="F497" s="113">
        <f>I497*IF(S497="CASE",H497,G497)</f>
        <v/>
      </c>
      <c r="G497" s="103">
        <f>IF(S497="CASE","",IFERROR(ROUNDUP(E497/N497,0),""))</f>
        <v/>
      </c>
      <c r="H497" s="103">
        <f>IF(S497="BOX","",IFERROR(ROUNDUP(E497/O497,0),""))</f>
        <v/>
      </c>
      <c r="I497" s="105">
        <f>IF(S497="CASE",FLOOR(O497/M497,1),FLOOR(N497/M497,1))</f>
        <v/>
      </c>
      <c r="J497" s="106">
        <f>IF(ISNUMBER(SEARCH("FNSKU",C497)),"Labeling","")</f>
        <v/>
      </c>
      <c r="K497" s="106">
        <f>IFERROR(VLOOKUP(A497,Instruction!A:F,6,0),"")</f>
        <v/>
      </c>
      <c r="L497" s="107">
        <f>IFERROR(VLOOKUP(A497,Instruction!A:J,10,0),"No Supplies")</f>
        <v/>
      </c>
      <c r="M497" s="113">
        <f>IFERROR(VLOOKUP(A497,Data1!A:C,3,0),1)</f>
        <v/>
      </c>
      <c r="N497" s="103">
        <f>IFERROR(VLOOKUP(D497,Data2!$A:$D,4,0),"")</f>
        <v/>
      </c>
      <c r="O497" s="102">
        <f>IFERROR(VLOOKUP(D497,Data2!$A:$C,3,0),"")</f>
        <v/>
      </c>
      <c r="P497" s="103" t="n">
        <v>11</v>
      </c>
      <c r="Q497" s="102" t="n">
        <v>11</v>
      </c>
      <c r="R497" s="102" t="inlineStr"/>
      <c r="S497" s="102" t="inlineStr">
        <is>
          <t>CASE</t>
        </is>
      </c>
    </row>
    <row r="498">
      <c r="A498" s="95" t="inlineStr">
        <is>
          <t>2138-SET6</t>
        </is>
      </c>
      <c r="B498" s="96" t="inlineStr">
        <is>
          <t>B07S3DWYRL</t>
        </is>
      </c>
      <c r="C498" s="96" t="inlineStr">
        <is>
          <t>X0044RG6VX</t>
        </is>
      </c>
      <c r="D498" s="97">
        <f>IFERROR(VLOOKUP(A498,Data1!A:B,2,0),"")</f>
        <v/>
      </c>
      <c r="E498" s="98">
        <f>M498*Q498</f>
        <v/>
      </c>
      <c r="F498" s="98">
        <f>I498*IF(S498="CASE",H498,G498)</f>
        <v/>
      </c>
      <c r="G498" s="97">
        <f>IF(S498="CASE","",IFERROR(ROUNDUP(E498/N498,0),""))</f>
        <v/>
      </c>
      <c r="H498" s="97">
        <f>IF(S498="BOX","",IFERROR(ROUNDUP(E498/O498,0),""))</f>
        <v/>
      </c>
      <c r="I498" s="98">
        <f>IF(S498="CASE",FLOOR(O498/M498,1),FLOOR(N498/M498,1))</f>
        <v/>
      </c>
      <c r="J498" s="99">
        <f>IF(ISNUMBER(SEARCH("FNSKU",C498)),"Labeling","")</f>
        <v/>
      </c>
      <c r="K498" s="99">
        <f>IFERROR(VLOOKUP(A498,Instruction!A:F,6,0),"")</f>
        <v/>
      </c>
      <c r="L498" s="100">
        <f>IFERROR(VLOOKUP(A498,Instruction!A:J,10,0),"No Supplies")</f>
        <v/>
      </c>
      <c r="M498" s="98">
        <f>IFERROR(VLOOKUP(A498,Data1!A:C,3,0),1)</f>
        <v/>
      </c>
      <c r="N498" s="97">
        <f>IFERROR(VLOOKUP(D498,Data2!$A:$D,4,0),"")</f>
        <v/>
      </c>
      <c r="O498" s="96">
        <f>IFERROR(VLOOKUP(D498,Data2!$A:$C,3,0),"")</f>
        <v/>
      </c>
      <c r="P498" s="97" t="n">
        <v>9</v>
      </c>
      <c r="Q498" s="96" t="n">
        <v>8</v>
      </c>
      <c r="R498" s="96" t="inlineStr"/>
      <c r="S498" s="96" t="inlineStr">
        <is>
          <t>CASE</t>
        </is>
      </c>
    </row>
    <row r="499">
      <c r="A499" s="109" t="inlineStr">
        <is>
          <t>576-SET6</t>
        </is>
      </c>
      <c r="B499" s="102" t="inlineStr">
        <is>
          <t>B0DJCGRCTQ</t>
        </is>
      </c>
      <c r="C499" s="102" t="inlineStr">
        <is>
          <t>X004VNA6TN</t>
        </is>
      </c>
      <c r="D499" s="103">
        <f>IFERROR(VLOOKUP(A499,Data1!A:B,2,0),"")</f>
        <v/>
      </c>
      <c r="E499" s="113">
        <f>M499*Q499</f>
        <v/>
      </c>
      <c r="F499" s="113">
        <f>I499*IF(S499="CASE",H499,G499)</f>
        <v/>
      </c>
      <c r="G499" s="103">
        <f>IF(S499="CASE","",IFERROR(ROUNDUP(E499/N499,0),""))</f>
        <v/>
      </c>
      <c r="H499" s="103">
        <f>IF(S499="BOX","",IFERROR(ROUNDUP(E499/O499,0),""))</f>
        <v/>
      </c>
      <c r="I499" s="105">
        <f>IF(S499="CASE",FLOOR(O499/M499,1),FLOOR(N499/M499,1))</f>
        <v/>
      </c>
      <c r="J499" s="106">
        <f>IF(ISNUMBER(SEARCH("FNSKU",C499)),"Labeling","")</f>
        <v/>
      </c>
      <c r="K499" s="106">
        <f>IFERROR(VLOOKUP(A499,Instruction!A:F,6,0),"")</f>
        <v/>
      </c>
      <c r="L499" s="107">
        <f>IFERROR(VLOOKUP(A499,Instruction!A:J,10,0),"No Supplies")</f>
        <v/>
      </c>
      <c r="M499" s="113">
        <f>IFERROR(VLOOKUP(A499,Data1!A:C,3,0),1)</f>
        <v/>
      </c>
      <c r="N499" s="103">
        <f>IFERROR(VLOOKUP(D499,Data2!$A:$D,4,0),"")</f>
        <v/>
      </c>
      <c r="O499" s="102">
        <f>IFERROR(VLOOKUP(D499,Data2!$A:$C,3,0),"")</f>
        <v/>
      </c>
      <c r="P499" s="103" t="n">
        <v>9</v>
      </c>
      <c r="Q499" s="102" t="n">
        <v>24</v>
      </c>
      <c r="R499" s="102" t="inlineStr"/>
      <c r="S499" s="102" t="inlineStr">
        <is>
          <t>CASE</t>
        </is>
      </c>
    </row>
    <row r="500">
      <c r="A500" s="95" t="inlineStr">
        <is>
          <t>4106-PACK4</t>
        </is>
      </c>
      <c r="B500" s="96" t="inlineStr">
        <is>
          <t>B08DPXZ72H</t>
        </is>
      </c>
      <c r="C500" s="96" t="inlineStr">
        <is>
          <t>X0044RLX6L</t>
        </is>
      </c>
      <c r="D500" s="97">
        <f>IFERROR(VLOOKUP(A500,Data1!A:B,2,0),"")</f>
        <v/>
      </c>
      <c r="E500" s="98">
        <f>M500*Q500</f>
        <v/>
      </c>
      <c r="F500" s="98">
        <f>I500*IF(S500="CASE",H500,G500)</f>
        <v/>
      </c>
      <c r="G500" s="97">
        <f>IF(S500="CASE","",IFERROR(ROUNDUP(E500/N500,0),""))</f>
        <v/>
      </c>
      <c r="H500" s="97">
        <f>IF(S500="BOX","",IFERROR(ROUNDUP(E500/O500,0),""))</f>
        <v/>
      </c>
      <c r="I500" s="98">
        <f>IF(S500="CASE",FLOOR(O500/M500,1),FLOOR(N500/M500,1))</f>
        <v/>
      </c>
      <c r="J500" s="99">
        <f>IF(ISNUMBER(SEARCH("FNSKU",C500)),"Labeling","")</f>
        <v/>
      </c>
      <c r="K500" s="99">
        <f>IFERROR(VLOOKUP(A500,Instruction!A:F,6,0),"")</f>
        <v/>
      </c>
      <c r="L500" s="100">
        <f>IFERROR(VLOOKUP(A500,Instruction!A:J,10,0),"No Supplies")</f>
        <v/>
      </c>
      <c r="M500" s="98">
        <f>IFERROR(VLOOKUP(A500,Data1!A:C,3,0),1)</f>
        <v/>
      </c>
      <c r="N500" s="97">
        <f>IFERROR(VLOOKUP(D500,Data2!$A:$D,4,0),"")</f>
        <v/>
      </c>
      <c r="O500" s="96">
        <f>IFERROR(VLOOKUP(D500,Data2!$A:$C,3,0),"")</f>
        <v/>
      </c>
      <c r="P500" s="97" t="n">
        <v>9</v>
      </c>
      <c r="Q500" s="96" t="n">
        <v>9</v>
      </c>
      <c r="R500" s="96" t="inlineStr"/>
      <c r="S500" s="96" t="inlineStr">
        <is>
          <t>CASE</t>
        </is>
      </c>
    </row>
    <row r="501">
      <c r="A501" s="109" t="inlineStr">
        <is>
          <t>1280-EACH</t>
        </is>
      </c>
      <c r="B501" s="102" t="inlineStr">
        <is>
          <t>B073RWXVQD</t>
        </is>
      </c>
      <c r="C501" s="102" t="inlineStr"/>
      <c r="D501" s="103">
        <f>IFERROR(VLOOKUP(A501,Data1!A:B,2,0),"")</f>
        <v/>
      </c>
      <c r="E501" s="113">
        <f>M501*Q501</f>
        <v/>
      </c>
      <c r="F501" s="113">
        <f>I501*IF(S501="CASE",H501,G501)</f>
        <v/>
      </c>
      <c r="G501" s="103">
        <f>IF(S501="CASE","",IFERROR(ROUNDUP(E501/N501,0),""))</f>
        <v/>
      </c>
      <c r="H501" s="103">
        <f>IF(S501="BOX","",IFERROR(ROUNDUP(E501/O501,0),""))</f>
        <v/>
      </c>
      <c r="I501" s="105">
        <f>IF(S501="CASE",FLOOR(O501/M501,1),FLOOR(N501/M501,1))</f>
        <v/>
      </c>
      <c r="J501" s="106">
        <f>IF(ISNUMBER(SEARCH("FNSKU",C501)),"Labeling","")</f>
        <v/>
      </c>
      <c r="K501" s="106">
        <f>IFERROR(VLOOKUP(A501,Instruction!A:F,6,0),"")</f>
        <v/>
      </c>
      <c r="L501" s="107">
        <f>IFERROR(VLOOKUP(A501,Instruction!A:J,10,0),"No Supplies")</f>
        <v/>
      </c>
      <c r="M501" s="113">
        <f>IFERROR(VLOOKUP(A501,Data1!A:C,3,0),1)</f>
        <v/>
      </c>
      <c r="N501" s="103">
        <f>IFERROR(VLOOKUP(D501,Data2!$A:$D,4,0),"")</f>
        <v/>
      </c>
      <c r="O501" s="102">
        <f>IFERROR(VLOOKUP(D501,Data2!$A:$C,3,0),"")</f>
        <v/>
      </c>
      <c r="P501" s="103" t="n">
        <v>10</v>
      </c>
      <c r="Q501" s="102" t="n">
        <v>24</v>
      </c>
      <c r="R501" s="102" t="inlineStr"/>
      <c r="S501" s="102" t="inlineStr">
        <is>
          <t>BOX</t>
        </is>
      </c>
    </row>
    <row r="502">
      <c r="A502" s="95" t="inlineStr">
        <is>
          <t>6049-EACH</t>
        </is>
      </c>
      <c r="B502" s="96" t="inlineStr">
        <is>
          <t>B0CMVC9XQT</t>
        </is>
      </c>
      <c r="C502" s="96" t="inlineStr">
        <is>
          <t>B0CMVC9XQT</t>
        </is>
      </c>
      <c r="D502" s="97">
        <f>IFERROR(VLOOKUP(A502,Data1!A:B,2,0),"")</f>
        <v/>
      </c>
      <c r="E502" s="98">
        <f>M502*Q502</f>
        <v/>
      </c>
      <c r="F502" s="98">
        <f>I502*IF(S502="CASE",H502,G502)</f>
        <v/>
      </c>
      <c r="G502" s="97">
        <f>IF(S502="CASE","",IFERROR(ROUNDUP(E502/N502,0),""))</f>
        <v/>
      </c>
      <c r="H502" s="97">
        <f>IF(S502="BOX","",IFERROR(ROUNDUP(E502/O502,0),""))</f>
        <v/>
      </c>
      <c r="I502" s="98">
        <f>IF(S502="CASE",FLOOR(O502/M502,1),FLOOR(N502/M502,1))</f>
        <v/>
      </c>
      <c r="J502" s="99">
        <f>IF(ISNUMBER(SEARCH("FNSKU",C502)),"Labeling","")</f>
        <v/>
      </c>
      <c r="K502" s="99">
        <f>IFERROR(VLOOKUP(A502,Instruction!A:F,6,0),"")</f>
        <v/>
      </c>
      <c r="L502" s="100">
        <f>IFERROR(VLOOKUP(A502,Instruction!A:J,10,0),"No Supplies")</f>
        <v/>
      </c>
      <c r="M502" s="98">
        <f>IFERROR(VLOOKUP(A502,Data1!A:C,3,0),1)</f>
        <v/>
      </c>
      <c r="N502" s="97">
        <f>IFERROR(VLOOKUP(D502,Data2!$A:$D,4,0),"")</f>
        <v/>
      </c>
      <c r="O502" s="96">
        <f>IFERROR(VLOOKUP(D502,Data2!$A:$C,3,0),"")</f>
        <v/>
      </c>
      <c r="P502" s="97" t="n">
        <v>9</v>
      </c>
      <c r="Q502" s="96" t="n">
        <v>12</v>
      </c>
      <c r="R502" s="96" t="inlineStr"/>
      <c r="S502" s="96" t="inlineStr">
        <is>
          <t>CASE</t>
        </is>
      </c>
    </row>
    <row r="503">
      <c r="A503" s="109" t="inlineStr">
        <is>
          <t>2080-EACH</t>
        </is>
      </c>
      <c r="B503" s="102" t="inlineStr">
        <is>
          <t>B076DXVLWX</t>
        </is>
      </c>
      <c r="C503" s="102" t="inlineStr">
        <is>
          <t>X0044F7CA9</t>
        </is>
      </c>
      <c r="D503" s="103">
        <f>IFERROR(VLOOKUP(A503,Data1!A:B,2,0),"")</f>
        <v/>
      </c>
      <c r="E503" s="113">
        <f>M503*Q503</f>
        <v/>
      </c>
      <c r="F503" s="113">
        <f>I503*IF(S503="CASE",H503,G503)</f>
        <v/>
      </c>
      <c r="G503" s="103">
        <f>IF(S503="CASE","",IFERROR(ROUNDUP(E503/N503,0),""))</f>
        <v/>
      </c>
      <c r="H503" s="103">
        <f>IF(S503="BOX","",IFERROR(ROUNDUP(E503/O503,0),""))</f>
        <v/>
      </c>
      <c r="I503" s="105">
        <f>IF(S503="CASE",FLOOR(O503/M503,1),FLOOR(N503/M503,1))</f>
        <v/>
      </c>
      <c r="J503" s="106">
        <f>IF(ISNUMBER(SEARCH("FNSKU",C503)),"Labeling","")</f>
        <v/>
      </c>
      <c r="K503" s="106">
        <f>IFERROR(VLOOKUP(A503,Instruction!A:F,6,0),"")</f>
        <v/>
      </c>
      <c r="L503" s="107">
        <f>IFERROR(VLOOKUP(A503,Instruction!A:J,10,0),"No Supplies")</f>
        <v/>
      </c>
      <c r="M503" s="113">
        <f>IFERROR(VLOOKUP(A503,Data1!A:C,3,0),1)</f>
        <v/>
      </c>
      <c r="N503" s="103">
        <f>IFERROR(VLOOKUP(D503,Data2!$A:$D,4,0),"")</f>
        <v/>
      </c>
      <c r="O503" s="102">
        <f>IFERROR(VLOOKUP(D503,Data2!$A:$C,3,0),"")</f>
        <v/>
      </c>
      <c r="P503" s="103" t="n">
        <v>9</v>
      </c>
      <c r="Q503" s="102" t="n">
        <v>24</v>
      </c>
      <c r="R503" s="102" t="inlineStr"/>
      <c r="S503" s="102" t="inlineStr">
        <is>
          <t>BOX</t>
        </is>
      </c>
    </row>
    <row r="504">
      <c r="A504" s="95" t="inlineStr">
        <is>
          <t>4150-CASE</t>
        </is>
      </c>
      <c r="B504" s="96" t="inlineStr">
        <is>
          <t>B0921Q3T2Q</t>
        </is>
      </c>
      <c r="C504" s="96" t="inlineStr">
        <is>
          <t>X0044R3MVP</t>
        </is>
      </c>
      <c r="D504" s="97">
        <f>IFERROR(VLOOKUP(A504,Data1!A:B,2,0),"")</f>
        <v/>
      </c>
      <c r="E504" s="98">
        <f>M504*Q504</f>
        <v/>
      </c>
      <c r="F504" s="98">
        <f>I504*IF(S504="CASE",H504,G504)</f>
        <v/>
      </c>
      <c r="G504" s="97">
        <f>IF(S504="CASE","",IFERROR(ROUNDUP(E504/N504,0),""))</f>
        <v/>
      </c>
      <c r="H504" s="97">
        <f>IF(S504="BOX","",IFERROR(ROUNDUP(E504/O504,0),""))</f>
        <v/>
      </c>
      <c r="I504" s="98">
        <f>IF(S504="CASE",FLOOR(O504/M504,1),FLOOR(N504/M504,1))</f>
        <v/>
      </c>
      <c r="J504" s="99">
        <f>IF(ISNUMBER(SEARCH("FNSKU",C504)),"Labeling","")</f>
        <v/>
      </c>
      <c r="K504" s="99">
        <f>IFERROR(VLOOKUP(A504,Instruction!A:F,6,0),"")</f>
        <v/>
      </c>
      <c r="L504" s="100">
        <f>IFERROR(VLOOKUP(A504,Instruction!A:J,10,0),"No Supplies")</f>
        <v/>
      </c>
      <c r="M504" s="98">
        <f>IFERROR(VLOOKUP(A504,Data1!A:C,3,0),1)</f>
        <v/>
      </c>
      <c r="N504" s="97">
        <f>IFERROR(VLOOKUP(D504,Data2!$A:$D,4,0),"")</f>
        <v/>
      </c>
      <c r="O504" s="96">
        <f>IFERROR(VLOOKUP(D504,Data2!$A:$C,3,0),"")</f>
        <v/>
      </c>
      <c r="P504" s="97" t="n">
        <v>9</v>
      </c>
      <c r="Q504" s="96" t="n">
        <v>9</v>
      </c>
      <c r="R504" s="96" t="inlineStr"/>
      <c r="S504" s="96" t="inlineStr">
        <is>
          <t>CASE</t>
        </is>
      </c>
    </row>
    <row r="505">
      <c r="A505" s="109" t="inlineStr">
        <is>
          <t>6120-PACK2</t>
        </is>
      </c>
      <c r="B505" s="102" t="inlineStr">
        <is>
          <t>B09DK2JXYZ</t>
        </is>
      </c>
      <c r="C505" s="102" t="inlineStr"/>
      <c r="D505" s="103">
        <f>IFERROR(VLOOKUP(A505,Data1!A:B,2,0),"")</f>
        <v/>
      </c>
      <c r="E505" s="113">
        <f>M505*Q505</f>
        <v/>
      </c>
      <c r="F505" s="113">
        <f>I505*IF(S505="CASE",H505,G505)</f>
        <v/>
      </c>
      <c r="G505" s="103">
        <f>IF(S505="CASE","",IFERROR(ROUNDUP(E505/N505,0),""))</f>
        <v/>
      </c>
      <c r="H505" s="103">
        <f>IF(S505="BOX","",IFERROR(ROUNDUP(E505/O505,0),""))</f>
        <v/>
      </c>
      <c r="I505" s="105">
        <f>IF(S505="CASE",FLOOR(O505/M505,1),FLOOR(N505/M505,1))</f>
        <v/>
      </c>
      <c r="J505" s="106">
        <f>IF(ISNUMBER(SEARCH("FNSKU",C505)),"Labeling","")</f>
        <v/>
      </c>
      <c r="K505" s="106">
        <f>IFERROR(VLOOKUP(A505,Instruction!A:F,6,0),"")</f>
        <v/>
      </c>
      <c r="L505" s="107">
        <f>IFERROR(VLOOKUP(A505,Instruction!A:J,10,0),"No Supplies")</f>
        <v/>
      </c>
      <c r="M505" s="113">
        <f>IFERROR(VLOOKUP(A505,Data1!A:C,3,0),1)</f>
        <v/>
      </c>
      <c r="N505" s="103">
        <f>IFERROR(VLOOKUP(D505,Data2!$A:$D,4,0),"")</f>
        <v/>
      </c>
      <c r="O505" s="102">
        <f>IFERROR(VLOOKUP(D505,Data2!$A:$C,3,0),"")</f>
        <v/>
      </c>
      <c r="P505" s="103" t="n">
        <v>10</v>
      </c>
      <c r="Q505" s="102" t="n">
        <v>18</v>
      </c>
      <c r="R505" s="102" t="inlineStr"/>
      <c r="S505" s="102" t="inlineStr">
        <is>
          <t>CASE</t>
        </is>
      </c>
    </row>
    <row r="506">
      <c r="A506" s="95" t="inlineStr">
        <is>
          <t>834-PACK4</t>
        </is>
      </c>
      <c r="B506" s="96" t="inlineStr">
        <is>
          <t>B0D7R1N4Y1</t>
        </is>
      </c>
      <c r="C506" s="96" t="inlineStr">
        <is>
          <t>X004KT3ZTB</t>
        </is>
      </c>
      <c r="D506" s="97">
        <f>IFERROR(VLOOKUP(A506,Data1!A:B,2,0),"")</f>
        <v/>
      </c>
      <c r="E506" s="98">
        <f>M506*Q506</f>
        <v/>
      </c>
      <c r="F506" s="98">
        <f>I506*IF(S506="CASE",H506,G506)</f>
        <v/>
      </c>
      <c r="G506" s="97">
        <f>IF(S506="CASE","",IFERROR(ROUNDUP(E506/N506,0),""))</f>
        <v/>
      </c>
      <c r="H506" s="97">
        <f>IF(S506="BOX","",IFERROR(ROUNDUP(E506/O506,0),""))</f>
        <v/>
      </c>
      <c r="I506" s="98">
        <f>IF(S506="CASE",FLOOR(O506/M506,1),FLOOR(N506/M506,1))</f>
        <v/>
      </c>
      <c r="J506" s="99">
        <f>IF(ISNUMBER(SEARCH("FNSKU",C506)),"Labeling","")</f>
        <v/>
      </c>
      <c r="K506" s="99">
        <f>IFERROR(VLOOKUP(A506,Instruction!A:F,6,0),"")</f>
        <v/>
      </c>
      <c r="L506" s="100">
        <f>IFERROR(VLOOKUP(A506,Instruction!A:J,10,0),"No Supplies")</f>
        <v/>
      </c>
      <c r="M506" s="98">
        <f>IFERROR(VLOOKUP(A506,Data1!A:C,3,0),1)</f>
        <v/>
      </c>
      <c r="N506" s="97">
        <f>IFERROR(VLOOKUP(D506,Data2!$A:$D,4,0),"")</f>
        <v/>
      </c>
      <c r="O506" s="96">
        <f>IFERROR(VLOOKUP(D506,Data2!$A:$C,3,0),"")</f>
        <v/>
      </c>
      <c r="P506" s="97" t="n">
        <v>9</v>
      </c>
      <c r="Q506" s="96" t="n">
        <v>24</v>
      </c>
      <c r="R506" s="96" t="inlineStr"/>
      <c r="S506" s="96" t="inlineStr">
        <is>
          <t>CASE</t>
        </is>
      </c>
    </row>
    <row r="507">
      <c r="A507" s="109" t="inlineStr">
        <is>
          <t>17039-EACH</t>
        </is>
      </c>
      <c r="B507" s="102" t="inlineStr">
        <is>
          <t>B00FBOM490</t>
        </is>
      </c>
      <c r="C507" s="102" t="inlineStr"/>
      <c r="D507" s="103">
        <f>IFERROR(VLOOKUP(A507,Data1!A:B,2,0),"")</f>
        <v/>
      </c>
      <c r="E507" s="113">
        <f>M507*Q507</f>
        <v/>
      </c>
      <c r="F507" s="113">
        <f>I507*IF(S507="CASE",H507,G507)</f>
        <v/>
      </c>
      <c r="G507" s="103">
        <f>IF(S507="CASE","",IFERROR(ROUNDUP(E507/N507,0),""))</f>
        <v/>
      </c>
      <c r="H507" s="103">
        <f>IF(S507="BOX","",IFERROR(ROUNDUP(E507/O507,0),""))</f>
        <v/>
      </c>
      <c r="I507" s="105">
        <f>IF(S507="CASE",FLOOR(O507/M507,1),FLOOR(N507/M507,1))</f>
        <v/>
      </c>
      <c r="J507" s="106">
        <f>IF(ISNUMBER(SEARCH("FNSKU",C507)),"Labeling","")</f>
        <v/>
      </c>
      <c r="K507" s="106">
        <f>IFERROR(VLOOKUP(A507,Instruction!A:F,6,0),"")</f>
        <v/>
      </c>
      <c r="L507" s="107">
        <f>IFERROR(VLOOKUP(A507,Instruction!A:J,10,0),"No Supplies")</f>
        <v/>
      </c>
      <c r="M507" s="113">
        <f>IFERROR(VLOOKUP(A507,Data1!A:C,3,0),1)</f>
        <v/>
      </c>
      <c r="N507" s="103">
        <f>IFERROR(VLOOKUP(D507,Data2!$A:$D,4,0),"")</f>
        <v/>
      </c>
      <c r="O507" s="102">
        <f>IFERROR(VLOOKUP(D507,Data2!$A:$C,3,0),"")</f>
        <v/>
      </c>
      <c r="P507" s="103" t="n">
        <v>10</v>
      </c>
      <c r="Q507" s="102" t="n">
        <v>12</v>
      </c>
      <c r="R507" s="102" t="inlineStr"/>
      <c r="S507" s="102" t="inlineStr">
        <is>
          <t>BOX</t>
        </is>
      </c>
    </row>
    <row r="508">
      <c r="A508" s="95" t="inlineStr">
        <is>
          <t>314-SET2</t>
        </is>
      </c>
      <c r="B508" s="96" t="inlineStr">
        <is>
          <t>B00G62AY02</t>
        </is>
      </c>
      <c r="C508" s="96" t="inlineStr"/>
      <c r="D508" s="97">
        <f>IFERROR(VLOOKUP(A508,Data1!A:B,2,0),"")</f>
        <v/>
      </c>
      <c r="E508" s="98">
        <f>M508*Q508</f>
        <v/>
      </c>
      <c r="F508" s="98">
        <f>I508*IF(S508="CASE",H508,G508)</f>
        <v/>
      </c>
      <c r="G508" s="97">
        <f>IF(S508="CASE","",IFERROR(ROUNDUP(E508/N508,0),""))</f>
        <v/>
      </c>
      <c r="H508" s="97">
        <f>IF(S508="BOX","",IFERROR(ROUNDUP(E508/O508,0),""))</f>
        <v/>
      </c>
      <c r="I508" s="98">
        <f>IF(S508="CASE",FLOOR(O508/M508,1),FLOOR(N508/M508,1))</f>
        <v/>
      </c>
      <c r="J508" s="99">
        <f>IF(ISNUMBER(SEARCH("FNSKU",C508)),"Labeling","")</f>
        <v/>
      </c>
      <c r="K508" s="99">
        <f>IFERROR(VLOOKUP(A508,Instruction!A:F,6,0),"")</f>
        <v/>
      </c>
      <c r="L508" s="100">
        <f>IFERROR(VLOOKUP(A508,Instruction!A:J,10,0),"No Supplies")</f>
        <v/>
      </c>
      <c r="M508" s="98">
        <f>IFERROR(VLOOKUP(A508,Data1!A:C,3,0),1)</f>
        <v/>
      </c>
      <c r="N508" s="97">
        <f>IFERROR(VLOOKUP(D508,Data2!$A:$D,4,0),"")</f>
        <v/>
      </c>
      <c r="O508" s="96">
        <f>IFERROR(VLOOKUP(D508,Data2!$A:$C,3,0),"")</f>
        <v/>
      </c>
      <c r="P508" s="97" t="n">
        <v>10</v>
      </c>
      <c r="Q508" s="96" t="n">
        <v>24</v>
      </c>
      <c r="R508" s="96" t="inlineStr"/>
      <c r="S508" s="96" t="inlineStr">
        <is>
          <t>CASE</t>
        </is>
      </c>
    </row>
    <row r="509">
      <c r="A509" s="109" t="inlineStr">
        <is>
          <t>942-A-SET4</t>
        </is>
      </c>
      <c r="B509" s="102" t="inlineStr">
        <is>
          <t>B0CV2M1FH7</t>
        </is>
      </c>
      <c r="C509" s="102" t="inlineStr"/>
      <c r="D509" s="103">
        <f>IFERROR(VLOOKUP(A509,Data1!A:B,2,0),"")</f>
        <v/>
      </c>
      <c r="E509" s="113">
        <f>M509*Q509</f>
        <v/>
      </c>
      <c r="F509" s="113">
        <f>I509*IF(S509="CASE",H509,G509)</f>
        <v/>
      </c>
      <c r="G509" s="103">
        <f>IF(S509="CASE","",IFERROR(ROUNDUP(E509/N509,0),""))</f>
        <v/>
      </c>
      <c r="H509" s="103">
        <f>IF(S509="BOX","",IFERROR(ROUNDUP(E509/O509,0),""))</f>
        <v/>
      </c>
      <c r="I509" s="105">
        <f>IF(S509="CASE",FLOOR(O509/M509,1),FLOOR(N509/M509,1))</f>
        <v/>
      </c>
      <c r="J509" s="106">
        <f>IF(ISNUMBER(SEARCH("FNSKU",C509)),"Labeling","")</f>
        <v/>
      </c>
      <c r="K509" s="106">
        <f>IFERROR(VLOOKUP(A509,Instruction!A:F,6,0),"")</f>
        <v/>
      </c>
      <c r="L509" s="107">
        <f>IFERROR(VLOOKUP(A509,Instruction!A:J,10,0),"No Supplies")</f>
        <v/>
      </c>
      <c r="M509" s="113">
        <f>IFERROR(VLOOKUP(A509,Data1!A:C,3,0),1)</f>
        <v/>
      </c>
      <c r="N509" s="103">
        <f>IFERROR(VLOOKUP(D509,Data2!$A:$D,4,0),"")</f>
        <v/>
      </c>
      <c r="O509" s="102">
        <f>IFERROR(VLOOKUP(D509,Data2!$A:$C,3,0),"")</f>
        <v/>
      </c>
      <c r="P509" s="103" t="n">
        <v>10</v>
      </c>
      <c r="Q509" s="102" t="n">
        <v>12</v>
      </c>
      <c r="R509" s="102" t="inlineStr"/>
      <c r="S509" s="102" t="inlineStr">
        <is>
          <t>CASE</t>
        </is>
      </c>
    </row>
    <row r="510">
      <c r="A510" s="95" t="inlineStr">
        <is>
          <t>4121-PACK2</t>
        </is>
      </c>
      <c r="B510" s="96" t="inlineStr">
        <is>
          <t>B08DQ5LPMR</t>
        </is>
      </c>
      <c r="C510" s="96" t="inlineStr"/>
      <c r="D510" s="97">
        <f>IFERROR(VLOOKUP(A510,Data1!A:B,2,0),"")</f>
        <v/>
      </c>
      <c r="E510" s="98">
        <f>M510*Q510</f>
        <v/>
      </c>
      <c r="F510" s="98">
        <f>I510*IF(S510="CASE",H510,G510)</f>
        <v/>
      </c>
      <c r="G510" s="97">
        <f>IF(S510="CASE","",IFERROR(ROUNDUP(E510/N510,0),""))</f>
        <v/>
      </c>
      <c r="H510" s="97">
        <f>IF(S510="BOX","",IFERROR(ROUNDUP(E510/O510,0),""))</f>
        <v/>
      </c>
      <c r="I510" s="98">
        <f>IF(S510="CASE",FLOOR(O510/M510,1),FLOOR(N510/M510,1))</f>
        <v/>
      </c>
      <c r="J510" s="99">
        <f>IF(ISNUMBER(SEARCH("FNSKU",C510)),"Labeling","")</f>
        <v/>
      </c>
      <c r="K510" s="99">
        <f>IFERROR(VLOOKUP(A510,Instruction!A:F,6,0),"")</f>
        <v/>
      </c>
      <c r="L510" s="100">
        <f>IFERROR(VLOOKUP(A510,Instruction!A:J,10,0),"No Supplies")</f>
        <v/>
      </c>
      <c r="M510" s="98">
        <f>IFERROR(VLOOKUP(A510,Data1!A:C,3,0),1)</f>
        <v/>
      </c>
      <c r="N510" s="97">
        <f>IFERROR(VLOOKUP(D510,Data2!$A:$D,4,0),"")</f>
        <v/>
      </c>
      <c r="O510" s="96">
        <f>IFERROR(VLOOKUP(D510,Data2!$A:$C,3,0),"")</f>
        <v/>
      </c>
      <c r="P510" s="97" t="n">
        <v>10</v>
      </c>
      <c r="Q510" s="96" t="n">
        <v>12</v>
      </c>
      <c r="R510" s="96" t="inlineStr"/>
      <c r="S510" s="96" t="inlineStr">
        <is>
          <t>CASE</t>
        </is>
      </c>
    </row>
    <row r="511">
      <c r="A511" s="109" t="inlineStr">
        <is>
          <t>836-BOX</t>
        </is>
      </c>
      <c r="B511" s="102" t="inlineStr">
        <is>
          <t>B07XQN8FJQ</t>
        </is>
      </c>
      <c r="C511" s="102" t="inlineStr">
        <is>
          <t>X0044RLWXZ</t>
        </is>
      </c>
      <c r="D511" s="103">
        <f>IFERROR(VLOOKUP(A511,Data1!A:B,2,0),"")</f>
        <v/>
      </c>
      <c r="E511" s="113">
        <f>M511*Q511</f>
        <v/>
      </c>
      <c r="F511" s="113">
        <f>I511*IF(S511="CASE",H511,G511)</f>
        <v/>
      </c>
      <c r="G511" s="103">
        <f>IF(S511="CASE","",IFERROR(ROUNDUP(E511/N511,0),""))</f>
        <v/>
      </c>
      <c r="H511" s="103">
        <f>IF(S511="BOX","",IFERROR(ROUNDUP(E511/O511,0),""))</f>
        <v/>
      </c>
      <c r="I511" s="105">
        <f>IF(S511="CASE",FLOOR(O511/M511,1),FLOOR(N511/M511,1))</f>
        <v/>
      </c>
      <c r="J511" s="106">
        <f>IF(ISNUMBER(SEARCH("FNSKU",C511)),"Labeling","")</f>
        <v/>
      </c>
      <c r="K511" s="106">
        <f>IFERROR(VLOOKUP(A511,Instruction!A:F,6,0),"")</f>
        <v/>
      </c>
      <c r="L511" s="107">
        <f>IFERROR(VLOOKUP(A511,Instruction!A:J,10,0),"No Supplies")</f>
        <v/>
      </c>
      <c r="M511" s="113">
        <f>IFERROR(VLOOKUP(A511,Data1!A:C,3,0),1)</f>
        <v/>
      </c>
      <c r="N511" s="103">
        <f>IFERROR(VLOOKUP(D511,Data2!$A:$D,4,0),"")</f>
        <v/>
      </c>
      <c r="O511" s="102">
        <f>IFERROR(VLOOKUP(D511,Data2!$A:$C,3,0),"")</f>
        <v/>
      </c>
      <c r="P511" s="103" t="n">
        <v>9</v>
      </c>
      <c r="Q511" s="102" t="n">
        <v>12</v>
      </c>
      <c r="R511" s="102" t="inlineStr"/>
      <c r="S511" s="102" t="inlineStr">
        <is>
          <t>CASE</t>
        </is>
      </c>
    </row>
    <row r="512">
      <c r="A512" s="95" t="inlineStr">
        <is>
          <t>2806-BOX</t>
        </is>
      </c>
      <c r="B512" s="96" t="inlineStr">
        <is>
          <t>B07XPKG7B5</t>
        </is>
      </c>
      <c r="C512" s="96" t="inlineStr">
        <is>
          <t>X003SC97OD</t>
        </is>
      </c>
      <c r="D512" s="97">
        <f>IFERROR(VLOOKUP(A512,Data1!A:B,2,0),"")</f>
        <v/>
      </c>
      <c r="E512" s="98">
        <f>M512*Q512</f>
        <v/>
      </c>
      <c r="F512" s="98">
        <f>I512*IF(S512="CASE",H512,G512)</f>
        <v/>
      </c>
      <c r="G512" s="97">
        <f>IF(S512="CASE","",IFERROR(ROUNDUP(E512/N512,0),""))</f>
        <v/>
      </c>
      <c r="H512" s="97">
        <f>IF(S512="BOX","",IFERROR(ROUNDUP(E512/O512,0),""))</f>
        <v/>
      </c>
      <c r="I512" s="98">
        <f>IF(S512="CASE",FLOOR(O512/M512,1),FLOOR(N512/M512,1))</f>
        <v/>
      </c>
      <c r="J512" s="99">
        <f>IF(ISNUMBER(SEARCH("FNSKU",C512)),"Labeling","")</f>
        <v/>
      </c>
      <c r="K512" s="99">
        <f>IFERROR(VLOOKUP(A512,Instruction!A:F,6,0),"")</f>
        <v/>
      </c>
      <c r="L512" s="100">
        <f>IFERROR(VLOOKUP(A512,Instruction!A:J,10,0),"No Supplies")</f>
        <v/>
      </c>
      <c r="M512" s="98">
        <f>IFERROR(VLOOKUP(A512,Data1!A:C,3,0),1)</f>
        <v/>
      </c>
      <c r="N512" s="97">
        <f>IFERROR(VLOOKUP(D512,Data2!$A:$D,4,0),"")</f>
        <v/>
      </c>
      <c r="O512" s="96">
        <f>IFERROR(VLOOKUP(D512,Data2!$A:$C,3,0),"")</f>
        <v/>
      </c>
      <c r="P512" s="97" t="n">
        <v>9</v>
      </c>
      <c r="Q512" s="96" t="n">
        <v>12</v>
      </c>
      <c r="R512" s="96" t="inlineStr"/>
      <c r="S512" s="96" t="inlineStr">
        <is>
          <t>CASE</t>
        </is>
      </c>
    </row>
    <row r="513">
      <c r="A513" s="109" t="inlineStr">
        <is>
          <t>5190-BOX</t>
        </is>
      </c>
      <c r="B513" s="102" t="inlineStr">
        <is>
          <t>B0BCM88KR4</t>
        </is>
      </c>
      <c r="C513" s="102" t="inlineStr">
        <is>
          <t>B0BCM88KR4</t>
        </is>
      </c>
      <c r="D513" s="103">
        <f>IFERROR(VLOOKUP(A513,Data1!A:B,2,0),"")</f>
        <v/>
      </c>
      <c r="E513" s="113">
        <f>M513*Q513</f>
        <v/>
      </c>
      <c r="F513" s="113">
        <f>I513*IF(S513="CASE",H513,G513)</f>
        <v/>
      </c>
      <c r="G513" s="103">
        <f>IF(S513="CASE","",IFERROR(ROUNDUP(E513/N513,0),""))</f>
        <v/>
      </c>
      <c r="H513" s="103">
        <f>IF(S513="BOX","",IFERROR(ROUNDUP(E513/O513,0),""))</f>
        <v/>
      </c>
      <c r="I513" s="105">
        <f>IF(S513="CASE",FLOOR(O513/M513,1),FLOOR(N513/M513,1))</f>
        <v/>
      </c>
      <c r="J513" s="106">
        <f>IF(ISNUMBER(SEARCH("FNSKU",C513)),"Labeling","")</f>
        <v/>
      </c>
      <c r="K513" s="106">
        <f>IFERROR(VLOOKUP(A513,Instruction!A:F,6,0),"")</f>
        <v/>
      </c>
      <c r="L513" s="107">
        <f>IFERROR(VLOOKUP(A513,Instruction!A:J,10,0),"No Supplies")</f>
        <v/>
      </c>
      <c r="M513" s="113">
        <f>IFERROR(VLOOKUP(A513,Data1!A:C,3,0),1)</f>
        <v/>
      </c>
      <c r="N513" s="103">
        <f>IFERROR(VLOOKUP(D513,Data2!$A:$D,4,0),"")</f>
        <v/>
      </c>
      <c r="O513" s="102">
        <f>IFERROR(VLOOKUP(D513,Data2!$A:$C,3,0),"")</f>
        <v/>
      </c>
      <c r="P513" s="103" t="n">
        <v>9</v>
      </c>
      <c r="Q513" s="102" t="n">
        <v>12</v>
      </c>
      <c r="R513" s="102" t="inlineStr"/>
      <c r="S513" s="102" t="inlineStr">
        <is>
          <t>CASE</t>
        </is>
      </c>
    </row>
    <row r="514">
      <c r="A514" s="95" t="inlineStr">
        <is>
          <t>1272-EACH</t>
        </is>
      </c>
      <c r="B514" s="96" t="inlineStr">
        <is>
          <t>B00PHWFNV2</t>
        </is>
      </c>
      <c r="C514" s="96" t="inlineStr"/>
      <c r="D514" s="97">
        <f>IFERROR(VLOOKUP(A514,Data1!A:B,2,0),"")</f>
        <v/>
      </c>
      <c r="E514" s="98">
        <f>M514*Q514</f>
        <v/>
      </c>
      <c r="F514" s="98">
        <f>I514*IF(S514="CASE",H514,G514)</f>
        <v/>
      </c>
      <c r="G514" s="97">
        <f>IF(S514="CASE","",IFERROR(ROUNDUP(E514/N514,0),""))</f>
        <v/>
      </c>
      <c r="H514" s="97">
        <f>IF(S514="BOX","",IFERROR(ROUNDUP(E514/O514,0),""))</f>
        <v/>
      </c>
      <c r="I514" s="98">
        <f>IF(S514="CASE",FLOOR(O514/M514,1),FLOOR(N514/M514,1))</f>
        <v/>
      </c>
      <c r="J514" s="99">
        <f>IF(ISNUMBER(SEARCH("FNSKU",C514)),"Labeling","")</f>
        <v/>
      </c>
      <c r="K514" s="99">
        <f>IFERROR(VLOOKUP(A514,Instruction!A:F,6,0),"")</f>
        <v/>
      </c>
      <c r="L514" s="100">
        <f>IFERROR(VLOOKUP(A514,Instruction!A:J,10,0),"No Supplies")</f>
        <v/>
      </c>
      <c r="M514" s="98">
        <f>IFERROR(VLOOKUP(A514,Data1!A:C,3,0),1)</f>
        <v/>
      </c>
      <c r="N514" s="97">
        <f>IFERROR(VLOOKUP(D514,Data2!$A:$D,4,0),"")</f>
        <v/>
      </c>
      <c r="O514" s="96">
        <f>IFERROR(VLOOKUP(D514,Data2!$A:$C,3,0),"")</f>
        <v/>
      </c>
      <c r="P514" s="97" t="n">
        <v>10</v>
      </c>
      <c r="Q514" s="96" t="n">
        <v>12</v>
      </c>
      <c r="R514" s="96" t="inlineStr"/>
      <c r="S514" s="96" t="inlineStr">
        <is>
          <t>BOX</t>
        </is>
      </c>
    </row>
    <row r="515">
      <c r="A515" s="109" t="inlineStr">
        <is>
          <t>551-EACH</t>
        </is>
      </c>
      <c r="B515" s="102" t="inlineStr">
        <is>
          <t>B07S64FDYZ</t>
        </is>
      </c>
      <c r="C515" s="102" t="inlineStr"/>
      <c r="D515" s="103">
        <f>IFERROR(VLOOKUP(A515,Data1!A:B,2,0),"")</f>
        <v/>
      </c>
      <c r="E515" s="113">
        <f>M515*Q515</f>
        <v/>
      </c>
      <c r="F515" s="113">
        <f>I515*IF(S515="CASE",H515,G515)</f>
        <v/>
      </c>
      <c r="G515" s="103">
        <f>IF(S515="CASE","",IFERROR(ROUNDUP(E515/N515,0),""))</f>
        <v/>
      </c>
      <c r="H515" s="103">
        <f>IF(S515="BOX","",IFERROR(ROUNDUP(E515/O515,0),""))</f>
        <v/>
      </c>
      <c r="I515" s="105">
        <f>IF(S515="CASE",FLOOR(O515/M515,1),FLOOR(N515/M515,1))</f>
        <v/>
      </c>
      <c r="J515" s="106">
        <f>IF(ISNUMBER(SEARCH("FNSKU",C515)),"Labeling","")</f>
        <v/>
      </c>
      <c r="K515" s="106">
        <f>IFERROR(VLOOKUP(A515,Instruction!A:F,6,0),"")</f>
        <v/>
      </c>
      <c r="L515" s="107">
        <f>IFERROR(VLOOKUP(A515,Instruction!A:J,10,0),"No Supplies")</f>
        <v/>
      </c>
      <c r="M515" s="113">
        <f>IFERROR(VLOOKUP(A515,Data1!A:C,3,0),1)</f>
        <v/>
      </c>
      <c r="N515" s="103">
        <f>IFERROR(VLOOKUP(D515,Data2!$A:$D,4,0),"")</f>
        <v/>
      </c>
      <c r="O515" s="102">
        <f>IFERROR(VLOOKUP(D515,Data2!$A:$C,3,0),"")</f>
        <v/>
      </c>
      <c r="P515" s="103" t="n">
        <v>10</v>
      </c>
      <c r="Q515" s="102" t="n">
        <v>48</v>
      </c>
      <c r="R515" s="102" t="inlineStr"/>
      <c r="S515" s="102" t="inlineStr">
        <is>
          <t>CASE</t>
        </is>
      </c>
    </row>
    <row r="516">
      <c r="A516" s="95" t="inlineStr">
        <is>
          <t>306-BOX</t>
        </is>
      </c>
      <c r="B516" s="96" t="inlineStr">
        <is>
          <t>B07XL4XRFN</t>
        </is>
      </c>
      <c r="C516" s="96" t="inlineStr">
        <is>
          <t>X004KSH2RX</t>
        </is>
      </c>
      <c r="D516" s="97">
        <f>IFERROR(VLOOKUP(A516,Data1!A:B,2,0),"")</f>
        <v/>
      </c>
      <c r="E516" s="98">
        <f>M516*Q516</f>
        <v/>
      </c>
      <c r="F516" s="98">
        <f>I516*IF(S516="CASE",H516,G516)</f>
        <v/>
      </c>
      <c r="G516" s="97">
        <f>IF(S516="CASE","",IFERROR(ROUNDUP(E516/N516,0),""))</f>
        <v/>
      </c>
      <c r="H516" s="97">
        <f>IF(S516="BOX","",IFERROR(ROUNDUP(E516/O516,0),""))</f>
        <v/>
      </c>
      <c r="I516" s="98">
        <f>IF(S516="CASE",FLOOR(O516/M516,1),FLOOR(N516/M516,1))</f>
        <v/>
      </c>
      <c r="J516" s="99">
        <f>IF(ISNUMBER(SEARCH("FNSKU",C516)),"Labeling","")</f>
        <v/>
      </c>
      <c r="K516" s="99">
        <f>IFERROR(VLOOKUP(A516,Instruction!A:F,6,0),"")</f>
        <v/>
      </c>
      <c r="L516" s="100">
        <f>IFERROR(VLOOKUP(A516,Instruction!A:J,10,0),"No Supplies")</f>
        <v/>
      </c>
      <c r="M516" s="98">
        <f>IFERROR(VLOOKUP(A516,Data1!A:C,3,0),1)</f>
        <v/>
      </c>
      <c r="N516" s="97">
        <f>IFERROR(VLOOKUP(D516,Data2!$A:$D,4,0),"")</f>
        <v/>
      </c>
      <c r="O516" s="96">
        <f>IFERROR(VLOOKUP(D516,Data2!$A:$C,3,0),"")</f>
        <v/>
      </c>
      <c r="P516" s="97" t="n">
        <v>9</v>
      </c>
      <c r="Q516" s="96" t="n">
        <v>12</v>
      </c>
      <c r="R516" s="96" t="inlineStr"/>
      <c r="S516" s="96" t="inlineStr">
        <is>
          <t>CASE</t>
        </is>
      </c>
    </row>
    <row r="517">
      <c r="A517" s="109" t="inlineStr">
        <is>
          <t>4124-CASE</t>
        </is>
      </c>
      <c r="B517" s="102" t="inlineStr">
        <is>
          <t>B07QD3GBBV</t>
        </is>
      </c>
      <c r="C517" s="102" t="inlineStr">
        <is>
          <t>X004KSH81D</t>
        </is>
      </c>
      <c r="D517" s="103">
        <f>IFERROR(VLOOKUP(A517,Data1!A:B,2,0),"")</f>
        <v/>
      </c>
      <c r="E517" s="113">
        <f>M517*Q517</f>
        <v/>
      </c>
      <c r="F517" s="113">
        <f>I517*IF(S517="CASE",H517,G517)</f>
        <v/>
      </c>
      <c r="G517" s="103">
        <f>IF(S517="CASE","",IFERROR(ROUNDUP(E517/N517,0),""))</f>
        <v/>
      </c>
      <c r="H517" s="103">
        <f>IF(S517="BOX","",IFERROR(ROUNDUP(E517/O517,0),""))</f>
        <v/>
      </c>
      <c r="I517" s="105">
        <f>IF(S517="CASE",FLOOR(O517/M517,1),FLOOR(N517/M517,1))</f>
        <v/>
      </c>
      <c r="J517" s="106">
        <f>IF(ISNUMBER(SEARCH("FNSKU",C517)),"Labeling","")</f>
        <v/>
      </c>
      <c r="K517" s="106">
        <f>IFERROR(VLOOKUP(A517,Instruction!A:F,6,0),"")</f>
        <v/>
      </c>
      <c r="L517" s="107">
        <f>IFERROR(VLOOKUP(A517,Instruction!A:J,10,0),"No Supplies")</f>
        <v/>
      </c>
      <c r="M517" s="113">
        <f>IFERROR(VLOOKUP(A517,Data1!A:C,3,0),1)</f>
        <v/>
      </c>
      <c r="N517" s="103">
        <f>IFERROR(VLOOKUP(D517,Data2!$A:$D,4,0),"")</f>
        <v/>
      </c>
      <c r="O517" s="102">
        <f>IFERROR(VLOOKUP(D517,Data2!$A:$C,3,0),"")</f>
        <v/>
      </c>
      <c r="P517" s="103" t="n">
        <v>9</v>
      </c>
      <c r="Q517" s="102" t="n">
        <v>9</v>
      </c>
      <c r="R517" s="102" t="inlineStr"/>
      <c r="S517" s="102" t="inlineStr">
        <is>
          <t>CASE</t>
        </is>
      </c>
    </row>
    <row r="518">
      <c r="A518" s="95" t="inlineStr">
        <is>
          <t>577-EACH</t>
        </is>
      </c>
      <c r="B518" s="96" t="inlineStr">
        <is>
          <t>B003BLQHWK</t>
        </is>
      </c>
      <c r="C518" s="96" t="inlineStr">
        <is>
          <t>B003BLQHWK</t>
        </is>
      </c>
      <c r="D518" s="97">
        <f>IFERROR(VLOOKUP(A518,Data1!A:B,2,0),"")</f>
        <v/>
      </c>
      <c r="E518" s="98">
        <f>M518*Q518</f>
        <v/>
      </c>
      <c r="F518" s="98">
        <f>I518*IF(S518="CASE",H518,G518)</f>
        <v/>
      </c>
      <c r="G518" s="97">
        <f>IF(S518="CASE","",IFERROR(ROUNDUP(E518/N518,0),""))</f>
        <v/>
      </c>
      <c r="H518" s="97">
        <f>IF(S518="BOX","",IFERROR(ROUNDUP(E518/O518,0),""))</f>
        <v/>
      </c>
      <c r="I518" s="98">
        <f>IF(S518="CASE",FLOOR(O518/M518,1),FLOOR(N518/M518,1))</f>
        <v/>
      </c>
      <c r="J518" s="99">
        <f>IF(ISNUMBER(SEARCH("FNSKU",C518)),"Labeling","")</f>
        <v/>
      </c>
      <c r="K518" s="99">
        <f>IFERROR(VLOOKUP(A518,Instruction!A:F,6,0),"")</f>
        <v/>
      </c>
      <c r="L518" s="100">
        <f>IFERROR(VLOOKUP(A518,Instruction!A:J,10,0),"No Supplies")</f>
        <v/>
      </c>
      <c r="M518" s="98">
        <f>IFERROR(VLOOKUP(A518,Data1!A:C,3,0),1)</f>
        <v/>
      </c>
      <c r="N518" s="97">
        <f>IFERROR(VLOOKUP(D518,Data2!$A:$D,4,0),"")</f>
        <v/>
      </c>
      <c r="O518" s="96">
        <f>IFERROR(VLOOKUP(D518,Data2!$A:$C,3,0),"")</f>
        <v/>
      </c>
      <c r="P518" s="97" t="n">
        <v>8</v>
      </c>
      <c r="Q518" s="96" t="n">
        <v>48</v>
      </c>
      <c r="R518" s="96" t="inlineStr"/>
      <c r="S518" s="96" t="inlineStr">
        <is>
          <t>CASE</t>
        </is>
      </c>
    </row>
    <row r="519">
      <c r="A519" s="109" t="inlineStr">
        <is>
          <t>3334-EACH</t>
        </is>
      </c>
      <c r="B519" s="102" t="inlineStr">
        <is>
          <t>B08KJKTKCY</t>
        </is>
      </c>
      <c r="C519" s="102" t="inlineStr"/>
      <c r="D519" s="103">
        <f>IFERROR(VLOOKUP(A519,Data1!A:B,2,0),"")</f>
        <v/>
      </c>
      <c r="E519" s="113">
        <f>M519*Q519</f>
        <v/>
      </c>
      <c r="F519" s="113">
        <f>I519*IF(S519="CASE",H519,G519)</f>
        <v/>
      </c>
      <c r="G519" s="103">
        <f>IF(S519="CASE","",IFERROR(ROUNDUP(E519/N519,0),""))</f>
        <v/>
      </c>
      <c r="H519" s="103">
        <f>IF(S519="BOX","",IFERROR(ROUNDUP(E519/O519,0),""))</f>
        <v/>
      </c>
      <c r="I519" s="105">
        <f>IF(S519="CASE",FLOOR(O519/M519,1),FLOOR(N519/M519,1))</f>
        <v/>
      </c>
      <c r="J519" s="106">
        <f>IF(ISNUMBER(SEARCH("FNSKU",C519)),"Labeling","")</f>
        <v/>
      </c>
      <c r="K519" s="106">
        <f>IFERROR(VLOOKUP(A519,Instruction!A:F,6,0),"")</f>
        <v/>
      </c>
      <c r="L519" s="107">
        <f>IFERROR(VLOOKUP(A519,Instruction!A:J,10,0),"No Supplies")</f>
        <v/>
      </c>
      <c r="M519" s="113">
        <f>IFERROR(VLOOKUP(A519,Data1!A:C,3,0),1)</f>
        <v/>
      </c>
      <c r="N519" s="103">
        <f>IFERROR(VLOOKUP(D519,Data2!$A:$D,4,0),"")</f>
        <v/>
      </c>
      <c r="O519" s="102">
        <f>IFERROR(VLOOKUP(D519,Data2!$A:$C,3,0),"")</f>
        <v/>
      </c>
      <c r="P519" s="103" t="n">
        <v>9</v>
      </c>
      <c r="Q519" s="102" t="n">
        <v>24</v>
      </c>
      <c r="R519" s="102" t="inlineStr"/>
      <c r="S519" s="102" t="inlineStr">
        <is>
          <t>CASE</t>
        </is>
      </c>
    </row>
    <row r="520">
      <c r="A520" s="95" t="inlineStr">
        <is>
          <t>5034-CASE</t>
        </is>
      </c>
      <c r="B520" s="96" t="inlineStr">
        <is>
          <t>B07X32GS5B</t>
        </is>
      </c>
      <c r="C520" s="96" t="inlineStr">
        <is>
          <t>X003SC1Y7B</t>
        </is>
      </c>
      <c r="D520" s="97">
        <f>IFERROR(VLOOKUP(A520,Data1!A:B,2,0),"")</f>
        <v/>
      </c>
      <c r="E520" s="98">
        <f>M520*Q520</f>
        <v/>
      </c>
      <c r="F520" s="98">
        <f>I520*IF(S520="CASE",H520,G520)</f>
        <v/>
      </c>
      <c r="G520" s="97">
        <f>IF(S520="CASE","",IFERROR(ROUNDUP(E520/N520,0),""))</f>
        <v/>
      </c>
      <c r="H520" s="97">
        <f>IF(S520="BOX","",IFERROR(ROUNDUP(E520/O520,0),""))</f>
        <v/>
      </c>
      <c r="I520" s="98">
        <f>IF(S520="CASE",FLOOR(O520/M520,1),FLOOR(N520/M520,1))</f>
        <v/>
      </c>
      <c r="J520" s="99">
        <f>IF(ISNUMBER(SEARCH("FNSKU",C520)),"Labeling","")</f>
        <v/>
      </c>
      <c r="K520" s="99">
        <f>IFERROR(VLOOKUP(A520,Instruction!A:F,6,0),"")</f>
        <v/>
      </c>
      <c r="L520" s="100">
        <f>IFERROR(VLOOKUP(A520,Instruction!A:J,10,0),"No Supplies")</f>
        <v/>
      </c>
      <c r="M520" s="98">
        <f>IFERROR(VLOOKUP(A520,Data1!A:C,3,0),1)</f>
        <v/>
      </c>
      <c r="N520" s="97">
        <f>IFERROR(VLOOKUP(D520,Data2!$A:$D,4,0),"")</f>
        <v/>
      </c>
      <c r="O520" s="96">
        <f>IFERROR(VLOOKUP(D520,Data2!$A:$C,3,0),"")</f>
        <v/>
      </c>
      <c r="P520" s="97" t="n">
        <v>8</v>
      </c>
      <c r="Q520" s="96" t="n">
        <v>8</v>
      </c>
      <c r="R520" s="96" t="inlineStr"/>
      <c r="S520" s="96" t="inlineStr">
        <is>
          <t>CASE</t>
        </is>
      </c>
    </row>
    <row r="521">
      <c r="A521" s="109" t="inlineStr">
        <is>
          <t>745-EACH</t>
        </is>
      </c>
      <c r="B521" s="102" t="inlineStr">
        <is>
          <t>B00X8JUJ6A</t>
        </is>
      </c>
      <c r="C521" s="102" t="inlineStr">
        <is>
          <t>B00X8JUJ6A</t>
        </is>
      </c>
      <c r="D521" s="103">
        <f>IFERROR(VLOOKUP(A521,Data1!A:B,2,0),"")</f>
        <v/>
      </c>
      <c r="E521" s="113">
        <f>M521*Q521</f>
        <v/>
      </c>
      <c r="F521" s="113">
        <f>I521*IF(S521="CASE",H521,G521)</f>
        <v/>
      </c>
      <c r="G521" s="103">
        <f>IF(S521="CASE","",IFERROR(ROUNDUP(E521/N521,0),""))</f>
        <v/>
      </c>
      <c r="H521" s="103">
        <f>IF(S521="BOX","",IFERROR(ROUNDUP(E521/O521,0),""))</f>
        <v/>
      </c>
      <c r="I521" s="105">
        <f>IF(S521="CASE",FLOOR(O521/M521,1),FLOOR(N521/M521,1))</f>
        <v/>
      </c>
      <c r="J521" s="106">
        <f>IF(ISNUMBER(SEARCH("FNSKU",C521)),"Labeling","")</f>
        <v/>
      </c>
      <c r="K521" s="106">
        <f>IFERROR(VLOOKUP(A521,Instruction!A:F,6,0),"")</f>
        <v/>
      </c>
      <c r="L521" s="107">
        <f>IFERROR(VLOOKUP(A521,Instruction!A:J,10,0),"No Supplies")</f>
        <v/>
      </c>
      <c r="M521" s="113">
        <f>IFERROR(VLOOKUP(A521,Data1!A:C,3,0),1)</f>
        <v/>
      </c>
      <c r="N521" s="103">
        <f>IFERROR(VLOOKUP(D521,Data2!$A:$D,4,0),"")</f>
        <v/>
      </c>
      <c r="O521" s="102">
        <f>IFERROR(VLOOKUP(D521,Data2!$A:$C,3,0),"")</f>
        <v/>
      </c>
      <c r="P521" s="103" t="n">
        <v>8</v>
      </c>
      <c r="Q521" s="102" t="n">
        <v>24</v>
      </c>
      <c r="R521" s="102" t="inlineStr"/>
      <c r="S521" s="102" t="inlineStr">
        <is>
          <t>BOX</t>
        </is>
      </c>
    </row>
    <row r="522">
      <c r="A522" s="95" t="inlineStr">
        <is>
          <t>6081-EACH</t>
        </is>
      </c>
      <c r="B522" s="96" t="inlineStr">
        <is>
          <t>B0CMV9XNCC</t>
        </is>
      </c>
      <c r="C522" s="96" t="inlineStr">
        <is>
          <t>B0CMV9XNCC</t>
        </is>
      </c>
      <c r="D522" s="97">
        <f>IFERROR(VLOOKUP(A522,Data1!A:B,2,0),"")</f>
        <v/>
      </c>
      <c r="E522" s="98">
        <f>M522*Q522</f>
        <v/>
      </c>
      <c r="F522" s="98">
        <f>I522*IF(S522="CASE",H522,G522)</f>
        <v/>
      </c>
      <c r="G522" s="97">
        <f>IF(S522="CASE","",IFERROR(ROUNDUP(E522/N522,0),""))</f>
        <v/>
      </c>
      <c r="H522" s="97">
        <f>IF(S522="BOX","",IFERROR(ROUNDUP(E522/O522,0),""))</f>
        <v/>
      </c>
      <c r="I522" s="98">
        <f>IF(S522="CASE",FLOOR(O522/M522,1),FLOOR(N522/M522,1))</f>
        <v/>
      </c>
      <c r="J522" s="99">
        <f>IF(ISNUMBER(SEARCH("FNSKU",C522)),"Labeling","")</f>
        <v/>
      </c>
      <c r="K522" s="99">
        <f>IFERROR(VLOOKUP(A522,Instruction!A:F,6,0),"")</f>
        <v/>
      </c>
      <c r="L522" s="100">
        <f>IFERROR(VLOOKUP(A522,Instruction!A:J,10,0),"No Supplies")</f>
        <v/>
      </c>
      <c r="M522" s="98">
        <f>IFERROR(VLOOKUP(A522,Data1!A:C,3,0),1)</f>
        <v/>
      </c>
      <c r="N522" s="97">
        <f>IFERROR(VLOOKUP(D522,Data2!$A:$D,4,0),"")</f>
        <v/>
      </c>
      <c r="O522" s="96">
        <f>IFERROR(VLOOKUP(D522,Data2!$A:$C,3,0),"")</f>
        <v/>
      </c>
      <c r="P522" s="97" t="n">
        <v>8</v>
      </c>
      <c r="Q522" s="96" t="n">
        <v>8</v>
      </c>
      <c r="R522" s="96" t="inlineStr"/>
      <c r="S522" s="96" t="inlineStr">
        <is>
          <t>CASE</t>
        </is>
      </c>
    </row>
    <row r="523">
      <c r="A523" s="109" t="inlineStr">
        <is>
          <t>2170-CASE</t>
        </is>
      </c>
      <c r="B523" s="102" t="inlineStr">
        <is>
          <t>B07XQFFNLB</t>
        </is>
      </c>
      <c r="C523" s="102" t="inlineStr">
        <is>
          <t>X003SBSJ8T</t>
        </is>
      </c>
      <c r="D523" s="103">
        <f>IFERROR(VLOOKUP(A523,Data1!A:B,2,0),"")</f>
        <v/>
      </c>
      <c r="E523" s="113">
        <f>M523*Q523</f>
        <v/>
      </c>
      <c r="F523" s="113">
        <f>I523*IF(S523="CASE",H523,G523)</f>
        <v/>
      </c>
      <c r="G523" s="103">
        <f>IF(S523="CASE","",IFERROR(ROUNDUP(E523/N523,0),""))</f>
        <v/>
      </c>
      <c r="H523" s="103">
        <f>IF(S523="BOX","",IFERROR(ROUNDUP(E523/O523,0),""))</f>
        <v/>
      </c>
      <c r="I523" s="105">
        <f>IF(S523="CASE",FLOOR(O523/M523,1),FLOOR(N523/M523,1))</f>
        <v/>
      </c>
      <c r="J523" s="106">
        <f>IF(ISNUMBER(SEARCH("FNSKU",C523)),"Labeling","")</f>
        <v/>
      </c>
      <c r="K523" s="106">
        <f>IFERROR(VLOOKUP(A523,Instruction!A:F,6,0),"")</f>
        <v/>
      </c>
      <c r="L523" s="107">
        <f>IFERROR(VLOOKUP(A523,Instruction!A:J,10,0),"No Supplies")</f>
        <v/>
      </c>
      <c r="M523" s="113">
        <f>IFERROR(VLOOKUP(A523,Data1!A:C,3,0),1)</f>
        <v/>
      </c>
      <c r="N523" s="103">
        <f>IFERROR(VLOOKUP(D523,Data2!$A:$D,4,0),"")</f>
        <v/>
      </c>
      <c r="O523" s="102">
        <f>IFERROR(VLOOKUP(D523,Data2!$A:$C,3,0),"")</f>
        <v/>
      </c>
      <c r="P523" s="103" t="n">
        <v>8</v>
      </c>
      <c r="Q523" s="102" t="n">
        <v>8</v>
      </c>
      <c r="R523" s="102" t="inlineStr"/>
      <c r="S523" s="102" t="inlineStr">
        <is>
          <t>CASE</t>
        </is>
      </c>
    </row>
    <row r="524">
      <c r="A524" s="95" t="inlineStr">
        <is>
          <t>547-EACH-1</t>
        </is>
      </c>
      <c r="B524" s="96" t="inlineStr">
        <is>
          <t>B0018MSNCG</t>
        </is>
      </c>
      <c r="C524" s="96" t="inlineStr">
        <is>
          <t>B0018MSNCG</t>
        </is>
      </c>
      <c r="D524" s="97">
        <f>IFERROR(VLOOKUP(A524,Data1!A:B,2,0),"")</f>
        <v/>
      </c>
      <c r="E524" s="98">
        <f>M524*Q524</f>
        <v/>
      </c>
      <c r="F524" s="98">
        <f>I524*IF(S524="CASE",H524,G524)</f>
        <v/>
      </c>
      <c r="G524" s="97">
        <f>IF(S524="CASE","",IFERROR(ROUNDUP(E524/N524,0),""))</f>
        <v/>
      </c>
      <c r="H524" s="97">
        <f>IF(S524="BOX","",IFERROR(ROUNDUP(E524/O524,0),""))</f>
        <v/>
      </c>
      <c r="I524" s="98">
        <f>IF(S524="CASE",FLOOR(O524/M524,1),FLOOR(N524/M524,1))</f>
        <v/>
      </c>
      <c r="J524" s="99">
        <f>IF(ISNUMBER(SEARCH("FNSKU",C524)),"Labeling","")</f>
        <v/>
      </c>
      <c r="K524" s="99">
        <f>IFERROR(VLOOKUP(A524,Instruction!A:F,6,0),"")</f>
        <v/>
      </c>
      <c r="L524" s="100">
        <f>IFERROR(VLOOKUP(A524,Instruction!A:J,10,0),"No Supplies")</f>
        <v/>
      </c>
      <c r="M524" s="98">
        <f>IFERROR(VLOOKUP(A524,Data1!A:C,3,0),1)</f>
        <v/>
      </c>
      <c r="N524" s="97">
        <f>IFERROR(VLOOKUP(D524,Data2!$A:$D,4,0),"")</f>
        <v/>
      </c>
      <c r="O524" s="96">
        <f>IFERROR(VLOOKUP(D524,Data2!$A:$C,3,0),"")</f>
        <v/>
      </c>
      <c r="P524" s="97" t="n">
        <v>7</v>
      </c>
      <c r="Q524" s="96" t="n">
        <v>48</v>
      </c>
      <c r="R524" s="96" t="inlineStr"/>
      <c r="S524" s="96" t="inlineStr">
        <is>
          <t>CASE</t>
        </is>
      </c>
    </row>
    <row r="525">
      <c r="A525" s="109" t="inlineStr">
        <is>
          <t>3178-CASE</t>
        </is>
      </c>
      <c r="B525" s="102" t="inlineStr">
        <is>
          <t>B07XQH9G5K</t>
        </is>
      </c>
      <c r="C525" s="102" t="inlineStr">
        <is>
          <t>X0044RPEXT</t>
        </is>
      </c>
      <c r="D525" s="103">
        <f>IFERROR(VLOOKUP(A525,Data1!A:B,2,0),"")</f>
        <v/>
      </c>
      <c r="E525" s="113">
        <f>M525*Q525</f>
        <v/>
      </c>
      <c r="F525" s="113">
        <f>I525*IF(S525="CASE",H525,G525)</f>
        <v/>
      </c>
      <c r="G525" s="103">
        <f>IF(S525="CASE","",IFERROR(ROUNDUP(E525/N525,0),""))</f>
        <v/>
      </c>
      <c r="H525" s="103">
        <f>IF(S525="BOX","",IFERROR(ROUNDUP(E525/O525,0),""))</f>
        <v/>
      </c>
      <c r="I525" s="105">
        <f>IF(S525="CASE",FLOOR(O525/M525,1),FLOOR(N525/M525,1))</f>
        <v/>
      </c>
      <c r="J525" s="106">
        <f>IF(ISNUMBER(SEARCH("FNSKU",C525)),"Labeling","")</f>
        <v/>
      </c>
      <c r="K525" s="106">
        <f>IFERROR(VLOOKUP(A525,Instruction!A:F,6,0),"")</f>
        <v/>
      </c>
      <c r="L525" s="107">
        <f>IFERROR(VLOOKUP(A525,Instruction!A:J,10,0),"No Supplies")</f>
        <v/>
      </c>
      <c r="M525" s="113">
        <f>IFERROR(VLOOKUP(A525,Data1!A:C,3,0),1)</f>
        <v/>
      </c>
      <c r="N525" s="103">
        <f>IFERROR(VLOOKUP(D525,Data2!$A:$D,4,0),"")</f>
        <v/>
      </c>
      <c r="O525" s="102">
        <f>IFERROR(VLOOKUP(D525,Data2!$A:$C,3,0),"")</f>
        <v/>
      </c>
      <c r="P525" s="103" t="n">
        <v>7</v>
      </c>
      <c r="Q525" s="102" t="n">
        <v>7</v>
      </c>
      <c r="R525" s="102" t="inlineStr"/>
      <c r="S525" s="102" t="inlineStr">
        <is>
          <t>CASE</t>
        </is>
      </c>
    </row>
    <row r="526">
      <c r="A526" s="95" t="inlineStr">
        <is>
          <t>20050-CASE</t>
        </is>
      </c>
      <c r="B526" s="96" t="inlineStr">
        <is>
          <t>B07SF72V1F</t>
        </is>
      </c>
      <c r="C526" s="96" t="inlineStr">
        <is>
          <t>X0042U0F0P</t>
        </is>
      </c>
      <c r="D526" s="97">
        <f>IFERROR(VLOOKUP(A526,Data1!A:B,2,0),"")</f>
        <v/>
      </c>
      <c r="E526" s="98">
        <f>M526*Q526</f>
        <v/>
      </c>
      <c r="F526" s="98">
        <f>I526*IF(S526="CASE",H526,G526)</f>
        <v/>
      </c>
      <c r="G526" s="97">
        <f>IF(S526="CASE","",IFERROR(ROUNDUP(E526/N526,0),""))</f>
        <v/>
      </c>
      <c r="H526" s="97">
        <f>IF(S526="BOX","",IFERROR(ROUNDUP(E526/O526,0),""))</f>
        <v/>
      </c>
      <c r="I526" s="98">
        <f>IF(S526="CASE",FLOOR(O526/M526,1),FLOOR(N526/M526,1))</f>
        <v/>
      </c>
      <c r="J526" s="99">
        <f>IF(ISNUMBER(SEARCH("FNSKU",C526)),"Labeling","")</f>
        <v/>
      </c>
      <c r="K526" s="99">
        <f>IFERROR(VLOOKUP(A526,Instruction!A:F,6,0),"")</f>
        <v/>
      </c>
      <c r="L526" s="100">
        <f>IFERROR(VLOOKUP(A526,Instruction!A:J,10,0),"No Supplies")</f>
        <v/>
      </c>
      <c r="M526" s="98">
        <f>IFERROR(VLOOKUP(A526,Data1!A:C,3,0),1)</f>
        <v/>
      </c>
      <c r="N526" s="97">
        <f>IFERROR(VLOOKUP(D526,Data2!$A:$D,4,0),"")</f>
        <v/>
      </c>
      <c r="O526" s="96">
        <f>IFERROR(VLOOKUP(D526,Data2!$A:$C,3,0),"")</f>
        <v/>
      </c>
      <c r="P526" s="97" t="n">
        <v>7</v>
      </c>
      <c r="Q526" s="96" t="n">
        <v>7</v>
      </c>
      <c r="R526" s="96" t="inlineStr"/>
      <c r="S526" s="96" t="inlineStr">
        <is>
          <t>CASE</t>
        </is>
      </c>
    </row>
    <row r="527">
      <c r="A527" s="109" t="inlineStr">
        <is>
          <t>5082-PACK4</t>
        </is>
      </c>
      <c r="B527" s="102" t="inlineStr">
        <is>
          <t>B0DL1XSQ72</t>
        </is>
      </c>
      <c r="C527" s="102" t="inlineStr">
        <is>
          <t>X004VNH9UR</t>
        </is>
      </c>
      <c r="D527" s="103">
        <f>IFERROR(VLOOKUP(A527,Data1!A:B,2,0),"")</f>
        <v/>
      </c>
      <c r="E527" s="113">
        <f>M527*Q527</f>
        <v/>
      </c>
      <c r="F527" s="113">
        <f>I527*IF(S527="CASE",H527,G527)</f>
        <v/>
      </c>
      <c r="G527" s="103">
        <f>IF(S527="CASE","",IFERROR(ROUNDUP(E527/N527,0),""))</f>
        <v/>
      </c>
      <c r="H527" s="103">
        <f>IF(S527="BOX","",IFERROR(ROUNDUP(E527/O527,0),""))</f>
        <v/>
      </c>
      <c r="I527" s="105">
        <f>IF(S527="CASE",FLOOR(O527/M527,1),FLOOR(N527/M527,1))</f>
        <v/>
      </c>
      <c r="J527" s="106">
        <f>IF(ISNUMBER(SEARCH("FNSKU",C527)),"Labeling","")</f>
        <v/>
      </c>
      <c r="K527" s="106">
        <f>IFERROR(VLOOKUP(A527,Instruction!A:F,6,0),"")</f>
        <v/>
      </c>
      <c r="L527" s="107">
        <f>IFERROR(VLOOKUP(A527,Instruction!A:J,10,0),"No Supplies")</f>
        <v/>
      </c>
      <c r="M527" s="113">
        <f>IFERROR(VLOOKUP(A527,Data1!A:C,3,0),1)</f>
        <v/>
      </c>
      <c r="N527" s="103">
        <f>IFERROR(VLOOKUP(D527,Data2!$A:$D,4,0),"")</f>
        <v/>
      </c>
      <c r="O527" s="102">
        <f>IFERROR(VLOOKUP(D527,Data2!$A:$C,3,0),"")</f>
        <v/>
      </c>
      <c r="P527" s="103" t="n">
        <v>7</v>
      </c>
      <c r="Q527" s="102" t="n">
        <v>24</v>
      </c>
      <c r="R527" s="102" t="inlineStr"/>
      <c r="S527" s="102" t="inlineStr">
        <is>
          <t>BOX</t>
        </is>
      </c>
    </row>
    <row r="528">
      <c r="A528" s="95" t="inlineStr">
        <is>
          <t>17061-SET2</t>
        </is>
      </c>
      <c r="B528" s="96" t="inlineStr">
        <is>
          <t>B07S86KWQR</t>
        </is>
      </c>
      <c r="C528" s="96" t="inlineStr"/>
      <c r="D528" s="97">
        <f>IFERROR(VLOOKUP(A528,Data1!A:B,2,0),"")</f>
        <v/>
      </c>
      <c r="E528" s="98">
        <f>M528*Q528</f>
        <v/>
      </c>
      <c r="F528" s="98">
        <f>I528*IF(S528="CASE",H528,G528)</f>
        <v/>
      </c>
      <c r="G528" s="97">
        <f>IF(S528="CASE","",IFERROR(ROUNDUP(E528/N528,0),""))</f>
        <v/>
      </c>
      <c r="H528" s="97">
        <f>IF(S528="BOX","",IFERROR(ROUNDUP(E528/O528,0),""))</f>
        <v/>
      </c>
      <c r="I528" s="98">
        <f>IF(S528="CASE",FLOOR(O528/M528,1),FLOOR(N528/M528,1))</f>
        <v/>
      </c>
      <c r="J528" s="99">
        <f>IF(ISNUMBER(SEARCH("FNSKU",C528)),"Labeling","")</f>
        <v/>
      </c>
      <c r="K528" s="99" t="n">
        <v/>
      </c>
      <c r="L528" s="100">
        <f>IFERROR(VLOOKUP(A528,Instruction!A:J,10,0),"No Supplies")</f>
        <v/>
      </c>
      <c r="M528" s="98">
        <f>IFERROR(VLOOKUP(A528,Data1!A:C,3,0),1)</f>
        <v/>
      </c>
      <c r="N528" s="97">
        <f>IFERROR(VLOOKUP(D528,Data2!$A:$D,4,0),"")</f>
        <v/>
      </c>
      <c r="O528" s="96">
        <f>IFERROR(VLOOKUP(D528,Data2!$A:$C,3,0),"")</f>
        <v/>
      </c>
      <c r="P528" s="97" t="n">
        <v>9</v>
      </c>
      <c r="Q528" s="96" t="n">
        <v>12</v>
      </c>
      <c r="R528" s="96" t="inlineStr"/>
      <c r="S528" s="96" t="inlineStr">
        <is>
          <t>BOX</t>
        </is>
      </c>
    </row>
    <row r="529">
      <c r="A529" s="109" t="inlineStr">
        <is>
          <t>61400-CASE</t>
        </is>
      </c>
      <c r="B529" s="102" t="inlineStr">
        <is>
          <t>B095PYBTY3</t>
        </is>
      </c>
      <c r="C529" s="102" t="inlineStr"/>
      <c r="D529" s="103">
        <f>IFERROR(VLOOKUP(A529,Data1!A:B,2,0),"")</f>
        <v/>
      </c>
      <c r="E529" s="113">
        <f>M529*Q529</f>
        <v/>
      </c>
      <c r="F529" s="113">
        <f>I529*IF(S529="CASE",H529,G529)</f>
        <v/>
      </c>
      <c r="G529" s="103">
        <f>IF(S529="CASE","",IFERROR(ROUNDUP(E529/N529,0),""))</f>
        <v/>
      </c>
      <c r="H529" s="103">
        <f>IF(S529="BOX","",IFERROR(ROUNDUP(E529/O529,0),""))</f>
        <v/>
      </c>
      <c r="I529" s="105">
        <f>IF(S529="CASE",FLOOR(O529/M529,1),FLOOR(N529/M529,1))</f>
        <v/>
      </c>
      <c r="J529" s="106">
        <f>IF(ISNUMBER(SEARCH("FNSKU",C529)),"Labeling","")</f>
        <v/>
      </c>
      <c r="K529" s="106">
        <f>IFERROR(VLOOKUP(A529,Instruction!A:F,6,0),"")</f>
        <v/>
      </c>
      <c r="L529" s="107">
        <f>IFERROR(VLOOKUP(A529,Instruction!A:J,10,0),"No Supplies")</f>
        <v/>
      </c>
      <c r="M529" s="113">
        <f>IFERROR(VLOOKUP(A529,Data1!A:C,3,0),1)</f>
        <v/>
      </c>
      <c r="N529" s="103">
        <f>IFERROR(VLOOKUP(D529,Data2!$A:$D,4,0),"")</f>
        <v/>
      </c>
      <c r="O529" s="102">
        <f>IFERROR(VLOOKUP(D529,Data2!$A:$C,3,0),"")</f>
        <v/>
      </c>
      <c r="P529" s="103" t="n">
        <v>9</v>
      </c>
      <c r="Q529" s="102" t="n">
        <v>9</v>
      </c>
      <c r="R529" s="102" t="inlineStr"/>
      <c r="S529" s="102" t="inlineStr">
        <is>
          <t>CASE</t>
        </is>
      </c>
    </row>
    <row r="530">
      <c r="A530" s="95" t="inlineStr">
        <is>
          <t>2331-EACH</t>
        </is>
      </c>
      <c r="B530" s="96" t="inlineStr">
        <is>
          <t>B07J1P11CM</t>
        </is>
      </c>
      <c r="C530" s="96" t="inlineStr">
        <is>
          <t>B07J1P11CM</t>
        </is>
      </c>
      <c r="D530" s="97">
        <f>IFERROR(VLOOKUP(A530,Data1!A:B,2,0),"")</f>
        <v/>
      </c>
      <c r="E530" s="98">
        <f>M530*Q530</f>
        <v/>
      </c>
      <c r="F530" s="98">
        <f>I530*IF(S530="CASE",H530,G530)</f>
        <v/>
      </c>
      <c r="G530" s="97">
        <f>IF(S530="CASE","",IFERROR(ROUNDUP(E530/N530,0),""))</f>
        <v/>
      </c>
      <c r="H530" s="97">
        <f>IF(S530="BOX","",IFERROR(ROUNDUP(E530/O530,0),""))</f>
        <v/>
      </c>
      <c r="I530" s="98">
        <f>IF(S530="CASE",FLOOR(O530/M530,1),FLOOR(N530/M530,1))</f>
        <v/>
      </c>
      <c r="J530" s="99">
        <f>IF(ISNUMBER(SEARCH("FNSKU",C530)),"Labeling","")</f>
        <v/>
      </c>
      <c r="K530" s="99">
        <f>IFERROR(VLOOKUP(A530,Instruction!A:F,6,0),"")</f>
        <v/>
      </c>
      <c r="L530" s="100">
        <f>IFERROR(VLOOKUP(A530,Instruction!A:J,10,0),"No Supplies")</f>
        <v/>
      </c>
      <c r="M530" s="98">
        <f>IFERROR(VLOOKUP(A530,Data1!A:C,3,0),1)</f>
        <v/>
      </c>
      <c r="N530" s="97">
        <f>IFERROR(VLOOKUP(D530,Data2!$A:$D,4,0),"")</f>
        <v/>
      </c>
      <c r="O530" s="96">
        <f>IFERROR(VLOOKUP(D530,Data2!$A:$C,3,0),"")</f>
        <v/>
      </c>
      <c r="P530" s="97" t="n">
        <v>7</v>
      </c>
      <c r="Q530" s="96" t="n">
        <v>12</v>
      </c>
      <c r="R530" s="96" t="inlineStr"/>
      <c r="S530" s="96" t="inlineStr">
        <is>
          <t>BOX</t>
        </is>
      </c>
    </row>
    <row r="531">
      <c r="A531" s="109" t="inlineStr">
        <is>
          <t>386-SET2</t>
        </is>
      </c>
      <c r="B531" s="102" t="inlineStr">
        <is>
          <t>B08BQYBBCN</t>
        </is>
      </c>
      <c r="C531" s="102" t="inlineStr"/>
      <c r="D531" s="103">
        <f>IFERROR(VLOOKUP(A531,Data1!A:B,2,0),"")</f>
        <v/>
      </c>
      <c r="E531" s="113">
        <f>M531*Q531</f>
        <v/>
      </c>
      <c r="F531" s="113">
        <f>I531*IF(S531="CASE",H531,G531)</f>
        <v/>
      </c>
      <c r="G531" s="103">
        <f>IF(S531="CASE","",IFERROR(ROUNDUP(E531/N531,0),""))</f>
        <v/>
      </c>
      <c r="H531" s="103">
        <f>IF(S531="BOX","",IFERROR(ROUNDUP(E531/O531,0),""))</f>
        <v/>
      </c>
      <c r="I531" s="105">
        <f>IF(S531="CASE",FLOOR(O531/M531,1),FLOOR(N531/M531,1))</f>
        <v/>
      </c>
      <c r="J531" s="106">
        <f>IF(ISNUMBER(SEARCH("FNSKU",C531)),"Labeling","")</f>
        <v/>
      </c>
      <c r="K531" s="106" t="n">
        <v/>
      </c>
      <c r="L531" s="107">
        <f>IFERROR(VLOOKUP(A531,Instruction!A:J,10,0),"No Supplies")</f>
        <v/>
      </c>
      <c r="M531" s="113">
        <f>IFERROR(VLOOKUP(A531,Data1!A:C,3,0),1)</f>
        <v/>
      </c>
      <c r="N531" s="103">
        <f>IFERROR(VLOOKUP(D531,Data2!$A:$D,4,0),"")</f>
        <v/>
      </c>
      <c r="O531" s="102">
        <f>IFERROR(VLOOKUP(D531,Data2!$A:$C,3,0),"")</f>
        <v/>
      </c>
      <c r="P531" s="103" t="n">
        <v>9</v>
      </c>
      <c r="Q531" s="102" t="n">
        <v>12</v>
      </c>
      <c r="R531" s="102" t="inlineStr"/>
      <c r="S531" s="102" t="inlineStr">
        <is>
          <t>CASE</t>
        </is>
      </c>
    </row>
    <row r="532">
      <c r="A532" s="95" t="inlineStr">
        <is>
          <t>338-PACK2</t>
        </is>
      </c>
      <c r="B532" s="96" t="inlineStr">
        <is>
          <t>B08FPGQ262</t>
        </is>
      </c>
      <c r="C532" s="96" t="inlineStr"/>
      <c r="D532" s="97">
        <f>IFERROR(VLOOKUP(A532,Data1!A:B,2,0),"")</f>
        <v/>
      </c>
      <c r="E532" s="98">
        <f>M532*Q532</f>
        <v/>
      </c>
      <c r="F532" s="98">
        <f>I532*IF(S532="CASE",H532,G532)</f>
        <v/>
      </c>
      <c r="G532" s="97">
        <f>IF(S532="CASE","",IFERROR(ROUNDUP(E532/N532,0),""))</f>
        <v/>
      </c>
      <c r="H532" s="97">
        <f>IF(S532="BOX","",IFERROR(ROUNDUP(E532/O532,0),""))</f>
        <v/>
      </c>
      <c r="I532" s="98">
        <f>IF(S532="CASE",FLOOR(O532/M532,1),FLOOR(N532/M532,1))</f>
        <v/>
      </c>
      <c r="J532" s="99">
        <f>IF(ISNUMBER(SEARCH("FNSKU",C532)),"Labeling","")</f>
        <v/>
      </c>
      <c r="K532" s="99" t="inlineStr">
        <is>
          <t>• Insert 2 pcs into poly bag, apply FNSKU label.
• Put back to CASE (Cover all existing barcodes on the box/case)</t>
        </is>
      </c>
      <c r="L532" s="100">
        <f>IFERROR(VLOOKUP(A532,Instruction!A:J,10,0),"No Supplies")</f>
        <v/>
      </c>
      <c r="M532" s="98">
        <f>IFERROR(VLOOKUP(A532,Data1!A:C,3,0),1)</f>
        <v/>
      </c>
      <c r="N532" s="97">
        <f>IFERROR(VLOOKUP(D532,Data2!$A:$D,4,0),"")</f>
        <v/>
      </c>
      <c r="O532" s="96">
        <f>IFERROR(VLOOKUP(D532,Data2!$A:$C,3,0),"")</f>
        <v/>
      </c>
      <c r="P532" s="97" t="n">
        <v>9</v>
      </c>
      <c r="Q532" s="96" t="n">
        <v>12</v>
      </c>
      <c r="R532" s="96" t="inlineStr"/>
      <c r="S532" s="96" t="inlineStr">
        <is>
          <t>BOX</t>
        </is>
      </c>
    </row>
    <row r="533">
      <c r="A533" s="109" t="inlineStr">
        <is>
          <t>130-SET4</t>
        </is>
      </c>
      <c r="B533" s="102" t="inlineStr">
        <is>
          <t>B07RJZSWFB</t>
        </is>
      </c>
      <c r="C533" s="102" t="inlineStr"/>
      <c r="D533" s="103">
        <f>IFERROR(VLOOKUP(A533,Data1!A:B,2,0),"")</f>
        <v/>
      </c>
      <c r="E533" s="113">
        <f>M533*Q533</f>
        <v/>
      </c>
      <c r="F533" s="113">
        <f>I533*IF(S533="CASE",H533,G533)</f>
        <v/>
      </c>
      <c r="G533" s="103">
        <f>IF(S533="CASE","",IFERROR(ROUNDUP(E533/N533,0),""))</f>
        <v/>
      </c>
      <c r="H533" s="103">
        <f>IF(S533="BOX","",IFERROR(ROUNDUP(E533/O533,0),""))</f>
        <v/>
      </c>
      <c r="I533" s="105">
        <f>IF(S533="CASE",FLOOR(O533/M533,1),FLOOR(N533/M533,1))</f>
        <v/>
      </c>
      <c r="J533" s="106">
        <f>IF(ISNUMBER(SEARCH("FNSKU",C533)),"Labeling","")</f>
        <v/>
      </c>
      <c r="K533" s="106">
        <f>IFERROR(VLOOKUP(A533,Instruction!A:F,6,0),"")</f>
        <v/>
      </c>
      <c r="L533" s="107">
        <f>IFERROR(VLOOKUP(A533,Instruction!A:J,10,0),"No Supplies")</f>
        <v/>
      </c>
      <c r="M533" s="113">
        <f>IFERROR(VLOOKUP(A533,Data1!A:C,3,0),1)</f>
        <v/>
      </c>
      <c r="N533" s="103">
        <f>IFERROR(VLOOKUP(D533,Data2!$A:$D,4,0),"")</f>
        <v/>
      </c>
      <c r="O533" s="102">
        <f>IFERROR(VLOOKUP(D533,Data2!$A:$C,3,0),"")</f>
        <v/>
      </c>
      <c r="P533" s="103" t="n">
        <v>9</v>
      </c>
      <c r="Q533" s="102" t="n">
        <v>12</v>
      </c>
      <c r="R533" s="102" t="inlineStr"/>
      <c r="S533" s="102" t="inlineStr">
        <is>
          <t>BOX</t>
        </is>
      </c>
    </row>
    <row r="534">
      <c r="A534" s="95" t="inlineStr">
        <is>
          <t>5104-PACK2</t>
        </is>
      </c>
      <c r="B534" s="96" t="inlineStr">
        <is>
          <t>B08JQPJGTJ</t>
        </is>
      </c>
      <c r="C534" s="96" t="inlineStr">
        <is>
          <t>X0044RLWZD</t>
        </is>
      </c>
      <c r="D534" s="97">
        <f>IFERROR(VLOOKUP(A534,Data1!A:B,2,0),"")</f>
        <v/>
      </c>
      <c r="E534" s="98">
        <f>M534*Q534</f>
        <v/>
      </c>
      <c r="F534" s="98">
        <f>I534*IF(S534="CASE",H534,G534)</f>
        <v/>
      </c>
      <c r="G534" s="97">
        <f>IF(S534="CASE","",IFERROR(ROUNDUP(E534/N534,0),""))</f>
        <v/>
      </c>
      <c r="H534" s="97">
        <f>IF(S534="BOX","",IFERROR(ROUNDUP(E534/O534,0),""))</f>
        <v/>
      </c>
      <c r="I534" s="98">
        <f>IF(S534="CASE",FLOOR(O534/M534,1),FLOOR(N534/M534,1))</f>
        <v/>
      </c>
      <c r="J534" s="99">
        <f>IF(ISNUMBER(SEARCH("FNSKU",C534)),"Labeling","")</f>
        <v/>
      </c>
      <c r="K534" s="99">
        <f>IFERROR(VLOOKUP(A534,Instruction!A:F,6,0),"")</f>
        <v/>
      </c>
      <c r="L534" s="100">
        <f>IFERROR(VLOOKUP(A534,Instruction!A:J,10,0),"No Supplies")</f>
        <v/>
      </c>
      <c r="M534" s="98">
        <f>IFERROR(VLOOKUP(A534,Data1!A:C,3,0),1)</f>
        <v/>
      </c>
      <c r="N534" s="97">
        <f>IFERROR(VLOOKUP(D534,Data2!$A:$D,4,0),"")</f>
        <v/>
      </c>
      <c r="O534" s="96">
        <f>IFERROR(VLOOKUP(D534,Data2!$A:$C,3,0),"")</f>
        <v/>
      </c>
      <c r="P534" s="97" t="n">
        <v>7</v>
      </c>
      <c r="Q534" s="96" t="n">
        <v>12</v>
      </c>
      <c r="R534" s="96" t="inlineStr"/>
      <c r="S534" s="96" t="inlineStr">
        <is>
          <t>BOX</t>
        </is>
      </c>
    </row>
    <row r="535">
      <c r="A535" s="109" t="inlineStr">
        <is>
          <t>1204-EACH</t>
        </is>
      </c>
      <c r="B535" s="102" t="inlineStr">
        <is>
          <t>B07S2Z1XNL</t>
        </is>
      </c>
      <c r="C535" s="102" t="inlineStr"/>
      <c r="D535" s="103">
        <f>IFERROR(VLOOKUP(A535,Data1!A:B,2,0),"")</f>
        <v/>
      </c>
      <c r="E535" s="113">
        <f>M535*Q535</f>
        <v/>
      </c>
      <c r="F535" s="113">
        <f>I535*IF(S535="CASE",H535,G535)</f>
        <v/>
      </c>
      <c r="G535" s="103">
        <f>IF(S535="CASE","",IFERROR(ROUNDUP(E535/N535,0),""))</f>
        <v/>
      </c>
      <c r="H535" s="103">
        <f>IF(S535="BOX","",IFERROR(ROUNDUP(E535/O535,0),""))</f>
        <v/>
      </c>
      <c r="I535" s="105">
        <f>IF(S535="CASE",FLOOR(O535/M535,1),FLOOR(N535/M535,1))</f>
        <v/>
      </c>
      <c r="J535" s="106">
        <f>IF(ISNUMBER(SEARCH("FNSKU",C535)),"Labeling","")</f>
        <v/>
      </c>
      <c r="K535" s="106">
        <f>IFERROR(VLOOKUP(A535,Instruction!A:F,6,0),"")</f>
        <v/>
      </c>
      <c r="L535" s="107">
        <f>IFERROR(VLOOKUP(A535,Instruction!A:J,10,0),"No Supplies")</f>
        <v/>
      </c>
      <c r="M535" s="113">
        <f>IFERROR(VLOOKUP(A535,Data1!A:C,3,0),1)</f>
        <v/>
      </c>
      <c r="N535" s="103">
        <f>IFERROR(VLOOKUP(D535,Data2!$A:$D,4,0),"")</f>
        <v/>
      </c>
      <c r="O535" s="102">
        <f>IFERROR(VLOOKUP(D535,Data2!$A:$C,3,0),"")</f>
        <v/>
      </c>
      <c r="P535" s="103" t="n">
        <v>9</v>
      </c>
      <c r="Q535" s="102" t="n">
        <v>24</v>
      </c>
      <c r="R535" s="102" t="inlineStr"/>
      <c r="S535" s="102" t="inlineStr">
        <is>
          <t>BOX</t>
        </is>
      </c>
    </row>
    <row r="536">
      <c r="A536" s="95" t="inlineStr">
        <is>
          <t>4142-PACK2</t>
        </is>
      </c>
      <c r="B536" s="96" t="inlineStr">
        <is>
          <t>B08DQ46Y42</t>
        </is>
      </c>
      <c r="C536" s="96" t="inlineStr">
        <is>
          <t>X0044RG68V</t>
        </is>
      </c>
      <c r="D536" s="97">
        <f>IFERROR(VLOOKUP(A536,Data1!A:B,2,0),"")</f>
        <v/>
      </c>
      <c r="E536" s="98">
        <f>M536*Q536</f>
        <v/>
      </c>
      <c r="F536" s="98">
        <f>I536*IF(S536="CASE",H536,G536)</f>
        <v/>
      </c>
      <c r="G536" s="97">
        <f>IF(S536="CASE","",IFERROR(ROUNDUP(E536/N536,0),""))</f>
        <v/>
      </c>
      <c r="H536" s="97">
        <f>IF(S536="BOX","",IFERROR(ROUNDUP(E536/O536,0),""))</f>
        <v/>
      </c>
      <c r="I536" s="98">
        <f>IF(S536="CASE",FLOOR(O536/M536,1),FLOOR(N536/M536,1))</f>
        <v/>
      </c>
      <c r="J536" s="99">
        <f>IF(ISNUMBER(SEARCH("FNSKU",C536)),"Labeling","")</f>
        <v/>
      </c>
      <c r="K536" s="99">
        <f>IFERROR(VLOOKUP(A536,Instruction!A:F,6,0),"")</f>
        <v/>
      </c>
      <c r="L536" s="100">
        <f>IFERROR(VLOOKUP(A536,Instruction!A:J,10,0),"No Supplies")</f>
        <v/>
      </c>
      <c r="M536" s="98">
        <f>IFERROR(VLOOKUP(A536,Data1!A:C,3,0),1)</f>
        <v/>
      </c>
      <c r="N536" s="97">
        <f>IFERROR(VLOOKUP(D536,Data2!$A:$D,4,0),"")</f>
        <v/>
      </c>
      <c r="O536" s="96">
        <f>IFERROR(VLOOKUP(D536,Data2!$A:$C,3,0),"")</f>
        <v/>
      </c>
      <c r="P536" s="97" t="n">
        <v>7</v>
      </c>
      <c r="Q536" s="96" t="n">
        <v>6</v>
      </c>
      <c r="R536" s="96" t="inlineStr"/>
      <c r="S536" s="96" t="inlineStr">
        <is>
          <t>CASE</t>
        </is>
      </c>
    </row>
    <row r="537">
      <c r="A537" s="109" t="inlineStr">
        <is>
          <t>532-CASE</t>
        </is>
      </c>
      <c r="B537" s="102" t="inlineStr">
        <is>
          <t>B001H48TWO</t>
        </is>
      </c>
      <c r="C537" s="102" t="inlineStr"/>
      <c r="D537" s="103">
        <f>IFERROR(VLOOKUP(A537,Data1!A:B,2,0),"")</f>
        <v/>
      </c>
      <c r="E537" s="113">
        <f>M537*Q537</f>
        <v/>
      </c>
      <c r="F537" s="113">
        <f>I537*IF(S537="CASE",H537,G537)</f>
        <v/>
      </c>
      <c r="G537" s="103">
        <f>IF(S537="CASE","",IFERROR(ROUNDUP(E537/N537,0),""))</f>
        <v/>
      </c>
      <c r="H537" s="103">
        <f>IF(S537="BOX","",IFERROR(ROUNDUP(E537/O537,0),""))</f>
        <v/>
      </c>
      <c r="I537" s="105">
        <f>IF(S537="CASE",FLOOR(O537/M537,1),FLOOR(N537/M537,1))</f>
        <v/>
      </c>
      <c r="J537" s="106">
        <f>IF(ISNUMBER(SEARCH("FNSKU",C537)),"Labeling","")</f>
        <v/>
      </c>
      <c r="K537" s="106">
        <f>IFERROR(VLOOKUP(A537,Instruction!A:F,6,0),"")</f>
        <v/>
      </c>
      <c r="L537" s="107">
        <f>IFERROR(VLOOKUP(A537,Instruction!A:J,10,0),"No Supplies")</f>
        <v/>
      </c>
      <c r="M537" s="113">
        <f>IFERROR(VLOOKUP(A537,Data1!A:C,3,0),1)</f>
        <v/>
      </c>
      <c r="N537" s="103">
        <f>IFERROR(VLOOKUP(D537,Data2!$A:$D,4,0),"")</f>
        <v/>
      </c>
      <c r="O537" s="102">
        <f>IFERROR(VLOOKUP(D537,Data2!$A:$C,3,0),"")</f>
        <v/>
      </c>
      <c r="P537" s="103" t="n">
        <v>9</v>
      </c>
      <c r="Q537" s="102" t="n">
        <v>9</v>
      </c>
      <c r="R537" s="102" t="inlineStr"/>
      <c r="S537" s="102" t="inlineStr">
        <is>
          <t>CASE</t>
        </is>
      </c>
    </row>
    <row r="538">
      <c r="A538" s="95" t="inlineStr">
        <is>
          <t>465-EACH-1</t>
        </is>
      </c>
      <c r="B538" s="96" t="inlineStr">
        <is>
          <t>B07T766984</t>
        </is>
      </c>
      <c r="C538" s="96" t="inlineStr">
        <is>
          <t>X003T9Y59H</t>
        </is>
      </c>
      <c r="D538" s="97">
        <f>IFERROR(VLOOKUP(A538,Data1!A:B,2,0),"")</f>
        <v/>
      </c>
      <c r="E538" s="98">
        <f>M538*Q538</f>
        <v/>
      </c>
      <c r="F538" s="98">
        <f>I538*IF(S538="CASE",H538,G538)</f>
        <v/>
      </c>
      <c r="G538" s="97">
        <f>IF(S538="CASE","",IFERROR(ROUNDUP(E538/N538,0),""))</f>
        <v/>
      </c>
      <c r="H538" s="97">
        <f>IF(S538="BOX","",IFERROR(ROUNDUP(E538/O538,0),""))</f>
        <v/>
      </c>
      <c r="I538" s="98">
        <f>IF(S538="CASE",FLOOR(O538/M538,1),FLOOR(N538/M538,1))</f>
        <v/>
      </c>
      <c r="J538" s="99">
        <f>IF(ISNUMBER(SEARCH("FNSKU",C538)),"Labeling","")</f>
        <v/>
      </c>
      <c r="K538" s="99">
        <f>IFERROR(VLOOKUP(A538,Instruction!A:F,6,0),"")</f>
        <v/>
      </c>
      <c r="L538" s="100">
        <f>IFERROR(VLOOKUP(A538,Instruction!A:J,10,0),"No Supplies")</f>
        <v/>
      </c>
      <c r="M538" s="98">
        <f>IFERROR(VLOOKUP(A538,Data1!A:C,3,0),1)</f>
        <v/>
      </c>
      <c r="N538" s="97">
        <f>IFERROR(VLOOKUP(D538,Data2!$A:$D,4,0),"")</f>
        <v/>
      </c>
      <c r="O538" s="96">
        <f>IFERROR(VLOOKUP(D538,Data2!$A:$C,3,0),"")</f>
        <v/>
      </c>
      <c r="P538" s="97" t="n">
        <v>7</v>
      </c>
      <c r="Q538" s="96" t="n">
        <v>48</v>
      </c>
      <c r="R538" s="96" t="inlineStr"/>
      <c r="S538" s="96" t="inlineStr">
        <is>
          <t>CASE</t>
        </is>
      </c>
    </row>
    <row r="539">
      <c r="A539" s="109" t="inlineStr">
        <is>
          <t>809--BOX</t>
        </is>
      </c>
      <c r="B539" s="102" t="inlineStr">
        <is>
          <t>B09F14QT9F</t>
        </is>
      </c>
      <c r="C539" s="102" t="inlineStr">
        <is>
          <t>X003SC1YC1</t>
        </is>
      </c>
      <c r="D539" s="103">
        <f>IFERROR(VLOOKUP(A539,Data1!A:B,2,0),"")</f>
        <v/>
      </c>
      <c r="E539" s="113">
        <f>M539*Q539</f>
        <v/>
      </c>
      <c r="F539" s="113">
        <f>I539*IF(S539="CASE",H539,G539)</f>
        <v/>
      </c>
      <c r="G539" s="103">
        <f>IF(S539="CASE","",IFERROR(ROUNDUP(E539/N539,0),""))</f>
        <v/>
      </c>
      <c r="H539" s="103">
        <f>IF(S539="BOX","",IFERROR(ROUNDUP(E539/O539,0),""))</f>
        <v/>
      </c>
      <c r="I539" s="105">
        <f>IF(S539="CASE",FLOOR(O539/M539,1),FLOOR(N539/M539,1))</f>
        <v/>
      </c>
      <c r="J539" s="106">
        <f>IF(ISNUMBER(SEARCH("FNSKU",C539)),"Labeling","")</f>
        <v/>
      </c>
      <c r="K539" s="106">
        <f>IFERROR(VLOOKUP(A539,Instruction!A:F,6,0),"")</f>
        <v/>
      </c>
      <c r="L539" s="107">
        <f>IFERROR(VLOOKUP(A539,Instruction!A:J,10,0),"No Supplies")</f>
        <v/>
      </c>
      <c r="M539" s="113">
        <f>IFERROR(VLOOKUP(A539,Data1!A:C,3,0),1)</f>
        <v/>
      </c>
      <c r="N539" s="103">
        <f>IFERROR(VLOOKUP(D539,Data2!$A:$D,4,0),"")</f>
        <v/>
      </c>
      <c r="O539" s="102">
        <f>IFERROR(VLOOKUP(D539,Data2!$A:$C,3,0),"")</f>
        <v/>
      </c>
      <c r="P539" s="103" t="n">
        <v>7</v>
      </c>
      <c r="Q539" s="102" t="n">
        <v>6</v>
      </c>
      <c r="R539" s="102" t="inlineStr"/>
      <c r="S539" s="102" t="inlineStr">
        <is>
          <t>CASE</t>
        </is>
      </c>
    </row>
    <row r="540">
      <c r="A540" s="95" t="inlineStr">
        <is>
          <t>17036-EACH</t>
        </is>
      </c>
      <c r="B540" s="96" t="inlineStr">
        <is>
          <t>B0CQ66C7RL</t>
        </is>
      </c>
      <c r="C540" s="96" t="inlineStr">
        <is>
          <t>X0043UNGZ5</t>
        </is>
      </c>
      <c r="D540" s="97">
        <f>IFERROR(VLOOKUP(A540,Data1!A:B,2,0),"")</f>
        <v/>
      </c>
      <c r="E540" s="98">
        <f>M540*Q540</f>
        <v/>
      </c>
      <c r="F540" s="98">
        <f>I540*IF(S540="CASE",H540,G540)</f>
        <v/>
      </c>
      <c r="G540" s="97">
        <f>IF(S540="CASE","",IFERROR(ROUNDUP(E540/N540,0),""))</f>
        <v/>
      </c>
      <c r="H540" s="97">
        <f>IF(S540="BOX","",IFERROR(ROUNDUP(E540/O540,0),""))</f>
        <v/>
      </c>
      <c r="I540" s="98">
        <f>IF(S540="CASE",FLOOR(O540/M540,1),FLOOR(N540/M540,1))</f>
        <v/>
      </c>
      <c r="J540" s="99">
        <f>IF(ISNUMBER(SEARCH("FNSKU",C540)),"Labeling","")</f>
        <v/>
      </c>
      <c r="K540" s="99">
        <f>IFERROR(VLOOKUP(A540,Instruction!A:F,6,0),"")</f>
        <v/>
      </c>
      <c r="L540" s="100">
        <f>IFERROR(VLOOKUP(A540,Instruction!A:J,10,0),"No Supplies")</f>
        <v/>
      </c>
      <c r="M540" s="98">
        <f>IFERROR(VLOOKUP(A540,Data1!A:C,3,0),1)</f>
        <v/>
      </c>
      <c r="N540" s="97">
        <f>IFERROR(VLOOKUP(D540,Data2!$A:$D,4,0),"")</f>
        <v/>
      </c>
      <c r="O540" s="96">
        <f>IFERROR(VLOOKUP(D540,Data2!$A:$C,3,0),"")</f>
        <v/>
      </c>
      <c r="P540" s="97" t="n">
        <v>7</v>
      </c>
      <c r="Q540" s="96" t="n">
        <v>12</v>
      </c>
      <c r="R540" s="96" t="inlineStr"/>
      <c r="S540" s="96" t="inlineStr">
        <is>
          <t>BOX</t>
        </is>
      </c>
    </row>
    <row r="541">
      <c r="A541" s="109" t="inlineStr">
        <is>
          <t>593-CASE</t>
        </is>
      </c>
      <c r="B541" s="102" t="inlineStr">
        <is>
          <t>B07X31WJMN</t>
        </is>
      </c>
      <c r="C541" s="102" t="inlineStr">
        <is>
          <t>X0044R3MKL</t>
        </is>
      </c>
      <c r="D541" s="103">
        <f>IFERROR(VLOOKUP(A541,Data1!A:B,2,0),"")</f>
        <v/>
      </c>
      <c r="E541" s="113">
        <f>M541*Q541</f>
        <v/>
      </c>
      <c r="F541" s="113">
        <f>I541*IF(S541="CASE",H541,G541)</f>
        <v/>
      </c>
      <c r="G541" s="103">
        <f>IF(S541="CASE","",IFERROR(ROUNDUP(E541/N541,0),""))</f>
        <v/>
      </c>
      <c r="H541" s="103">
        <f>IF(S541="BOX","",IFERROR(ROUNDUP(E541/O541,0),""))</f>
        <v/>
      </c>
      <c r="I541" s="105">
        <f>IF(S541="CASE",FLOOR(O541/M541,1),FLOOR(N541/M541,1))</f>
        <v/>
      </c>
      <c r="J541" s="106">
        <f>IF(ISNUMBER(SEARCH("FNSKU",C541)),"Labeling","")</f>
        <v/>
      </c>
      <c r="K541" s="106">
        <f>IFERROR(VLOOKUP(A541,Instruction!A:F,6,0),"")</f>
        <v/>
      </c>
      <c r="L541" s="107">
        <f>IFERROR(VLOOKUP(A541,Instruction!A:J,10,0),"No Supplies")</f>
        <v/>
      </c>
      <c r="M541" s="113">
        <f>IFERROR(VLOOKUP(A541,Data1!A:C,3,0),1)</f>
        <v/>
      </c>
      <c r="N541" s="103">
        <f>IFERROR(VLOOKUP(D541,Data2!$A:$D,4,0),"")</f>
        <v/>
      </c>
      <c r="O541" s="102">
        <f>IFERROR(VLOOKUP(D541,Data2!$A:$C,3,0),"")</f>
        <v/>
      </c>
      <c r="P541" s="103" t="n">
        <v>7</v>
      </c>
      <c r="Q541" s="102" t="n">
        <v>7</v>
      </c>
      <c r="R541" s="102" t="inlineStr"/>
      <c r="S541" s="102" t="inlineStr">
        <is>
          <t>CASE</t>
        </is>
      </c>
    </row>
    <row r="542">
      <c r="A542" s="95" t="inlineStr">
        <is>
          <t>2232-PACK2</t>
        </is>
      </c>
      <c r="B542" s="96" t="inlineStr">
        <is>
          <t>B09BBSHNQH</t>
        </is>
      </c>
      <c r="C542" s="96" t="inlineStr"/>
      <c r="D542" s="97">
        <f>IFERROR(VLOOKUP(A542,Data1!A:B,2,0),"")</f>
        <v/>
      </c>
      <c r="E542" s="98">
        <f>M542*Q542</f>
        <v/>
      </c>
      <c r="F542" s="98">
        <f>I542*IF(S542="CASE",H542,G542)</f>
        <v/>
      </c>
      <c r="G542" s="97">
        <f>IF(S542="CASE","",IFERROR(ROUNDUP(E542/N542,0),""))</f>
        <v/>
      </c>
      <c r="H542" s="97">
        <f>IF(S542="BOX","",IFERROR(ROUNDUP(E542/O542,0),""))</f>
        <v/>
      </c>
      <c r="I542" s="98">
        <f>IF(S542="CASE",FLOOR(O542/M542,1),FLOOR(N542/M542,1))</f>
        <v/>
      </c>
      <c r="J542" s="99">
        <f>IF(ISNUMBER(SEARCH("FNSKU",C542)),"Labeling","")</f>
        <v/>
      </c>
      <c r="K542" s="99">
        <f>IFERROR(VLOOKUP(A542,Instruction!A:F,6,0),"")</f>
        <v/>
      </c>
      <c r="L542" s="100">
        <f>IFERROR(VLOOKUP(A542,Instruction!A:J,10,0),"No Supplies")</f>
        <v/>
      </c>
      <c r="M542" s="98">
        <f>IFERROR(VLOOKUP(A542,Data1!A:C,3,0),1)</f>
        <v/>
      </c>
      <c r="N542" s="97">
        <f>IFERROR(VLOOKUP(D542,Data2!$A:$D,4,0),"")</f>
        <v/>
      </c>
      <c r="O542" s="96">
        <f>IFERROR(VLOOKUP(D542,Data2!$A:$C,3,0),"")</f>
        <v/>
      </c>
      <c r="P542" s="97" t="n">
        <v>8</v>
      </c>
      <c r="Q542" s="96" t="n">
        <v>12</v>
      </c>
      <c r="R542" s="96" t="inlineStr"/>
      <c r="S542" s="96" t="inlineStr">
        <is>
          <t>BOX</t>
        </is>
      </c>
    </row>
    <row r="543">
      <c r="A543" s="109" t="inlineStr">
        <is>
          <t>749-PACK4</t>
        </is>
      </c>
      <c r="B543" s="102" t="inlineStr">
        <is>
          <t>B0D88XKTXQ</t>
        </is>
      </c>
      <c r="C543" s="102" t="inlineStr"/>
      <c r="D543" s="103">
        <f>IFERROR(VLOOKUP(A543,Data1!A:B,2,0),"")</f>
        <v/>
      </c>
      <c r="E543" s="113">
        <f>M543*Q543</f>
        <v/>
      </c>
      <c r="F543" s="113">
        <f>I543*IF(S543="CASE",H543,G543)</f>
        <v/>
      </c>
      <c r="G543" s="103">
        <f>IF(S543="CASE","",IFERROR(ROUNDUP(E543/N543,0),""))</f>
        <v/>
      </c>
      <c r="H543" s="103">
        <f>IF(S543="BOX","",IFERROR(ROUNDUP(E543/O543,0),""))</f>
        <v/>
      </c>
      <c r="I543" s="105">
        <f>IF(S543="CASE",FLOOR(O543/M543,1),FLOOR(N543/M543,1))</f>
        <v/>
      </c>
      <c r="J543" s="106">
        <f>IF(ISNUMBER(SEARCH("FNSKU",C543)),"Labeling","")</f>
        <v/>
      </c>
      <c r="K543" s="106">
        <f>IFERROR(VLOOKUP(A543,Instruction!A:F,6,0),"")</f>
        <v/>
      </c>
      <c r="L543" s="107">
        <f>IFERROR(VLOOKUP(A543,Instruction!A:J,10,0),"No Supplies")</f>
        <v/>
      </c>
      <c r="M543" s="113">
        <f>IFERROR(VLOOKUP(A543,Data1!A:C,3,0),1)</f>
        <v/>
      </c>
      <c r="N543" s="103">
        <f>IFERROR(VLOOKUP(D543,Data2!$A:$D,4,0),"")</f>
        <v/>
      </c>
      <c r="O543" s="102">
        <f>IFERROR(VLOOKUP(D543,Data2!$A:$C,3,0),"")</f>
        <v/>
      </c>
      <c r="P543" s="103" t="n">
        <v>8</v>
      </c>
      <c r="Q543" s="102" t="n">
        <v>24</v>
      </c>
      <c r="R543" s="102" t="inlineStr"/>
      <c r="S543" s="102" t="inlineStr">
        <is>
          <t>BOX</t>
        </is>
      </c>
    </row>
    <row r="544">
      <c r="A544" s="95" t="inlineStr">
        <is>
          <t>1611-EACH</t>
        </is>
      </c>
      <c r="B544" s="96" t="inlineStr">
        <is>
          <t>B002URSBSE</t>
        </is>
      </c>
      <c r="C544" s="96" t="inlineStr">
        <is>
          <t>B002URSBSE</t>
        </is>
      </c>
      <c r="D544" s="97">
        <f>IFERROR(VLOOKUP(A544,Data1!A:B,2,0),"")</f>
        <v/>
      </c>
      <c r="E544" s="98">
        <f>M544*Q544</f>
        <v/>
      </c>
      <c r="F544" s="98">
        <f>I544*IF(S544="CASE",H544,G544)</f>
        <v/>
      </c>
      <c r="G544" s="97">
        <f>IF(S544="CASE","",IFERROR(ROUNDUP(E544/N544,0),""))</f>
        <v/>
      </c>
      <c r="H544" s="97">
        <f>IF(S544="BOX","",IFERROR(ROUNDUP(E544/O544,0),""))</f>
        <v/>
      </c>
      <c r="I544" s="98">
        <f>IF(S544="CASE",FLOOR(O544/M544,1),FLOOR(N544/M544,1))</f>
        <v/>
      </c>
      <c r="J544" s="99">
        <f>IF(ISNUMBER(SEARCH("FNSKU",C544)),"Labeling","")</f>
        <v/>
      </c>
      <c r="K544" s="99">
        <f>IFERROR(VLOOKUP(A544,Instruction!A:F,6,0),"")</f>
        <v/>
      </c>
      <c r="L544" s="100">
        <f>IFERROR(VLOOKUP(A544,Instruction!A:J,10,0),"No Supplies")</f>
        <v/>
      </c>
      <c r="M544" s="98">
        <f>IFERROR(VLOOKUP(A544,Data1!A:C,3,0),1)</f>
        <v/>
      </c>
      <c r="N544" s="97">
        <f>IFERROR(VLOOKUP(D544,Data2!$A:$D,4,0),"")</f>
        <v/>
      </c>
      <c r="O544" s="96">
        <f>IFERROR(VLOOKUP(D544,Data2!$A:$C,3,0),"")</f>
        <v/>
      </c>
      <c r="P544" s="97" t="n">
        <v>7</v>
      </c>
      <c r="Q544" s="96" t="n">
        <v>24</v>
      </c>
      <c r="R544" s="96" t="inlineStr"/>
      <c r="S544" s="96" t="inlineStr">
        <is>
          <t>BOX</t>
        </is>
      </c>
    </row>
    <row r="545">
      <c r="A545" s="109" t="inlineStr">
        <is>
          <t>3001-EACH-1</t>
        </is>
      </c>
      <c r="B545" s="102" t="inlineStr">
        <is>
          <t>B0018MSDKI</t>
        </is>
      </c>
      <c r="C545" s="102" t="inlineStr">
        <is>
          <t>X004MNJSFF</t>
        </is>
      </c>
      <c r="D545" s="103">
        <f>IFERROR(VLOOKUP(A545,Data1!A:B,2,0),"")</f>
        <v/>
      </c>
      <c r="E545" s="113">
        <f>M545*Q545</f>
        <v/>
      </c>
      <c r="F545" s="113">
        <f>I545*IF(S545="CASE",H545,G545)</f>
        <v/>
      </c>
      <c r="G545" s="103">
        <f>IF(S545="CASE","",IFERROR(ROUNDUP(E545/N545,0),""))</f>
        <v/>
      </c>
      <c r="H545" s="103">
        <f>IF(S545="BOX","",IFERROR(ROUNDUP(E545/O545,0),""))</f>
        <v/>
      </c>
      <c r="I545" s="105">
        <f>IF(S545="CASE",FLOOR(O545/M545,1),FLOOR(N545/M545,1))</f>
        <v/>
      </c>
      <c r="J545" s="106">
        <f>IF(ISNUMBER(SEARCH("FNSKU",C545)),"Labeling","")</f>
        <v/>
      </c>
      <c r="K545" s="106">
        <f>IFERROR(VLOOKUP(A545,Instruction!A:F,6,0),"")</f>
        <v/>
      </c>
      <c r="L545" s="107">
        <f>IFERROR(VLOOKUP(A545,Instruction!A:J,10,0),"No Supplies")</f>
        <v/>
      </c>
      <c r="M545" s="113">
        <f>IFERROR(VLOOKUP(A545,Data1!A:C,3,0),1)</f>
        <v/>
      </c>
      <c r="N545" s="103">
        <f>IFERROR(VLOOKUP(D545,Data2!$A:$D,4,0),"")</f>
        <v/>
      </c>
      <c r="O545" s="102">
        <f>IFERROR(VLOOKUP(D545,Data2!$A:$C,3,0),"")</f>
        <v/>
      </c>
      <c r="P545" s="103" t="n">
        <v>7</v>
      </c>
      <c r="Q545" s="102" t="n">
        <v>12</v>
      </c>
      <c r="R545" s="102" t="inlineStr"/>
      <c r="S545" s="102" t="inlineStr">
        <is>
          <t>BOX</t>
        </is>
      </c>
    </row>
    <row r="546">
      <c r="A546" s="95" t="inlineStr">
        <is>
          <t>741-EACH</t>
        </is>
      </c>
      <c r="B546" s="96" t="inlineStr">
        <is>
          <t>B0019IMXMA</t>
        </is>
      </c>
      <c r="C546" s="96" t="inlineStr">
        <is>
          <t>B0019IMXMA</t>
        </is>
      </c>
      <c r="D546" s="97">
        <f>IFERROR(VLOOKUP(A546,Data1!A:B,2,0),"")</f>
        <v/>
      </c>
      <c r="E546" s="98">
        <f>M546*Q546</f>
        <v/>
      </c>
      <c r="F546" s="98">
        <f>I546*IF(S546="CASE",H546,G546)</f>
        <v/>
      </c>
      <c r="G546" s="97">
        <f>IF(S546="CASE","",IFERROR(ROUNDUP(E546/N546,0),""))</f>
        <v/>
      </c>
      <c r="H546" s="97">
        <f>IF(S546="BOX","",IFERROR(ROUNDUP(E546/O546,0),""))</f>
        <v/>
      </c>
      <c r="I546" s="98">
        <f>IF(S546="CASE",FLOOR(O546/M546,1),FLOOR(N546/M546,1))</f>
        <v/>
      </c>
      <c r="J546" s="99">
        <f>IF(ISNUMBER(SEARCH("FNSKU",C546)),"Labeling","")</f>
        <v/>
      </c>
      <c r="K546" s="99">
        <f>IFERROR(VLOOKUP(A546,Instruction!A:F,6,0),"")</f>
        <v/>
      </c>
      <c r="L546" s="100">
        <f>IFERROR(VLOOKUP(A546,Instruction!A:J,10,0),"No Supplies")</f>
        <v/>
      </c>
      <c r="M546" s="98">
        <f>IFERROR(VLOOKUP(A546,Data1!A:C,3,0),1)</f>
        <v/>
      </c>
      <c r="N546" s="97">
        <f>IFERROR(VLOOKUP(D546,Data2!$A:$D,4,0),"")</f>
        <v/>
      </c>
      <c r="O546" s="96">
        <f>IFERROR(VLOOKUP(D546,Data2!$A:$C,3,0),"")</f>
        <v/>
      </c>
      <c r="P546" s="97" t="n">
        <v>7</v>
      </c>
      <c r="Q546" s="96" t="n">
        <v>24</v>
      </c>
      <c r="R546" s="96" t="inlineStr"/>
      <c r="S546" s="96" t="inlineStr">
        <is>
          <t>BOX</t>
        </is>
      </c>
    </row>
    <row r="547">
      <c r="A547" s="109" t="inlineStr">
        <is>
          <t>6023-CASE</t>
        </is>
      </c>
      <c r="B547" s="102" t="inlineStr">
        <is>
          <t>B0BDSR46YY</t>
        </is>
      </c>
      <c r="C547" s="102" t="inlineStr">
        <is>
          <t>B0BDSR46YY</t>
        </is>
      </c>
      <c r="D547" s="103">
        <f>IFERROR(VLOOKUP(A547,Data1!A:B,2,0),"")</f>
        <v/>
      </c>
      <c r="E547" s="113">
        <f>M547*Q547</f>
        <v/>
      </c>
      <c r="F547" s="113">
        <f>I547*IF(S547="CASE",H547,G547)</f>
        <v/>
      </c>
      <c r="G547" s="103">
        <f>IF(S547="CASE","",IFERROR(ROUNDUP(E547/N547,0),""))</f>
        <v/>
      </c>
      <c r="H547" s="103">
        <f>IF(S547="BOX","",IFERROR(ROUNDUP(E547/O547,0),""))</f>
        <v/>
      </c>
      <c r="I547" s="105">
        <f>IF(S547="CASE",FLOOR(O547/M547,1),FLOOR(N547/M547,1))</f>
        <v/>
      </c>
      <c r="J547" s="106">
        <f>IF(ISNUMBER(SEARCH("FNSKU",C547)),"Labeling","")</f>
        <v/>
      </c>
      <c r="K547" s="106">
        <f>IFERROR(VLOOKUP(A547,Instruction!A:F,6,0),"")</f>
        <v/>
      </c>
      <c r="L547" s="107">
        <f>IFERROR(VLOOKUP(A547,Instruction!A:J,10,0),"No Supplies")</f>
        <v/>
      </c>
      <c r="M547" s="113">
        <f>IFERROR(VLOOKUP(A547,Data1!A:C,3,0),1)</f>
        <v/>
      </c>
      <c r="N547" s="103">
        <f>IFERROR(VLOOKUP(D547,Data2!$A:$D,4,0),"")</f>
        <v/>
      </c>
      <c r="O547" s="102">
        <f>IFERROR(VLOOKUP(D547,Data2!$A:$C,3,0),"")</f>
        <v/>
      </c>
      <c r="P547" s="103" t="n">
        <v>7</v>
      </c>
      <c r="Q547" s="102" t="n">
        <v>7</v>
      </c>
      <c r="R547" s="102" t="inlineStr"/>
      <c r="S547" s="102" t="inlineStr">
        <is>
          <t>CASE</t>
        </is>
      </c>
    </row>
    <row r="548">
      <c r="A548" s="95" t="inlineStr">
        <is>
          <t>735-BOX</t>
        </is>
      </c>
      <c r="B548" s="96" t="inlineStr">
        <is>
          <t>B0BTN598GK</t>
        </is>
      </c>
      <c r="C548" s="96" t="inlineStr"/>
      <c r="D548" s="97">
        <f>IFERROR(VLOOKUP(A548,Data1!A:B,2,0),"")</f>
        <v/>
      </c>
      <c r="E548" s="98">
        <f>M548*Q548</f>
        <v/>
      </c>
      <c r="F548" s="98">
        <f>I548*IF(S548="CASE",H548,G548)</f>
        <v/>
      </c>
      <c r="G548" s="97">
        <f>IF(S548="CASE","",IFERROR(ROUNDUP(E548/N548,0),""))</f>
        <v/>
      </c>
      <c r="H548" s="97">
        <f>IF(S548="BOX","",IFERROR(ROUNDUP(E548/O548,0),""))</f>
        <v/>
      </c>
      <c r="I548" s="98">
        <f>IF(S548="CASE",FLOOR(O548/M548,1),FLOOR(N548/M548,1))</f>
        <v/>
      </c>
      <c r="J548" s="99">
        <f>IF(ISNUMBER(SEARCH("FNSKU",C548)),"Labeling","")</f>
        <v/>
      </c>
      <c r="K548" s="99">
        <f>IFERROR(VLOOKUP(A548,Instruction!A:F,6,0),"")</f>
        <v/>
      </c>
      <c r="L548" s="100">
        <f>IFERROR(VLOOKUP(A548,Instruction!A:J,10,0),"No Supplies")</f>
        <v/>
      </c>
      <c r="M548" s="98">
        <f>IFERROR(VLOOKUP(A548,Data1!A:C,3,0),1)</f>
        <v/>
      </c>
      <c r="N548" s="97">
        <f>IFERROR(VLOOKUP(D548,Data2!$A:$D,4,0),"")</f>
        <v/>
      </c>
      <c r="O548" s="96">
        <f>IFERROR(VLOOKUP(D548,Data2!$A:$C,3,0),"")</f>
        <v/>
      </c>
      <c r="P548" s="97" t="n">
        <v>8</v>
      </c>
      <c r="Q548" s="96" t="n">
        <v>12</v>
      </c>
      <c r="R548" s="96" t="inlineStr"/>
      <c r="S548" s="96" t="inlineStr">
        <is>
          <t>CASE</t>
        </is>
      </c>
    </row>
    <row r="549">
      <c r="A549" s="109" t="inlineStr">
        <is>
          <t>5023-CASE</t>
        </is>
      </c>
      <c r="B549" s="102" t="inlineStr">
        <is>
          <t>B07X32GMTR</t>
        </is>
      </c>
      <c r="C549" s="102" t="inlineStr"/>
      <c r="D549" s="103">
        <f>IFERROR(VLOOKUP(A549,Data1!A:B,2,0),"")</f>
        <v/>
      </c>
      <c r="E549" s="113">
        <f>M549*Q549</f>
        <v/>
      </c>
      <c r="F549" s="113">
        <f>I549*IF(S549="CASE",H549,G549)</f>
        <v/>
      </c>
      <c r="G549" s="103">
        <f>IF(S549="CASE","",IFERROR(ROUNDUP(E549/N549,0),""))</f>
        <v/>
      </c>
      <c r="H549" s="103">
        <f>IF(S549="BOX","",IFERROR(ROUNDUP(E549/O549,0),""))</f>
        <v/>
      </c>
      <c r="I549" s="105">
        <f>IF(S549="CASE",FLOOR(O549/M549,1),FLOOR(N549/M549,1))</f>
        <v/>
      </c>
      <c r="J549" s="106">
        <f>IF(ISNUMBER(SEARCH("FNSKU",C549)),"Labeling","")</f>
        <v/>
      </c>
      <c r="K549" s="106">
        <f>IFERROR(VLOOKUP(A549,Instruction!A:F,6,0),"")</f>
        <v/>
      </c>
      <c r="L549" s="107">
        <f>IFERROR(VLOOKUP(A549,Instruction!A:J,10,0),"No Supplies")</f>
        <v/>
      </c>
      <c r="M549" s="113">
        <f>IFERROR(VLOOKUP(A549,Data1!A:C,3,0),1)</f>
        <v/>
      </c>
      <c r="N549" s="103">
        <f>IFERROR(VLOOKUP(D549,Data2!$A:$D,4,0),"")</f>
        <v/>
      </c>
      <c r="O549" s="102">
        <f>IFERROR(VLOOKUP(D549,Data2!$A:$C,3,0),"")</f>
        <v/>
      </c>
      <c r="P549" s="103" t="n">
        <v>8</v>
      </c>
      <c r="Q549" s="102" t="n">
        <v>8</v>
      </c>
      <c r="R549" s="102" t="inlineStr"/>
      <c r="S549" s="102" t="inlineStr">
        <is>
          <t>CASE</t>
        </is>
      </c>
    </row>
    <row r="550">
      <c r="A550" s="95" t="inlineStr">
        <is>
          <t>1638-SET6</t>
        </is>
      </c>
      <c r="B550" s="96" t="inlineStr">
        <is>
          <t>B091RLHF4T</t>
        </is>
      </c>
      <c r="C550" s="96" t="inlineStr"/>
      <c r="D550" s="97">
        <f>IFERROR(VLOOKUP(A550,Data1!A:B,2,0),"")</f>
        <v/>
      </c>
      <c r="E550" s="98">
        <f>M550*Q550</f>
        <v/>
      </c>
      <c r="F550" s="98">
        <f>I550*IF(S550="CASE",H550,G550)</f>
        <v/>
      </c>
      <c r="G550" s="97">
        <f>IF(S550="CASE","",IFERROR(ROUNDUP(E550/N550,0),""))</f>
        <v/>
      </c>
      <c r="H550" s="97">
        <f>IF(S550="BOX","",IFERROR(ROUNDUP(E550/O550,0),""))</f>
        <v/>
      </c>
      <c r="I550" s="98">
        <f>IF(S550="CASE",FLOOR(O550/M550,1),FLOOR(N550/M550,1))</f>
        <v/>
      </c>
      <c r="J550" s="99">
        <f>IF(ISNUMBER(SEARCH("FNSKU",C550)),"Labeling","")</f>
        <v/>
      </c>
      <c r="K550" s="99">
        <f>IFERROR(VLOOKUP(A550,Instruction!A:F,6,0),"")</f>
        <v/>
      </c>
      <c r="L550" s="100">
        <f>IFERROR(VLOOKUP(A550,Instruction!A:J,10,0),"No Supplies")</f>
        <v/>
      </c>
      <c r="M550" s="98">
        <f>IFERROR(VLOOKUP(A550,Data1!A:C,3,0),1)</f>
        <v/>
      </c>
      <c r="N550" s="97">
        <f>IFERROR(VLOOKUP(D550,Data2!$A:$D,4,0),"")</f>
        <v/>
      </c>
      <c r="O550" s="96">
        <f>IFERROR(VLOOKUP(D550,Data2!$A:$C,3,0),"")</f>
        <v/>
      </c>
      <c r="P550" s="97" t="n">
        <v>8</v>
      </c>
      <c r="Q550" s="96" t="n">
        <v>8</v>
      </c>
      <c r="R550" s="96" t="inlineStr"/>
      <c r="S550" s="96" t="inlineStr">
        <is>
          <t>BOX</t>
        </is>
      </c>
    </row>
    <row r="551">
      <c r="A551" s="109" t="inlineStr">
        <is>
          <t>534-PACK2</t>
        </is>
      </c>
      <c r="B551" s="102" t="inlineStr">
        <is>
          <t>B08DFJRNGH</t>
        </is>
      </c>
      <c r="C551" s="102" t="inlineStr">
        <is>
          <t>X004X730UT</t>
        </is>
      </c>
      <c r="D551" s="103">
        <f>IFERROR(VLOOKUP(A551,Data1!A:B,2,0),"")</f>
        <v/>
      </c>
      <c r="E551" s="113">
        <f>M551*Q551</f>
        <v/>
      </c>
      <c r="F551" s="113">
        <f>I551*IF(S551="CASE",H551,G551)</f>
        <v/>
      </c>
      <c r="G551" s="103">
        <f>IF(S551="CASE","",IFERROR(ROUNDUP(E551/N551,0),""))</f>
        <v/>
      </c>
      <c r="H551" s="103">
        <f>IF(S551="BOX","",IFERROR(ROUNDUP(E551/O551,0),""))</f>
        <v/>
      </c>
      <c r="I551" s="105">
        <f>IF(S551="CASE",FLOOR(O551/M551,1),FLOOR(N551/M551,1))</f>
        <v/>
      </c>
      <c r="J551" s="106">
        <f>IF(ISNUMBER(SEARCH("FNSKU",C551)),"Labeling","")</f>
        <v/>
      </c>
      <c r="K551" s="106">
        <f>IFERROR(VLOOKUP(A551,Instruction!A:F,6,0),"")</f>
        <v/>
      </c>
      <c r="L551" s="107">
        <f>IFERROR(VLOOKUP(A551,Instruction!A:J,10,0),"No Supplies")</f>
        <v/>
      </c>
      <c r="M551" s="113">
        <f>IFERROR(VLOOKUP(A551,Data1!A:C,3,0),1)</f>
        <v/>
      </c>
      <c r="N551" s="103">
        <f>IFERROR(VLOOKUP(D551,Data2!$A:$D,4,0),"")</f>
        <v/>
      </c>
      <c r="O551" s="102">
        <f>IFERROR(VLOOKUP(D551,Data2!$A:$C,3,0),"")</f>
        <v/>
      </c>
      <c r="P551" s="103" t="n">
        <v>6</v>
      </c>
      <c r="Q551" s="102" t="n">
        <v>12</v>
      </c>
      <c r="R551" s="102" t="inlineStr"/>
      <c r="S551" s="102" t="inlineStr">
        <is>
          <t>BOX</t>
        </is>
      </c>
    </row>
    <row r="552">
      <c r="A552" s="95" t="inlineStr">
        <is>
          <t>5037-CASE</t>
        </is>
      </c>
      <c r="B552" s="96" t="inlineStr">
        <is>
          <t>B0B7ZN8GSL</t>
        </is>
      </c>
      <c r="C552" s="96" t="inlineStr"/>
      <c r="D552" s="97">
        <f>IFERROR(VLOOKUP(A552,Data1!A:B,2,0),"")</f>
        <v/>
      </c>
      <c r="E552" s="98">
        <f>M552*Q552</f>
        <v/>
      </c>
      <c r="F552" s="98">
        <f>I552*IF(S552="CASE",H552,G552)</f>
        <v/>
      </c>
      <c r="G552" s="97">
        <f>IF(S552="CASE","",IFERROR(ROUNDUP(E552/N552,0),""))</f>
        <v/>
      </c>
      <c r="H552" s="97">
        <f>IF(S552="BOX","",IFERROR(ROUNDUP(E552/O552,0),""))</f>
        <v/>
      </c>
      <c r="I552" s="98">
        <f>IF(S552="CASE",FLOOR(O552/M552,1),FLOOR(N552/M552,1))</f>
        <v/>
      </c>
      <c r="J552" s="99">
        <f>IF(ISNUMBER(SEARCH("FNSKU",C552)),"Labeling","")</f>
        <v/>
      </c>
      <c r="K552" s="99">
        <f>IFERROR(VLOOKUP(A552,Instruction!A:F,6,0),"")</f>
        <v/>
      </c>
      <c r="L552" s="100">
        <f>IFERROR(VLOOKUP(A552,Instruction!A:J,10,0),"No Supplies")</f>
        <v/>
      </c>
      <c r="M552" s="98">
        <f>IFERROR(VLOOKUP(A552,Data1!A:C,3,0),1)</f>
        <v/>
      </c>
      <c r="N552" s="97">
        <f>IFERROR(VLOOKUP(D552,Data2!$A:$D,4,0),"")</f>
        <v/>
      </c>
      <c r="O552" s="96">
        <f>IFERROR(VLOOKUP(D552,Data2!$A:$C,3,0),"")</f>
        <v/>
      </c>
      <c r="P552" s="97" t="n">
        <v>8</v>
      </c>
      <c r="Q552" s="96" t="n">
        <v>8</v>
      </c>
      <c r="R552" s="96" t="inlineStr"/>
      <c r="S552" s="96" t="inlineStr">
        <is>
          <t>CASE</t>
        </is>
      </c>
    </row>
    <row r="553">
      <c r="A553" s="109" t="inlineStr">
        <is>
          <t>1612-PACK2</t>
        </is>
      </c>
      <c r="B553" s="102" t="inlineStr">
        <is>
          <t>B08DDKHB9Q</t>
        </is>
      </c>
      <c r="C553" s="102" t="inlineStr"/>
      <c r="D553" s="103">
        <f>IFERROR(VLOOKUP(A553,Data1!A:B,2,0),"")</f>
        <v/>
      </c>
      <c r="E553" s="113">
        <f>M553*Q553</f>
        <v/>
      </c>
      <c r="F553" s="113">
        <f>I553*IF(S553="CASE",H553,G553)</f>
        <v/>
      </c>
      <c r="G553" s="103">
        <f>IF(S553="CASE","",IFERROR(ROUNDUP(E553/N553,0),""))</f>
        <v/>
      </c>
      <c r="H553" s="103">
        <f>IF(S553="BOX","",IFERROR(ROUNDUP(E553/O553,0),""))</f>
        <v/>
      </c>
      <c r="I553" s="105">
        <f>IF(S553="CASE",FLOOR(O553/M553,1),FLOOR(N553/M553,1))</f>
        <v/>
      </c>
      <c r="J553" s="106">
        <f>IF(ISNUMBER(SEARCH("FNSKU",C553)),"Labeling","")</f>
        <v/>
      </c>
      <c r="K553" s="106" t="inlineStr">
        <is>
          <t>• Insert 2 pcs into poly bag, apply FNSKU label.
• Put back to CASE (Cover all existing barcodes on the box/case)</t>
        </is>
      </c>
      <c r="L553" s="107">
        <f>IFERROR(VLOOKUP(A553,Instruction!A:J,10,0),"No Supplies")</f>
        <v/>
      </c>
      <c r="M553" s="113">
        <f>IFERROR(VLOOKUP(A553,Data1!A:C,3,0),1)</f>
        <v/>
      </c>
      <c r="N553" s="103">
        <f>IFERROR(VLOOKUP(D553,Data2!$A:$D,4,0),"")</f>
        <v/>
      </c>
      <c r="O553" s="102">
        <f>IFERROR(VLOOKUP(D553,Data2!$A:$C,3,0),"")</f>
        <v/>
      </c>
      <c r="P553" s="103" t="n">
        <v>8</v>
      </c>
      <c r="Q553" s="102" t="n">
        <v>12</v>
      </c>
      <c r="R553" s="102" t="inlineStr"/>
      <c r="S553" s="102" t="inlineStr">
        <is>
          <t>BOX</t>
        </is>
      </c>
    </row>
    <row r="554">
      <c r="A554" s="95" t="inlineStr">
        <is>
          <t>274-SET6</t>
        </is>
      </c>
      <c r="B554" s="96" t="inlineStr">
        <is>
          <t>B07RLWKPR6</t>
        </is>
      </c>
      <c r="C554" s="96" t="inlineStr"/>
      <c r="D554" s="97">
        <f>IFERROR(VLOOKUP(A554,Data1!A:B,2,0),"")</f>
        <v/>
      </c>
      <c r="E554" s="98">
        <f>M554*Q554</f>
        <v/>
      </c>
      <c r="F554" s="98">
        <f>I554*IF(S554="CASE",H554,G554)</f>
        <v/>
      </c>
      <c r="G554" s="97">
        <f>IF(S554="CASE","",IFERROR(ROUNDUP(E554/N554,0),""))</f>
        <v/>
      </c>
      <c r="H554" s="97">
        <f>IF(S554="BOX","",IFERROR(ROUNDUP(E554/O554,0),""))</f>
        <v/>
      </c>
      <c r="I554" s="98">
        <f>IF(S554="CASE",FLOOR(O554/M554,1),FLOOR(N554/M554,1))</f>
        <v/>
      </c>
      <c r="J554" s="99">
        <f>IF(ISNUMBER(SEARCH("FNSKU",C554)),"Labeling","")</f>
        <v/>
      </c>
      <c r="K554" s="99">
        <f>IFERROR(VLOOKUP(A554,Instruction!A:F,6,0),"")</f>
        <v/>
      </c>
      <c r="L554" s="100">
        <f>IFERROR(VLOOKUP(A554,Instruction!A:J,10,0),"No Supplies")</f>
        <v/>
      </c>
      <c r="M554" s="98">
        <f>IFERROR(VLOOKUP(A554,Data1!A:C,3,0),1)</f>
        <v/>
      </c>
      <c r="N554" s="97">
        <f>IFERROR(VLOOKUP(D554,Data2!$A:$D,4,0),"")</f>
        <v/>
      </c>
      <c r="O554" s="96">
        <f>IFERROR(VLOOKUP(D554,Data2!$A:$C,3,0),"")</f>
        <v/>
      </c>
      <c r="P554" s="97" t="n">
        <v>8</v>
      </c>
      <c r="Q554" s="96" t="n">
        <v>8</v>
      </c>
      <c r="R554" s="96" t="inlineStr"/>
      <c r="S554" s="96" t="inlineStr">
        <is>
          <t>BOX</t>
        </is>
      </c>
    </row>
    <row r="555">
      <c r="A555" s="109" t="inlineStr">
        <is>
          <t>105-SET2</t>
        </is>
      </c>
      <c r="B555" s="102" t="inlineStr">
        <is>
          <t>B0BYCB6NWV</t>
        </is>
      </c>
      <c r="C555" s="102" t="inlineStr"/>
      <c r="D555" s="103">
        <f>IFERROR(VLOOKUP(A555,Data1!A:B,2,0),"")</f>
        <v/>
      </c>
      <c r="E555" s="113">
        <f>M555*Q555</f>
        <v/>
      </c>
      <c r="F555" s="113">
        <f>I555*IF(S555="CASE",H555,G555)</f>
        <v/>
      </c>
      <c r="G555" s="103">
        <f>IF(S555="CASE","",IFERROR(ROUNDUP(E555/N555,0),""))</f>
        <v/>
      </c>
      <c r="H555" s="103">
        <f>IF(S555="BOX","",IFERROR(ROUNDUP(E555/O555,0),""))</f>
        <v/>
      </c>
      <c r="I555" s="105">
        <f>IF(S555="CASE",FLOOR(O555/M555,1),FLOOR(N555/M555,1))</f>
        <v/>
      </c>
      <c r="J555" s="106">
        <f>IF(ISNUMBER(SEARCH("FNSKU",C555)),"Labeling","")</f>
        <v/>
      </c>
      <c r="K555" s="106" t="n">
        <v/>
      </c>
      <c r="L555" s="107">
        <f>IFERROR(VLOOKUP(A555,Instruction!A:J,10,0),"No Supplies")</f>
        <v/>
      </c>
      <c r="M555" s="113">
        <f>IFERROR(VLOOKUP(A555,Data1!A:C,3,0),1)</f>
        <v/>
      </c>
      <c r="N555" s="103">
        <f>IFERROR(VLOOKUP(D555,Data2!$A:$D,4,0),"")</f>
        <v/>
      </c>
      <c r="O555" s="102">
        <f>IFERROR(VLOOKUP(D555,Data2!$A:$C,3,0),"")</f>
        <v/>
      </c>
      <c r="P555" s="103" t="n">
        <v>8</v>
      </c>
      <c r="Q555" s="102" t="n">
        <v>24</v>
      </c>
      <c r="R555" s="102" t="inlineStr"/>
      <c r="S555" s="102" t="inlineStr">
        <is>
          <t>CASE</t>
        </is>
      </c>
    </row>
    <row r="556">
      <c r="A556" s="95" t="inlineStr">
        <is>
          <t>501-SET3</t>
        </is>
      </c>
      <c r="B556" s="96" t="inlineStr">
        <is>
          <t>B0CQB9KCFD</t>
        </is>
      </c>
      <c r="C556" s="96" t="inlineStr"/>
      <c r="D556" s="97">
        <f>IFERROR(VLOOKUP(A556,Data1!A:B,2,0),"")</f>
        <v/>
      </c>
      <c r="E556" s="98">
        <f>M556*Q556</f>
        <v/>
      </c>
      <c r="F556" s="98">
        <f>I556*IF(S556="CASE",H556,G556)</f>
        <v/>
      </c>
      <c r="G556" s="97">
        <f>IF(S556="CASE","",IFERROR(ROUNDUP(E556/N556,0),""))</f>
        <v/>
      </c>
      <c r="H556" s="97">
        <f>IF(S556="BOX","",IFERROR(ROUNDUP(E556/O556,0),""))</f>
        <v/>
      </c>
      <c r="I556" s="98">
        <f>IF(S556="CASE",FLOOR(O556/M556,1),FLOOR(N556/M556,1))</f>
        <v/>
      </c>
      <c r="J556" s="99">
        <f>IF(ISNUMBER(SEARCH("FNSKU",C556)),"Labeling","")</f>
        <v/>
      </c>
      <c r="K556" s="99">
        <f>IFERROR(VLOOKUP(A556,Instruction!A:F,6,0),"")</f>
        <v/>
      </c>
      <c r="L556" s="100">
        <f>IFERROR(VLOOKUP(A556,Instruction!A:J,10,0),"No Supplies")</f>
        <v/>
      </c>
      <c r="M556" s="98">
        <f>IFERROR(VLOOKUP(A556,Data1!A:C,3,0),1)</f>
        <v/>
      </c>
      <c r="N556" s="97">
        <f>IFERROR(VLOOKUP(D556,Data2!$A:$D,4,0),"")</f>
        <v/>
      </c>
      <c r="O556" s="96">
        <f>IFERROR(VLOOKUP(D556,Data2!$A:$C,3,0),"")</f>
        <v/>
      </c>
      <c r="P556" s="97" t="n">
        <v>8</v>
      </c>
      <c r="Q556" s="96" t="n">
        <v>24</v>
      </c>
      <c r="R556" s="96" t="inlineStr"/>
      <c r="S556" s="96" t="inlineStr">
        <is>
          <t>BOX</t>
        </is>
      </c>
    </row>
    <row r="557">
      <c r="A557" s="109" t="inlineStr">
        <is>
          <t>3105-SET6</t>
        </is>
      </c>
      <c r="B557" s="102" t="inlineStr">
        <is>
          <t>B07S3DCZJY</t>
        </is>
      </c>
      <c r="C557" s="102" t="inlineStr"/>
      <c r="D557" s="103">
        <f>IFERROR(VLOOKUP(A557,Data1!A:B,2,0),"")</f>
        <v/>
      </c>
      <c r="E557" s="113">
        <f>M557*Q557</f>
        <v/>
      </c>
      <c r="F557" s="113">
        <f>I557*IF(S557="CASE",H557,G557)</f>
        <v/>
      </c>
      <c r="G557" s="103">
        <f>IF(S557="CASE","",IFERROR(ROUNDUP(E557/N557,0),""))</f>
        <v/>
      </c>
      <c r="H557" s="103">
        <f>IF(S557="BOX","",IFERROR(ROUNDUP(E557/O557,0),""))</f>
        <v/>
      </c>
      <c r="I557" s="105">
        <f>IF(S557="CASE",FLOOR(O557/M557,1),FLOOR(N557/M557,1))</f>
        <v/>
      </c>
      <c r="J557" s="106">
        <f>IF(ISNUMBER(SEARCH("FNSKU",C557)),"Labeling","")</f>
        <v/>
      </c>
      <c r="K557" s="106">
        <f>IFERROR(VLOOKUP(A557,Instruction!A:F,6,0),"")</f>
        <v/>
      </c>
      <c r="L557" s="107">
        <f>IFERROR(VLOOKUP(A557,Instruction!A:J,10,0),"No Supplies")</f>
        <v/>
      </c>
      <c r="M557" s="113">
        <f>IFERROR(VLOOKUP(A557,Data1!A:C,3,0),1)</f>
        <v/>
      </c>
      <c r="N557" s="103">
        <f>IFERROR(VLOOKUP(D557,Data2!$A:$D,4,0),"")</f>
        <v/>
      </c>
      <c r="O557" s="102">
        <f>IFERROR(VLOOKUP(D557,Data2!$A:$C,3,0),"")</f>
        <v/>
      </c>
      <c r="P557" s="103" t="n">
        <v>8</v>
      </c>
      <c r="Q557" s="102" t="n">
        <v>8</v>
      </c>
      <c r="R557" s="102" t="inlineStr"/>
      <c r="S557" s="102" t="inlineStr">
        <is>
          <t>BOX</t>
        </is>
      </c>
    </row>
    <row r="558">
      <c r="A558" s="95" t="inlineStr">
        <is>
          <t>17092-SET8</t>
        </is>
      </c>
      <c r="B558" s="96" t="inlineStr">
        <is>
          <t>B07S7785GM</t>
        </is>
      </c>
      <c r="C558" s="96" t="inlineStr"/>
      <c r="D558" s="97">
        <f>IFERROR(VLOOKUP(A558,Data1!A:B,2,0),"")</f>
        <v/>
      </c>
      <c r="E558" s="98">
        <f>M558*Q558</f>
        <v/>
      </c>
      <c r="F558" s="98">
        <f>I558*IF(S558="CASE",H558,G558)</f>
        <v/>
      </c>
      <c r="G558" s="97">
        <f>IF(S558="CASE","",IFERROR(ROUNDUP(E558/N558,0),""))</f>
        <v/>
      </c>
      <c r="H558" s="97">
        <f>IF(S558="BOX","",IFERROR(ROUNDUP(E558/O558,0),""))</f>
        <v/>
      </c>
      <c r="I558" s="98">
        <f>IF(S558="CASE",FLOOR(O558/M558,1),FLOOR(N558/M558,1))</f>
        <v/>
      </c>
      <c r="J558" s="99">
        <f>IF(ISNUMBER(SEARCH("FNSKU",C558)),"Labeling","")</f>
        <v/>
      </c>
      <c r="K558" s="99">
        <f>IFERROR(VLOOKUP(A558,Instruction!A:F,6,0),"")</f>
        <v/>
      </c>
      <c r="L558" s="100">
        <f>IFERROR(VLOOKUP(A558,Instruction!A:J,10,0),"No Supplies")</f>
        <v/>
      </c>
      <c r="M558" s="98">
        <f>IFERROR(VLOOKUP(A558,Data1!A:C,3,0),1)</f>
        <v/>
      </c>
      <c r="N558" s="97">
        <f>IFERROR(VLOOKUP(D558,Data2!$A:$D,4,0),"")</f>
        <v/>
      </c>
      <c r="O558" s="96">
        <f>IFERROR(VLOOKUP(D558,Data2!$A:$C,3,0),"")</f>
        <v/>
      </c>
      <c r="P558" s="97" t="n">
        <v>8</v>
      </c>
      <c r="Q558" s="96" t="n">
        <v>9</v>
      </c>
      <c r="R558" s="96" t="inlineStr"/>
      <c r="S558" s="96" t="inlineStr">
        <is>
          <t>BOX</t>
        </is>
      </c>
    </row>
    <row r="559">
      <c r="A559" s="109" t="inlineStr">
        <is>
          <t>6030-PACK2</t>
        </is>
      </c>
      <c r="B559" s="102" t="inlineStr">
        <is>
          <t>B08G8Z6GWK</t>
        </is>
      </c>
      <c r="C559" s="102" t="inlineStr"/>
      <c r="D559" s="103">
        <f>IFERROR(VLOOKUP(A559,Data1!A:B,2,0),"")</f>
        <v/>
      </c>
      <c r="E559" s="113">
        <f>M559*Q559</f>
        <v/>
      </c>
      <c r="F559" s="113">
        <f>I559*IF(S559="CASE",H559,G559)</f>
        <v/>
      </c>
      <c r="G559" s="103">
        <f>IF(S559="CASE","",IFERROR(ROUNDUP(E559/N559,0),""))</f>
        <v/>
      </c>
      <c r="H559" s="103">
        <f>IF(S559="BOX","",IFERROR(ROUNDUP(E559/O559,0),""))</f>
        <v/>
      </c>
      <c r="I559" s="105">
        <f>IF(S559="CASE",FLOOR(O559/M559,1),FLOOR(N559/M559,1))</f>
        <v/>
      </c>
      <c r="J559" s="106">
        <f>IF(ISNUMBER(SEARCH("FNSKU",C559)),"Labeling","")</f>
        <v/>
      </c>
      <c r="K559" s="106">
        <f>IFERROR(VLOOKUP(A559,Instruction!A:F,6,0),"")</f>
        <v/>
      </c>
      <c r="L559" s="107">
        <f>IFERROR(VLOOKUP(A559,Instruction!A:J,10,0),"No Supplies")</f>
        <v/>
      </c>
      <c r="M559" s="113">
        <f>IFERROR(VLOOKUP(A559,Data1!A:C,3,0),1)</f>
        <v/>
      </c>
      <c r="N559" s="103">
        <f>IFERROR(VLOOKUP(D559,Data2!$A:$D,4,0),"")</f>
        <v/>
      </c>
      <c r="O559" s="102">
        <f>IFERROR(VLOOKUP(D559,Data2!$A:$C,3,0),"")</f>
        <v/>
      </c>
      <c r="P559" s="103" t="n">
        <v>8</v>
      </c>
      <c r="Q559" s="102" t="n">
        <v>6</v>
      </c>
      <c r="R559" s="102" t="inlineStr"/>
      <c r="S559" s="102" t="inlineStr">
        <is>
          <t>CASE</t>
        </is>
      </c>
    </row>
    <row r="560">
      <c r="A560" s="95" t="inlineStr">
        <is>
          <t>3336-EACH</t>
        </is>
      </c>
      <c r="B560" s="96" t="inlineStr">
        <is>
          <t>B08KJRDY6J</t>
        </is>
      </c>
      <c r="C560" s="96" t="inlineStr"/>
      <c r="D560" s="97">
        <f>IFERROR(VLOOKUP(A560,Data1!A:B,2,0),"")</f>
        <v/>
      </c>
      <c r="E560" s="98">
        <f>M560*Q560</f>
        <v/>
      </c>
      <c r="F560" s="98">
        <f>I560*IF(S560="CASE",H560,G560)</f>
        <v/>
      </c>
      <c r="G560" s="97">
        <f>IF(S560="CASE","",IFERROR(ROUNDUP(E560/N560,0),""))</f>
        <v/>
      </c>
      <c r="H560" s="97">
        <f>IF(S560="BOX","",IFERROR(ROUNDUP(E560/O560,0),""))</f>
        <v/>
      </c>
      <c r="I560" s="98">
        <f>IF(S560="CASE",FLOOR(O560/M560,1),FLOOR(N560/M560,1))</f>
        <v/>
      </c>
      <c r="J560" s="99">
        <f>IF(ISNUMBER(SEARCH("FNSKU",C560)),"Labeling","")</f>
        <v/>
      </c>
      <c r="K560" s="99">
        <f>IFERROR(VLOOKUP(A560,Instruction!A:F,6,0),"")</f>
        <v/>
      </c>
      <c r="L560" s="100">
        <f>IFERROR(VLOOKUP(A560,Instruction!A:J,10,0),"No Supplies")</f>
        <v/>
      </c>
      <c r="M560" s="98">
        <f>IFERROR(VLOOKUP(A560,Data1!A:C,3,0),1)</f>
        <v/>
      </c>
      <c r="N560" s="97">
        <f>IFERROR(VLOOKUP(D560,Data2!$A:$D,4,0),"")</f>
        <v/>
      </c>
      <c r="O560" s="96">
        <f>IFERROR(VLOOKUP(D560,Data2!$A:$C,3,0),"")</f>
        <v/>
      </c>
      <c r="P560" s="97" t="n">
        <v>8</v>
      </c>
      <c r="Q560" s="96" t="n">
        <v>24</v>
      </c>
      <c r="R560" s="96" t="inlineStr"/>
      <c r="S560" s="96" t="inlineStr">
        <is>
          <t>CASE</t>
        </is>
      </c>
    </row>
    <row r="561">
      <c r="A561" s="109" t="inlineStr">
        <is>
          <t>3191-EACH</t>
        </is>
      </c>
      <c r="B561" s="102" t="inlineStr">
        <is>
          <t>B07Q9PHXWJ</t>
        </is>
      </c>
      <c r="C561" s="102" t="inlineStr"/>
      <c r="D561" s="103">
        <f>IFERROR(VLOOKUP(A561,Data1!A:B,2,0),"")</f>
        <v/>
      </c>
      <c r="E561" s="113">
        <f>M561*Q561</f>
        <v/>
      </c>
      <c r="F561" s="113">
        <f>I561*IF(S561="CASE",H561,G561)</f>
        <v/>
      </c>
      <c r="G561" s="103">
        <f>IF(S561="CASE","",IFERROR(ROUNDUP(E561/N561,0),""))</f>
        <v/>
      </c>
      <c r="H561" s="103">
        <f>IF(S561="BOX","",IFERROR(ROUNDUP(E561/O561,0),""))</f>
        <v/>
      </c>
      <c r="I561" s="105">
        <f>IF(S561="CASE",FLOOR(O561/M561,1),FLOOR(N561/M561,1))</f>
        <v/>
      </c>
      <c r="J561" s="106">
        <f>IF(ISNUMBER(SEARCH("FNSKU",C561)),"Labeling","")</f>
        <v/>
      </c>
      <c r="K561" s="106">
        <f>IFERROR(VLOOKUP(A561,Instruction!A:F,6,0),"")</f>
        <v/>
      </c>
      <c r="L561" s="107">
        <f>IFERROR(VLOOKUP(A561,Instruction!A:J,10,0),"No Supplies")</f>
        <v/>
      </c>
      <c r="M561" s="113">
        <f>IFERROR(VLOOKUP(A561,Data1!A:C,3,0),1)</f>
        <v/>
      </c>
      <c r="N561" s="103">
        <f>IFERROR(VLOOKUP(D561,Data2!$A:$D,4,0),"")</f>
        <v/>
      </c>
      <c r="O561" s="102">
        <f>IFERROR(VLOOKUP(D561,Data2!$A:$C,3,0),"")</f>
        <v/>
      </c>
      <c r="P561" s="103" t="n">
        <v>8</v>
      </c>
      <c r="Q561" s="102" t="n">
        <v>12</v>
      </c>
      <c r="R561" s="102" t="inlineStr"/>
      <c r="S561" s="102" t="inlineStr">
        <is>
          <t>CASE</t>
        </is>
      </c>
    </row>
    <row r="562">
      <c r="A562" s="95" t="inlineStr">
        <is>
          <t>1801-SET4</t>
        </is>
      </c>
      <c r="B562" s="96" t="inlineStr">
        <is>
          <t>B07R3R6V45</t>
        </is>
      </c>
      <c r="C562" s="96" t="inlineStr">
        <is>
          <t>X0044R3MOH</t>
        </is>
      </c>
      <c r="D562" s="97">
        <f>IFERROR(VLOOKUP(A562,Data1!A:B,2,0),"")</f>
        <v/>
      </c>
      <c r="E562" s="98">
        <f>M562*Q562</f>
        <v/>
      </c>
      <c r="F562" s="98">
        <f>I562*IF(S562="CASE",H562,G562)</f>
        <v/>
      </c>
      <c r="G562" s="97">
        <f>IF(S562="CASE","",IFERROR(ROUNDUP(E562/N562,0),""))</f>
        <v/>
      </c>
      <c r="H562" s="97">
        <f>IF(S562="BOX","",IFERROR(ROUNDUP(E562/O562,0),""))</f>
        <v/>
      </c>
      <c r="I562" s="98">
        <f>IF(S562="CASE",FLOOR(O562/M562,1),FLOOR(N562/M562,1))</f>
        <v/>
      </c>
      <c r="J562" s="99">
        <f>IF(ISNUMBER(SEARCH("FNSKU",C562)),"Labeling","")</f>
        <v/>
      </c>
      <c r="K562" s="99">
        <f>IFERROR(VLOOKUP(A562,Instruction!A:F,6,0),"")</f>
        <v/>
      </c>
      <c r="L562" s="100">
        <f>IFERROR(VLOOKUP(A562,Instruction!A:J,10,0),"No Supplies")</f>
        <v/>
      </c>
      <c r="M562" s="98">
        <f>IFERROR(VLOOKUP(A562,Data1!A:C,3,0),1)</f>
        <v/>
      </c>
      <c r="N562" s="97">
        <f>IFERROR(VLOOKUP(D562,Data2!$A:$D,4,0),"")</f>
        <v/>
      </c>
      <c r="O562" s="96">
        <f>IFERROR(VLOOKUP(D562,Data2!$A:$C,3,0),"")</f>
        <v/>
      </c>
      <c r="P562" s="97" t="n">
        <v>6</v>
      </c>
      <c r="Q562" s="96" t="n">
        <v>6</v>
      </c>
      <c r="R562" s="96" t="inlineStr"/>
      <c r="S562" s="96" t="inlineStr">
        <is>
          <t>BOX</t>
        </is>
      </c>
    </row>
    <row r="563">
      <c r="A563" s="109" t="inlineStr">
        <is>
          <t>2139-SET6</t>
        </is>
      </c>
      <c r="B563" s="102" t="inlineStr">
        <is>
          <t>B07S3DM8B5</t>
        </is>
      </c>
      <c r="C563" s="102" t="inlineStr"/>
      <c r="D563" s="103">
        <f>IFERROR(VLOOKUP(A563,Data1!A:B,2,0),"")</f>
        <v/>
      </c>
      <c r="E563" s="113">
        <f>M563*Q563</f>
        <v/>
      </c>
      <c r="F563" s="113">
        <f>I563*IF(S563="CASE",H563,G563)</f>
        <v/>
      </c>
      <c r="G563" s="103">
        <f>IF(S563="CASE","",IFERROR(ROUNDUP(E563/N563,0),""))</f>
        <v/>
      </c>
      <c r="H563" s="103">
        <f>IF(S563="BOX","",IFERROR(ROUNDUP(E563/O563,0),""))</f>
        <v/>
      </c>
      <c r="I563" s="105">
        <f>IF(S563="CASE",FLOOR(O563/M563,1),FLOOR(N563/M563,1))</f>
        <v/>
      </c>
      <c r="J563" s="106">
        <f>IF(ISNUMBER(SEARCH("FNSKU",C563)),"Labeling","")</f>
        <v/>
      </c>
      <c r="K563" s="106">
        <f>IFERROR(VLOOKUP(A563,Instruction!A:F,6,0),"")</f>
        <v/>
      </c>
      <c r="L563" s="107">
        <f>IFERROR(VLOOKUP(A563,Instruction!A:J,10,0),"No Supplies")</f>
        <v/>
      </c>
      <c r="M563" s="113">
        <f>IFERROR(VLOOKUP(A563,Data1!A:C,3,0),1)</f>
        <v/>
      </c>
      <c r="N563" s="103">
        <f>IFERROR(VLOOKUP(D563,Data2!$A:$D,4,0),"")</f>
        <v/>
      </c>
      <c r="O563" s="102">
        <f>IFERROR(VLOOKUP(D563,Data2!$A:$C,3,0),"")</f>
        <v/>
      </c>
      <c r="P563" s="103" t="n">
        <v>8</v>
      </c>
      <c r="Q563" s="102" t="n">
        <v>8</v>
      </c>
      <c r="R563" s="102" t="inlineStr"/>
      <c r="S563" s="102" t="inlineStr">
        <is>
          <t>CASE</t>
        </is>
      </c>
    </row>
    <row r="564">
      <c r="A564" s="95" t="inlineStr">
        <is>
          <t>3127-SET6</t>
        </is>
      </c>
      <c r="B564" s="96" t="inlineStr">
        <is>
          <t>B0F5FDQYGF</t>
        </is>
      </c>
      <c r="C564" s="96" t="inlineStr"/>
      <c r="D564" s="97">
        <f>IFERROR(VLOOKUP(A564,Data1!A:B,2,0),"")</f>
        <v/>
      </c>
      <c r="E564" s="98">
        <f>M564*Q564</f>
        <v/>
      </c>
      <c r="F564" s="98">
        <f>I564*IF(S564="CASE",H564,G564)</f>
        <v/>
      </c>
      <c r="G564" s="97">
        <f>IF(S564="CASE","",IFERROR(ROUNDUP(E564/N564,0),""))</f>
        <v/>
      </c>
      <c r="H564" s="97">
        <f>IF(S564="BOX","",IFERROR(ROUNDUP(E564/O564,0),""))</f>
        <v/>
      </c>
      <c r="I564" s="98">
        <f>IF(S564="CASE",FLOOR(O564/M564,1),FLOOR(N564/M564,1))</f>
        <v/>
      </c>
      <c r="J564" s="99">
        <f>IF(ISNUMBER(SEARCH("FNSKU",C564)),"Labeling","")</f>
        <v/>
      </c>
      <c r="K564" s="99">
        <f>IFERROR(VLOOKUP(A564,Instruction!A:F,6,0),"")</f>
        <v/>
      </c>
      <c r="L564" s="100">
        <f>IFERROR(VLOOKUP(A564,Instruction!A:J,10,0),"No Supplies")</f>
        <v/>
      </c>
      <c r="M564" s="98">
        <f>IFERROR(VLOOKUP(A564,Data1!A:C,3,0),1)</f>
        <v/>
      </c>
      <c r="N564" s="97">
        <f>IFERROR(VLOOKUP(D564,Data2!$A:$D,4,0),"")</f>
        <v/>
      </c>
      <c r="O564" s="96">
        <f>IFERROR(VLOOKUP(D564,Data2!$A:$C,3,0),"")</f>
        <v/>
      </c>
      <c r="P564" s="97" t="n">
        <v>8</v>
      </c>
      <c r="Q564" s="96" t="n">
        <v>48</v>
      </c>
      <c r="R564" s="96" t="inlineStr"/>
      <c r="S564" s="96" t="inlineStr">
        <is>
          <t>CASE</t>
        </is>
      </c>
    </row>
    <row r="565">
      <c r="A565" s="109" t="inlineStr">
        <is>
          <t>2209-PACK2</t>
        </is>
      </c>
      <c r="B565" s="102" t="inlineStr">
        <is>
          <t>B09BBPZRV4</t>
        </is>
      </c>
      <c r="C565" s="102" t="inlineStr">
        <is>
          <t>X0044R3MC9</t>
        </is>
      </c>
      <c r="D565" s="103">
        <f>IFERROR(VLOOKUP(A565,Data1!A:B,2,0),"")</f>
        <v/>
      </c>
      <c r="E565" s="113">
        <f>M565*Q565</f>
        <v/>
      </c>
      <c r="F565" s="113">
        <f>I565*IF(S565="CASE",H565,G565)</f>
        <v/>
      </c>
      <c r="G565" s="103">
        <f>IF(S565="CASE","",IFERROR(ROUNDUP(E565/N565,0),""))</f>
        <v/>
      </c>
      <c r="H565" s="103">
        <f>IF(S565="BOX","",IFERROR(ROUNDUP(E565/O565,0),""))</f>
        <v/>
      </c>
      <c r="I565" s="105">
        <f>IF(S565="CASE",FLOOR(O565/M565,1),FLOOR(N565/M565,1))</f>
        <v/>
      </c>
      <c r="J565" s="106">
        <f>IF(ISNUMBER(SEARCH("FNSKU",C565)),"Labeling","")</f>
        <v/>
      </c>
      <c r="K565" s="106">
        <f>IFERROR(VLOOKUP(A565,Instruction!A:F,6,0),"")</f>
        <v/>
      </c>
      <c r="L565" s="107">
        <f>IFERROR(VLOOKUP(A565,Instruction!A:J,10,0),"No Supplies")</f>
        <v/>
      </c>
      <c r="M565" s="113">
        <f>IFERROR(VLOOKUP(A565,Data1!A:C,3,0),1)</f>
        <v/>
      </c>
      <c r="N565" s="103">
        <f>IFERROR(VLOOKUP(D565,Data2!$A:$D,4,0),"")</f>
        <v/>
      </c>
      <c r="O565" s="102">
        <f>IFERROR(VLOOKUP(D565,Data2!$A:$C,3,0),"")</f>
        <v/>
      </c>
      <c r="P565" s="103" t="n">
        <v>6</v>
      </c>
      <c r="Q565" s="102" t="n">
        <v>12</v>
      </c>
      <c r="R565" s="102" t="inlineStr"/>
      <c r="S565" s="102" t="inlineStr">
        <is>
          <t>BOX</t>
        </is>
      </c>
    </row>
    <row r="566">
      <c r="A566" s="95" t="inlineStr">
        <is>
          <t>1754-EACH</t>
        </is>
      </c>
      <c r="B566" s="96" t="inlineStr">
        <is>
          <t>B002URGFGO</t>
        </is>
      </c>
      <c r="C566" s="96" t="inlineStr"/>
      <c r="D566" s="97">
        <f>IFERROR(VLOOKUP(A566,Data1!A:B,2,0),"")</f>
        <v/>
      </c>
      <c r="E566" s="98">
        <f>M566*Q566</f>
        <v/>
      </c>
      <c r="F566" s="98">
        <f>I566*IF(S566="CASE",H566,G566)</f>
        <v/>
      </c>
      <c r="G566" s="97">
        <f>IF(S566="CASE","",IFERROR(ROUNDUP(E566/N566,0),""))</f>
        <v/>
      </c>
      <c r="H566" s="97">
        <f>IF(S566="BOX","",IFERROR(ROUNDUP(E566/O566,0),""))</f>
        <v/>
      </c>
      <c r="I566" s="98">
        <f>IF(S566="CASE",FLOOR(O566/M566,1),FLOOR(N566/M566,1))</f>
        <v/>
      </c>
      <c r="J566" s="99">
        <f>IF(ISNUMBER(SEARCH("FNSKU",C566)),"Labeling","")</f>
        <v/>
      </c>
      <c r="K566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566" s="100">
        <f>IFERROR(VLOOKUP(A566,Instruction!A:J,10,0),"No Supplies")</f>
        <v/>
      </c>
      <c r="M566" s="98">
        <f>IFERROR(VLOOKUP(A566,Data1!A:C,3,0),1)</f>
        <v/>
      </c>
      <c r="N566" s="97">
        <f>IFERROR(VLOOKUP(D566,Data2!$A:$D,4,0),"")</f>
        <v/>
      </c>
      <c r="O566" s="96">
        <f>IFERROR(VLOOKUP(D566,Data2!$A:$C,3,0),"")</f>
        <v/>
      </c>
      <c r="P566" s="97" t="n">
        <v>7</v>
      </c>
      <c r="Q566" s="96" t="n">
        <v>24</v>
      </c>
      <c r="R566" s="96" t="inlineStr"/>
      <c r="S566" s="96" t="inlineStr">
        <is>
          <t>BOX</t>
        </is>
      </c>
    </row>
    <row r="567">
      <c r="A567" s="109" t="inlineStr">
        <is>
          <t>942-A-EA-PK</t>
        </is>
      </c>
      <c r="B567" s="102" t="inlineStr">
        <is>
          <t>B0CV2THBWP</t>
        </is>
      </c>
      <c r="C567" s="102" t="inlineStr">
        <is>
          <t>X0044KM19B</t>
        </is>
      </c>
      <c r="D567" s="103">
        <f>IFERROR(VLOOKUP(A567,Data1!A:B,2,0),"")</f>
        <v/>
      </c>
      <c r="E567" s="113">
        <f>M567*Q567</f>
        <v/>
      </c>
      <c r="F567" s="113">
        <f>I567*IF(S567="CASE",H567,G567)</f>
        <v/>
      </c>
      <c r="G567" s="103">
        <f>IF(S567="CASE","",IFERROR(ROUNDUP(E567/N567,0),""))</f>
        <v/>
      </c>
      <c r="H567" s="103">
        <f>IF(S567="BOX","",IFERROR(ROUNDUP(E567/O567,0),""))</f>
        <v/>
      </c>
      <c r="I567" s="105">
        <f>IF(S567="CASE",FLOOR(O567/M567,1),FLOOR(N567/M567,1))</f>
        <v/>
      </c>
      <c r="J567" s="106">
        <f>IF(ISNUMBER(SEARCH("FNSKU",C567)),"Labeling","")</f>
        <v/>
      </c>
      <c r="K567" s="106">
        <f>IFERROR(VLOOKUP(A567,Instruction!A:F,6,0),"")</f>
        <v/>
      </c>
      <c r="L567" s="107">
        <f>IFERROR(VLOOKUP(A567,Instruction!A:J,10,0),"No Supplies")</f>
        <v/>
      </c>
      <c r="M567" s="113">
        <f>IFERROR(VLOOKUP(A567,Data1!A:C,3,0),1)</f>
        <v/>
      </c>
      <c r="N567" s="103">
        <f>IFERROR(VLOOKUP(D567,Data2!$A:$D,4,0),"")</f>
        <v/>
      </c>
      <c r="O567" s="102">
        <f>IFERROR(VLOOKUP(D567,Data2!$A:$C,3,0),"")</f>
        <v/>
      </c>
      <c r="P567" s="103" t="n">
        <v>6</v>
      </c>
      <c r="Q567" s="102" t="n">
        <v>12</v>
      </c>
      <c r="R567" s="102" t="inlineStr"/>
      <c r="S567" s="102" t="inlineStr">
        <is>
          <t>CASE</t>
        </is>
      </c>
    </row>
    <row r="568">
      <c r="A568" s="95" t="inlineStr">
        <is>
          <t>804-BOX-0</t>
        </is>
      </c>
      <c r="B568" s="96" t="inlineStr">
        <is>
          <t>B005177VPE</t>
        </is>
      </c>
      <c r="C568" s="96" t="inlineStr">
        <is>
          <t>X003UM9A39</t>
        </is>
      </c>
      <c r="D568" s="97">
        <f>IFERROR(VLOOKUP(A568,Data1!A:B,2,0),"")</f>
        <v/>
      </c>
      <c r="E568" s="98">
        <f>M568*Q568</f>
        <v/>
      </c>
      <c r="F568" s="98">
        <f>I568*IF(S568="CASE",H568,G568)</f>
        <v/>
      </c>
      <c r="G568" s="97">
        <f>IF(S568="CASE","",IFERROR(ROUNDUP(E568/N568,0),""))</f>
        <v/>
      </c>
      <c r="H568" s="97">
        <f>IF(S568="BOX","",IFERROR(ROUNDUP(E568/O568,0),""))</f>
        <v/>
      </c>
      <c r="I568" s="98">
        <f>IF(S568="CASE",FLOOR(O568/M568,1),FLOOR(N568/M568,1))</f>
        <v/>
      </c>
      <c r="J568" s="99">
        <f>IF(ISNUMBER(SEARCH("FNSKU",C568)),"Labeling","")</f>
        <v/>
      </c>
      <c r="K568" s="99">
        <f>IFERROR(VLOOKUP(A568,Instruction!A:F,6,0),"")</f>
        <v/>
      </c>
      <c r="L568" s="100">
        <f>IFERROR(VLOOKUP(A568,Instruction!A:J,10,0),"No Supplies")</f>
        <v/>
      </c>
      <c r="M568" s="98">
        <f>IFERROR(VLOOKUP(A568,Data1!A:C,3,0),1)</f>
        <v/>
      </c>
      <c r="N568" s="97">
        <f>IFERROR(VLOOKUP(D568,Data2!$A:$D,4,0),"")</f>
        <v/>
      </c>
      <c r="O568" s="96">
        <f>IFERROR(VLOOKUP(D568,Data2!$A:$C,3,0),"")</f>
        <v/>
      </c>
      <c r="P568" s="97" t="n">
        <v>6</v>
      </c>
      <c r="Q568" s="96" t="n">
        <v>6</v>
      </c>
      <c r="R568" s="96" t="inlineStr"/>
      <c r="S568" s="96" t="inlineStr">
        <is>
          <t>CASE</t>
        </is>
      </c>
    </row>
    <row r="569">
      <c r="A569" s="109" t="inlineStr">
        <is>
          <t>4398-BOX</t>
        </is>
      </c>
      <c r="B569" s="102" t="inlineStr">
        <is>
          <t>B07XF6PJJB</t>
        </is>
      </c>
      <c r="C569" s="102" t="inlineStr">
        <is>
          <t>B07XF6PJJB</t>
        </is>
      </c>
      <c r="D569" s="103">
        <f>IFERROR(VLOOKUP(A569,Data1!A:B,2,0),"")</f>
        <v/>
      </c>
      <c r="E569" s="113">
        <f>M569*Q569</f>
        <v/>
      </c>
      <c r="F569" s="113">
        <f>I569*IF(S569="CASE",H569,G569)</f>
        <v/>
      </c>
      <c r="G569" s="103">
        <f>IF(S569="CASE","",IFERROR(ROUNDUP(E569/N569,0),""))</f>
        <v/>
      </c>
      <c r="H569" s="103">
        <f>IF(S569="BOX","",IFERROR(ROUNDUP(E569/O569,0),""))</f>
        <v/>
      </c>
      <c r="I569" s="105">
        <f>IF(S569="CASE",FLOOR(O569/M569,1),FLOOR(N569/M569,1))</f>
        <v/>
      </c>
      <c r="J569" s="106">
        <f>IF(ISNUMBER(SEARCH("FNSKU",C569)),"Labeling","")</f>
        <v/>
      </c>
      <c r="K569" s="106">
        <f>IFERROR(VLOOKUP(A569,Instruction!A:F,6,0),"")</f>
        <v/>
      </c>
      <c r="L569" s="107">
        <f>IFERROR(VLOOKUP(A569,Instruction!A:J,10,0),"No Supplies")</f>
        <v/>
      </c>
      <c r="M569" s="113">
        <f>IFERROR(VLOOKUP(A569,Data1!A:C,3,0),1)</f>
        <v/>
      </c>
      <c r="N569" s="103">
        <f>IFERROR(VLOOKUP(D569,Data2!$A:$D,4,0),"")</f>
        <v/>
      </c>
      <c r="O569" s="102">
        <f>IFERROR(VLOOKUP(D569,Data2!$A:$C,3,0),"")</f>
        <v/>
      </c>
      <c r="P569" s="103" t="n">
        <v>6</v>
      </c>
      <c r="Q569" s="102" t="n">
        <v>6</v>
      </c>
      <c r="R569" s="102" t="inlineStr"/>
      <c r="S569" s="102" t="inlineStr">
        <is>
          <t>CASE</t>
        </is>
      </c>
    </row>
    <row r="570">
      <c r="A570" s="95" t="inlineStr">
        <is>
          <t>3331-EACH</t>
        </is>
      </c>
      <c r="B570" s="96" t="inlineStr">
        <is>
          <t>B08KJR2L6D</t>
        </is>
      </c>
      <c r="C570" s="96" t="inlineStr">
        <is>
          <t>X004VNVO2B</t>
        </is>
      </c>
      <c r="D570" s="97">
        <f>IFERROR(VLOOKUP(A570,Data1!A:B,2,0),"")</f>
        <v/>
      </c>
      <c r="E570" s="98">
        <f>M570*Q570</f>
        <v/>
      </c>
      <c r="F570" s="98">
        <f>I570*IF(S570="CASE",H570,G570)</f>
        <v/>
      </c>
      <c r="G570" s="97">
        <f>IF(S570="CASE","",IFERROR(ROUNDUP(E570/N570,0),""))</f>
        <v/>
      </c>
      <c r="H570" s="97">
        <f>IF(S570="BOX","",IFERROR(ROUNDUP(E570/O570,0),""))</f>
        <v/>
      </c>
      <c r="I570" s="98">
        <f>IF(S570="CASE",FLOOR(O570/M570,1),FLOOR(N570/M570,1))</f>
        <v/>
      </c>
      <c r="J570" s="99">
        <f>IF(ISNUMBER(SEARCH("FNSKU",C570)),"Labeling","")</f>
        <v/>
      </c>
      <c r="K570" s="99">
        <f>IFERROR(VLOOKUP(A570,Instruction!A:F,6,0),"")</f>
        <v/>
      </c>
      <c r="L570" s="100">
        <f>IFERROR(VLOOKUP(A570,Instruction!A:J,10,0),"No Supplies")</f>
        <v/>
      </c>
      <c r="M570" s="98">
        <f>IFERROR(VLOOKUP(A570,Data1!A:C,3,0),1)</f>
        <v/>
      </c>
      <c r="N570" s="97">
        <f>IFERROR(VLOOKUP(D570,Data2!$A:$D,4,0),"")</f>
        <v/>
      </c>
      <c r="O570" s="96">
        <f>IFERROR(VLOOKUP(D570,Data2!$A:$C,3,0),"")</f>
        <v/>
      </c>
      <c r="P570" s="97" t="n">
        <v>6</v>
      </c>
      <c r="Q570" s="96" t="n">
        <v>24</v>
      </c>
      <c r="R570" s="96" t="inlineStr"/>
      <c r="S570" s="96" t="inlineStr">
        <is>
          <t>CASE</t>
        </is>
      </c>
    </row>
    <row r="571">
      <c r="A571" s="109" t="inlineStr">
        <is>
          <t>2351-EACH</t>
        </is>
      </c>
      <c r="B571" s="102" t="inlineStr">
        <is>
          <t>B0F4YLQRNJ</t>
        </is>
      </c>
      <c r="C571" s="102" t="inlineStr"/>
      <c r="D571" s="103">
        <f>IFERROR(VLOOKUP(A571,Data1!A:B,2,0),"")</f>
        <v/>
      </c>
      <c r="E571" s="113">
        <f>M571*Q571</f>
        <v/>
      </c>
      <c r="F571" s="113">
        <f>I571*IF(S571="CASE",H571,G571)</f>
        <v/>
      </c>
      <c r="G571" s="103">
        <f>IF(S571="CASE","",IFERROR(ROUNDUP(E571/N571,0),""))</f>
        <v/>
      </c>
      <c r="H571" s="103">
        <f>IF(S571="BOX","",IFERROR(ROUNDUP(E571/O571,0),""))</f>
        <v/>
      </c>
      <c r="I571" s="105">
        <f>IF(S571="CASE",FLOOR(O571/M571,1),FLOOR(N571/M571,1))</f>
        <v/>
      </c>
      <c r="J571" s="106">
        <f>IF(ISNUMBER(SEARCH("FNSKU",C571)),"Labeling","")</f>
        <v/>
      </c>
      <c r="K571" s="106">
        <f>IFERROR(VLOOKUP(A571,Instruction!A:F,6,0),"")</f>
        <v/>
      </c>
      <c r="L571" s="107">
        <f>IFERROR(VLOOKUP(A571,Instruction!A:J,10,0),"No Supplies")</f>
        <v/>
      </c>
      <c r="M571" s="113">
        <f>IFERROR(VLOOKUP(A571,Data1!A:C,3,0),1)</f>
        <v/>
      </c>
      <c r="N571" s="103">
        <f>IFERROR(VLOOKUP(D571,Data2!$A:$D,4,0),"")</f>
        <v/>
      </c>
      <c r="O571" s="102">
        <f>IFERROR(VLOOKUP(D571,Data2!$A:$C,3,0),"")</f>
        <v/>
      </c>
      <c r="P571" s="103" t="n">
        <v>7</v>
      </c>
      <c r="Q571" s="102" t="n">
        <v>24</v>
      </c>
      <c r="R571" s="102" t="inlineStr"/>
      <c r="S571" s="102" t="inlineStr">
        <is>
          <t>BOX</t>
        </is>
      </c>
    </row>
    <row r="572">
      <c r="A572" s="95" t="inlineStr">
        <is>
          <t>3465-A-CASE</t>
        </is>
      </c>
      <c r="B572" s="96" t="inlineStr">
        <is>
          <t>B07D4LHGHX</t>
        </is>
      </c>
      <c r="C572" s="96" t="inlineStr">
        <is>
          <t>B07D4LHGHX</t>
        </is>
      </c>
      <c r="D572" s="97">
        <f>IFERROR(VLOOKUP(A572,Data1!A:B,2,0),"")</f>
        <v/>
      </c>
      <c r="E572" s="98">
        <f>M572*Q572</f>
        <v/>
      </c>
      <c r="F572" s="98">
        <f>I572*IF(S572="CASE",H572,G572)</f>
        <v/>
      </c>
      <c r="G572" s="97">
        <f>IF(S572="CASE","",IFERROR(ROUNDUP(E572/N572,0),""))</f>
        <v/>
      </c>
      <c r="H572" s="97">
        <f>IF(S572="BOX","",IFERROR(ROUNDUP(E572/O572,0),""))</f>
        <v/>
      </c>
      <c r="I572" s="98">
        <f>IF(S572="CASE",FLOOR(O572/M572,1),FLOOR(N572/M572,1))</f>
        <v/>
      </c>
      <c r="J572" s="99">
        <f>IF(ISNUMBER(SEARCH("FNSKU",C572)),"Labeling","")</f>
        <v/>
      </c>
      <c r="K572" s="99">
        <f>IFERROR(VLOOKUP(A572,Instruction!A:F,6,0),"")</f>
        <v/>
      </c>
      <c r="L572" s="100">
        <f>IFERROR(VLOOKUP(A572,Instruction!A:J,10,0),"No Supplies")</f>
        <v/>
      </c>
      <c r="M572" s="98">
        <f>IFERROR(VLOOKUP(A572,Data1!A:C,3,0),1)</f>
        <v/>
      </c>
      <c r="N572" s="97">
        <f>IFERROR(VLOOKUP(D572,Data2!$A:$D,4,0),"")</f>
        <v/>
      </c>
      <c r="O572" s="96">
        <f>IFERROR(VLOOKUP(D572,Data2!$A:$C,3,0),"")</f>
        <v/>
      </c>
      <c r="P572" s="97" t="n">
        <v>6</v>
      </c>
      <c r="Q572" s="96" t="n">
        <v>6</v>
      </c>
      <c r="R572" s="96" t="inlineStr"/>
      <c r="S572" s="96" t="inlineStr">
        <is>
          <t>CASE</t>
        </is>
      </c>
    </row>
    <row r="573">
      <c r="A573" s="109" t="inlineStr">
        <is>
          <t>3913-EACH</t>
        </is>
      </c>
      <c r="B573" s="102" t="inlineStr">
        <is>
          <t>B08XBN1CQY</t>
        </is>
      </c>
      <c r="C573" s="102" t="inlineStr">
        <is>
          <t>B08XBN1CQY</t>
        </is>
      </c>
      <c r="D573" s="103">
        <f>IFERROR(VLOOKUP(A573,Data1!A:B,2,0),"")</f>
        <v/>
      </c>
      <c r="E573" s="113">
        <f>M573*Q573</f>
        <v/>
      </c>
      <c r="F573" s="113">
        <f>I573*IF(S573="CASE",H573,G573)</f>
        <v/>
      </c>
      <c r="G573" s="103">
        <f>IF(S573="CASE","",IFERROR(ROUNDUP(E573/N573,0),""))</f>
        <v/>
      </c>
      <c r="H573" s="103">
        <f>IF(S573="BOX","",IFERROR(ROUNDUP(E573/O573,0),""))</f>
        <v/>
      </c>
      <c r="I573" s="105">
        <f>IF(S573="CASE",FLOOR(O573/M573,1),FLOOR(N573/M573,1))</f>
        <v/>
      </c>
      <c r="J573" s="106">
        <f>IF(ISNUMBER(SEARCH("FNSKU",C573)),"Labeling","")</f>
        <v/>
      </c>
      <c r="K573" s="106">
        <f>IFERROR(VLOOKUP(A573,Instruction!A:F,6,0),"")</f>
        <v/>
      </c>
      <c r="L573" s="107">
        <f>IFERROR(VLOOKUP(A573,Instruction!A:J,10,0),"No Supplies")</f>
        <v/>
      </c>
      <c r="M573" s="113">
        <f>IFERROR(VLOOKUP(A573,Data1!A:C,3,0),1)</f>
        <v/>
      </c>
      <c r="N573" s="103">
        <f>IFERROR(VLOOKUP(D573,Data2!$A:$D,4,0),"")</f>
        <v/>
      </c>
      <c r="O573" s="102">
        <f>IFERROR(VLOOKUP(D573,Data2!$A:$C,3,0),"")</f>
        <v/>
      </c>
      <c r="P573" s="103" t="n">
        <v>6</v>
      </c>
      <c r="Q573" s="102" t="n">
        <v>12</v>
      </c>
      <c r="R573" s="102" t="inlineStr"/>
      <c r="S573" s="102" t="inlineStr">
        <is>
          <t>BOX</t>
        </is>
      </c>
    </row>
    <row r="574">
      <c r="A574" s="95" t="inlineStr">
        <is>
          <t>4144-CASE</t>
        </is>
      </c>
      <c r="B574" s="96" t="inlineStr">
        <is>
          <t>B07QB54K2P</t>
        </is>
      </c>
      <c r="C574" s="96" t="inlineStr">
        <is>
          <t>X003SCFQPH</t>
        </is>
      </c>
      <c r="D574" s="97">
        <f>IFERROR(VLOOKUP(A574,Data1!A:B,2,0),"")</f>
        <v/>
      </c>
      <c r="E574" s="98">
        <f>M574*Q574</f>
        <v/>
      </c>
      <c r="F574" s="98">
        <f>I574*IF(S574="CASE",H574,G574)</f>
        <v/>
      </c>
      <c r="G574" s="97">
        <f>IF(S574="CASE","",IFERROR(ROUNDUP(E574/N574,0),""))</f>
        <v/>
      </c>
      <c r="H574" s="97">
        <f>IF(S574="BOX","",IFERROR(ROUNDUP(E574/O574,0),""))</f>
        <v/>
      </c>
      <c r="I574" s="98">
        <f>IF(S574="CASE",FLOOR(O574/M574,1),FLOOR(N574/M574,1))</f>
        <v/>
      </c>
      <c r="J574" s="99">
        <f>IF(ISNUMBER(SEARCH("FNSKU",C574)),"Labeling","")</f>
        <v/>
      </c>
      <c r="K574" s="99">
        <f>IFERROR(VLOOKUP(A574,Instruction!A:F,6,0),"")</f>
        <v/>
      </c>
      <c r="L574" s="100">
        <f>IFERROR(VLOOKUP(A574,Instruction!A:J,10,0),"No Supplies")</f>
        <v/>
      </c>
      <c r="M574" s="98">
        <f>IFERROR(VLOOKUP(A574,Data1!A:C,3,0),1)</f>
        <v/>
      </c>
      <c r="N574" s="97">
        <f>IFERROR(VLOOKUP(D574,Data2!$A:$D,4,0),"")</f>
        <v/>
      </c>
      <c r="O574" s="96">
        <f>IFERROR(VLOOKUP(D574,Data2!$A:$C,3,0),"")</f>
        <v/>
      </c>
      <c r="P574" s="97" t="n">
        <v>6</v>
      </c>
      <c r="Q574" s="96" t="n">
        <v>6</v>
      </c>
      <c r="R574" s="96" t="inlineStr"/>
      <c r="S574" s="96" t="inlineStr">
        <is>
          <t>CASE</t>
        </is>
      </c>
    </row>
    <row r="575">
      <c r="A575" s="109" t="inlineStr">
        <is>
          <t>942-A-EA-GN</t>
        </is>
      </c>
      <c r="B575" s="102" t="inlineStr">
        <is>
          <t>B0CV2V1PMN</t>
        </is>
      </c>
      <c r="C575" s="102" t="inlineStr">
        <is>
          <t>X0044KM2AT</t>
        </is>
      </c>
      <c r="D575" s="103">
        <f>IFERROR(VLOOKUP(A575,Data1!A:B,2,0),"")</f>
        <v/>
      </c>
      <c r="E575" s="113">
        <f>M575*Q575</f>
        <v/>
      </c>
      <c r="F575" s="113">
        <f>I575*IF(S575="CASE",H575,G575)</f>
        <v/>
      </c>
      <c r="G575" s="103">
        <f>IF(S575="CASE","",IFERROR(ROUNDUP(E575/N575,0),""))</f>
        <v/>
      </c>
      <c r="H575" s="103">
        <f>IF(S575="BOX","",IFERROR(ROUNDUP(E575/O575,0),""))</f>
        <v/>
      </c>
      <c r="I575" s="105">
        <f>IF(S575="CASE",FLOOR(O575/M575,1),FLOOR(N575/M575,1))</f>
        <v/>
      </c>
      <c r="J575" s="106">
        <f>IF(ISNUMBER(SEARCH("FNSKU",C575)),"Labeling","")</f>
        <v/>
      </c>
      <c r="K575" s="106">
        <f>IFERROR(VLOOKUP(A575,Instruction!A:F,6,0),"")</f>
        <v/>
      </c>
      <c r="L575" s="107">
        <f>IFERROR(VLOOKUP(A575,Instruction!A:J,10,0),"No Supplies")</f>
        <v/>
      </c>
      <c r="M575" s="113">
        <f>IFERROR(VLOOKUP(A575,Data1!A:C,3,0),1)</f>
        <v/>
      </c>
      <c r="N575" s="103">
        <f>IFERROR(VLOOKUP(D575,Data2!$A:$D,4,0),"")</f>
        <v/>
      </c>
      <c r="O575" s="102">
        <f>IFERROR(VLOOKUP(D575,Data2!$A:$C,3,0),"")</f>
        <v/>
      </c>
      <c r="P575" s="103" t="n">
        <v>5</v>
      </c>
      <c r="Q575" s="102" t="n">
        <v>12</v>
      </c>
      <c r="R575" s="102" t="inlineStr"/>
      <c r="S575" s="102" t="inlineStr">
        <is>
          <t>CASE</t>
        </is>
      </c>
    </row>
    <row r="576">
      <c r="A576" s="95" t="inlineStr">
        <is>
          <t>1615-PACK2</t>
        </is>
      </c>
      <c r="B576" s="96" t="inlineStr">
        <is>
          <t>B08DDHW2QF</t>
        </is>
      </c>
      <c r="C576" s="96" t="inlineStr"/>
      <c r="D576" s="97">
        <f>IFERROR(VLOOKUP(A576,Data1!A:B,2,0),"")</f>
        <v/>
      </c>
      <c r="E576" s="98">
        <f>M576*Q576</f>
        <v/>
      </c>
      <c r="F576" s="98">
        <f>I576*IF(S576="CASE",H576,G576)</f>
        <v/>
      </c>
      <c r="G576" s="97">
        <f>IF(S576="CASE","",IFERROR(ROUNDUP(E576/N576,0),""))</f>
        <v/>
      </c>
      <c r="H576" s="97">
        <f>IF(S576="BOX","",IFERROR(ROUNDUP(E576/O576,0),""))</f>
        <v/>
      </c>
      <c r="I576" s="98">
        <f>IF(S576="CASE",FLOOR(O576/M576,1),FLOOR(N576/M576,1))</f>
        <v/>
      </c>
      <c r="J576" s="99">
        <f>IF(ISNUMBER(SEARCH("FNSKU",C576)),"Labeling","")</f>
        <v/>
      </c>
      <c r="K576" s="99">
        <f>IFERROR(VLOOKUP(A576,Instruction!A:F,6,0),"")</f>
        <v/>
      </c>
      <c r="L576" s="100">
        <f>IFERROR(VLOOKUP(A576,Instruction!A:J,10,0),"No Supplies")</f>
        <v/>
      </c>
      <c r="M576" s="98">
        <f>IFERROR(VLOOKUP(A576,Data1!A:C,3,0),1)</f>
        <v/>
      </c>
      <c r="N576" s="97">
        <f>IFERROR(VLOOKUP(D576,Data2!$A:$D,4,0),"")</f>
        <v/>
      </c>
      <c r="O576" s="96">
        <f>IFERROR(VLOOKUP(D576,Data2!$A:$C,3,0),"")</f>
        <v/>
      </c>
      <c r="P576" s="97" t="n">
        <v>7</v>
      </c>
      <c r="Q576" s="96" t="n">
        <v>12</v>
      </c>
      <c r="R576" s="96" t="inlineStr"/>
      <c r="S576" s="96" t="inlineStr">
        <is>
          <t>BOX</t>
        </is>
      </c>
    </row>
    <row r="577">
      <c r="A577" s="109" t="inlineStr">
        <is>
          <t>3104-SET6</t>
        </is>
      </c>
      <c r="B577" s="102" t="inlineStr">
        <is>
          <t>B07RX33GN1</t>
        </is>
      </c>
      <c r="C577" s="102" t="inlineStr"/>
      <c r="D577" s="103">
        <f>IFERROR(VLOOKUP(A577,Data1!A:B,2,0),"")</f>
        <v/>
      </c>
      <c r="E577" s="113">
        <f>M577*Q577</f>
        <v/>
      </c>
      <c r="F577" s="113">
        <f>I577*IF(S577="CASE",H577,G577)</f>
        <v/>
      </c>
      <c r="G577" s="103">
        <f>IF(S577="CASE","",IFERROR(ROUNDUP(E577/N577,0),""))</f>
        <v/>
      </c>
      <c r="H577" s="103">
        <f>IF(S577="BOX","",IFERROR(ROUNDUP(E577/O577,0),""))</f>
        <v/>
      </c>
      <c r="I577" s="105">
        <f>IF(S577="CASE",FLOOR(O577/M577,1),FLOOR(N577/M577,1))</f>
        <v/>
      </c>
      <c r="J577" s="106">
        <f>IF(ISNUMBER(SEARCH("FNSKU",C577)),"Labeling","")</f>
        <v/>
      </c>
      <c r="K577" s="106">
        <f>IFERROR(VLOOKUP(A577,Instruction!A:F,6,0),"")</f>
        <v/>
      </c>
      <c r="L577" s="107">
        <f>IFERROR(VLOOKUP(A577,Instruction!A:J,10,0),"No Supplies")</f>
        <v/>
      </c>
      <c r="M577" s="113">
        <f>IFERROR(VLOOKUP(A577,Data1!A:C,3,0),1)</f>
        <v/>
      </c>
      <c r="N577" s="103">
        <f>IFERROR(VLOOKUP(D577,Data2!$A:$D,4,0),"")</f>
        <v/>
      </c>
      <c r="O577" s="102">
        <f>IFERROR(VLOOKUP(D577,Data2!$A:$C,3,0),"")</f>
        <v/>
      </c>
      <c r="P577" s="103" t="n">
        <v>7</v>
      </c>
      <c r="Q577" s="102" t="n">
        <v>8</v>
      </c>
      <c r="R577" s="102" t="inlineStr"/>
      <c r="S577" s="102" t="inlineStr">
        <is>
          <t>BOX</t>
        </is>
      </c>
    </row>
    <row r="578">
      <c r="A578" s="95" t="inlineStr">
        <is>
          <t>1717-SET3</t>
        </is>
      </c>
      <c r="B578" s="96" t="inlineStr">
        <is>
          <t>B0BWSQZ7Q4</t>
        </is>
      </c>
      <c r="C578" s="96" t="inlineStr">
        <is>
          <t>X0042U0E2T</t>
        </is>
      </c>
      <c r="D578" s="97">
        <f>IFERROR(VLOOKUP(A578,Data1!A:B,2,0),"")</f>
        <v/>
      </c>
      <c r="E578" s="98">
        <f>M578*Q578</f>
        <v/>
      </c>
      <c r="F578" s="98">
        <f>I578*IF(S578="CASE",H578,G578)</f>
        <v/>
      </c>
      <c r="G578" s="97">
        <f>IF(S578="CASE","",IFERROR(ROUNDUP(E578/N578,0),""))</f>
        <v/>
      </c>
      <c r="H578" s="97">
        <f>IF(S578="BOX","",IFERROR(ROUNDUP(E578/O578,0),""))</f>
        <v/>
      </c>
      <c r="I578" s="98">
        <f>IF(S578="CASE",FLOOR(O578/M578,1),FLOOR(N578/M578,1))</f>
        <v/>
      </c>
      <c r="J578" s="99">
        <f>IF(ISNUMBER(SEARCH("FNSKU",C578)),"Labeling","")</f>
        <v/>
      </c>
      <c r="K578" s="99">
        <f>IFERROR(VLOOKUP(A578,Instruction!A:F,6,0),"")</f>
        <v/>
      </c>
      <c r="L578" s="100">
        <f>IFERROR(VLOOKUP(A578,Instruction!A:J,10,0),"No Supplies")</f>
        <v/>
      </c>
      <c r="M578" s="98">
        <f>IFERROR(VLOOKUP(A578,Data1!A:C,3,0),1)</f>
        <v/>
      </c>
      <c r="N578" s="97">
        <f>IFERROR(VLOOKUP(D578,Data2!$A:$D,4,0),"")</f>
        <v/>
      </c>
      <c r="O578" s="96">
        <f>IFERROR(VLOOKUP(D578,Data2!$A:$C,3,0),"")</f>
        <v/>
      </c>
      <c r="P578" s="97" t="n">
        <v>5</v>
      </c>
      <c r="Q578" s="96" t="n">
        <v>8</v>
      </c>
      <c r="R578" s="96" t="inlineStr"/>
      <c r="S578" s="96" t="inlineStr">
        <is>
          <t>BOX</t>
        </is>
      </c>
    </row>
    <row r="579">
      <c r="A579" s="109" t="inlineStr">
        <is>
          <t>6051-EACH</t>
        </is>
      </c>
      <c r="B579" s="102" t="inlineStr">
        <is>
          <t>B0711V8GY7</t>
        </is>
      </c>
      <c r="C579" s="102" t="inlineStr"/>
      <c r="D579" s="103">
        <f>IFERROR(VLOOKUP(A579,Data1!A:B,2,0),"")</f>
        <v/>
      </c>
      <c r="E579" s="113">
        <f>M579*Q579</f>
        <v/>
      </c>
      <c r="F579" s="113">
        <f>I579*IF(S579="CASE",H579,G579)</f>
        <v/>
      </c>
      <c r="G579" s="103">
        <f>IF(S579="CASE","",IFERROR(ROUNDUP(E579/N579,0),""))</f>
        <v/>
      </c>
      <c r="H579" s="103">
        <f>IF(S579="BOX","",IFERROR(ROUNDUP(E579/O579,0),""))</f>
        <v/>
      </c>
      <c r="I579" s="105">
        <f>IF(S579="CASE",FLOOR(O579/M579,1),FLOOR(N579/M579,1))</f>
        <v/>
      </c>
      <c r="J579" s="106">
        <f>IF(ISNUMBER(SEARCH("FNSKU",C579)),"Labeling","")</f>
        <v/>
      </c>
      <c r="K579" s="106">
        <f>IFERROR(VLOOKUP(A579,Instruction!A:F,6,0),"")</f>
        <v/>
      </c>
      <c r="L579" s="107">
        <f>IFERROR(VLOOKUP(A579,Instruction!A:J,10,0),"No Supplies")</f>
        <v/>
      </c>
      <c r="M579" s="113">
        <f>IFERROR(VLOOKUP(A579,Data1!A:C,3,0),1)</f>
        <v/>
      </c>
      <c r="N579" s="103">
        <f>IFERROR(VLOOKUP(D579,Data2!$A:$D,4,0),"")</f>
        <v/>
      </c>
      <c r="O579" s="102">
        <f>IFERROR(VLOOKUP(D579,Data2!$A:$C,3,0),"")</f>
        <v/>
      </c>
      <c r="P579" s="103" t="n">
        <v>7</v>
      </c>
      <c r="Q579" s="102" t="n">
        <v>6</v>
      </c>
      <c r="R579" s="102" t="inlineStr"/>
      <c r="S579" s="102" t="inlineStr">
        <is>
          <t>CASE</t>
        </is>
      </c>
    </row>
    <row r="580">
      <c r="A580" s="95" t="inlineStr">
        <is>
          <t>5031-CASE</t>
        </is>
      </c>
      <c r="B580" s="96" t="inlineStr">
        <is>
          <t>B07WZX16VY</t>
        </is>
      </c>
      <c r="C580" s="96" t="inlineStr"/>
      <c r="D580" s="97">
        <f>IFERROR(VLOOKUP(A580,Data1!A:B,2,0),"")</f>
        <v/>
      </c>
      <c r="E580" s="98">
        <f>M580*Q580</f>
        <v/>
      </c>
      <c r="F580" s="98">
        <f>I580*IF(S580="CASE",H580,G580)</f>
        <v/>
      </c>
      <c r="G580" s="97">
        <f>IF(S580="CASE","",IFERROR(ROUNDUP(E580/N580,0),""))</f>
        <v/>
      </c>
      <c r="H580" s="97">
        <f>IF(S580="BOX","",IFERROR(ROUNDUP(E580/O580,0),""))</f>
        <v/>
      </c>
      <c r="I580" s="98">
        <f>IF(S580="CASE",FLOOR(O580/M580,1),FLOOR(N580/M580,1))</f>
        <v/>
      </c>
      <c r="J580" s="99">
        <f>IF(ISNUMBER(SEARCH("FNSKU",C580)),"Labeling","")</f>
        <v/>
      </c>
      <c r="K580" s="99">
        <f>IFERROR(VLOOKUP(A580,Instruction!A:F,6,0),"")</f>
        <v/>
      </c>
      <c r="L580" s="100">
        <f>IFERROR(VLOOKUP(A580,Instruction!A:J,10,0),"No Supplies")</f>
        <v/>
      </c>
      <c r="M580" s="98">
        <f>IFERROR(VLOOKUP(A580,Data1!A:C,3,0),1)</f>
        <v/>
      </c>
      <c r="N580" s="97">
        <f>IFERROR(VLOOKUP(D580,Data2!$A:$D,4,0),"")</f>
        <v/>
      </c>
      <c r="O580" s="96">
        <f>IFERROR(VLOOKUP(D580,Data2!$A:$C,3,0),"")</f>
        <v/>
      </c>
      <c r="P580" s="97" t="n">
        <v>7</v>
      </c>
      <c r="Q580" s="96" t="n">
        <v>7</v>
      </c>
      <c r="R580" s="96" t="inlineStr"/>
      <c r="S580" s="96" t="inlineStr">
        <is>
          <t>CASE</t>
        </is>
      </c>
    </row>
    <row r="581">
      <c r="A581" s="109" t="inlineStr">
        <is>
          <t>1776-EACH</t>
        </is>
      </c>
      <c r="B581" s="102" t="inlineStr">
        <is>
          <t>B07S99NZX2</t>
        </is>
      </c>
      <c r="C581" s="102" t="inlineStr"/>
      <c r="D581" s="103">
        <f>IFERROR(VLOOKUP(A581,Data1!A:B,2,0),"")</f>
        <v/>
      </c>
      <c r="E581" s="113">
        <f>M581*Q581</f>
        <v/>
      </c>
      <c r="F581" s="113">
        <f>I581*IF(S581="CASE",H581,G581)</f>
        <v/>
      </c>
      <c r="G581" s="103">
        <f>IF(S581="CASE","",IFERROR(ROUNDUP(E581/N581,0),""))</f>
        <v/>
      </c>
      <c r="H581" s="103">
        <f>IF(S581="BOX","",IFERROR(ROUNDUP(E581/O581,0),""))</f>
        <v/>
      </c>
      <c r="I581" s="105">
        <f>IF(S581="CASE",FLOOR(O581/M581,1),FLOOR(N581/M581,1))</f>
        <v/>
      </c>
      <c r="J581" s="106">
        <f>IF(ISNUMBER(SEARCH("FNSKU",C581)),"Labeling","")</f>
        <v/>
      </c>
      <c r="K581" s="106">
        <f>IFERROR(VLOOKUP(A581,Instruction!A:F,6,0),"")</f>
        <v/>
      </c>
      <c r="L581" s="107">
        <f>IFERROR(VLOOKUP(A581,Instruction!A:J,10,0),"No Supplies")</f>
        <v/>
      </c>
      <c r="M581" s="113">
        <f>IFERROR(VLOOKUP(A581,Data1!A:C,3,0),1)</f>
        <v/>
      </c>
      <c r="N581" s="103">
        <f>IFERROR(VLOOKUP(D581,Data2!$A:$D,4,0),"")</f>
        <v/>
      </c>
      <c r="O581" s="102">
        <f>IFERROR(VLOOKUP(D581,Data2!$A:$C,3,0),"")</f>
        <v/>
      </c>
      <c r="P581" s="103" t="n">
        <v>7</v>
      </c>
      <c r="Q581" s="102" t="n">
        <v>24</v>
      </c>
      <c r="R581" s="102" t="inlineStr"/>
      <c r="S581" s="102" t="inlineStr">
        <is>
          <t>BOX</t>
        </is>
      </c>
    </row>
    <row r="582">
      <c r="A582" s="95" t="inlineStr">
        <is>
          <t>5012-PACK6</t>
        </is>
      </c>
      <c r="B582" s="96" t="inlineStr">
        <is>
          <t>B07T3H792W</t>
        </is>
      </c>
      <c r="C582" s="96" t="inlineStr"/>
      <c r="D582" s="97">
        <f>IFERROR(VLOOKUP(A582,Data1!A:B,2,0),"")</f>
        <v/>
      </c>
      <c r="E582" s="98">
        <f>M582*Q582</f>
        <v/>
      </c>
      <c r="F582" s="98">
        <f>I582*IF(S582="CASE",H582,G582)</f>
        <v/>
      </c>
      <c r="G582" s="97">
        <f>IF(S582="CASE","",IFERROR(ROUNDUP(E582/N582,0),""))</f>
        <v/>
      </c>
      <c r="H582" s="97">
        <f>IF(S582="BOX","",IFERROR(ROUNDUP(E582/O582,0),""))</f>
        <v/>
      </c>
      <c r="I582" s="98">
        <f>IF(S582="CASE",FLOOR(O582/M582,1),FLOOR(N582/M582,1))</f>
        <v/>
      </c>
      <c r="J582" s="99">
        <f>IF(ISNUMBER(SEARCH("FNSKU",C582)),"Labeling","")</f>
        <v/>
      </c>
      <c r="K582" s="99">
        <f>IFERROR(VLOOKUP(A582,Instruction!A:F,6,0),"")</f>
        <v/>
      </c>
      <c r="L582" s="100">
        <f>IFERROR(VLOOKUP(A582,Instruction!A:J,10,0),"No Supplies")</f>
        <v/>
      </c>
      <c r="M582" s="98">
        <f>IFERROR(VLOOKUP(A582,Data1!A:C,3,0),1)</f>
        <v/>
      </c>
      <c r="N582" s="97">
        <f>IFERROR(VLOOKUP(D582,Data2!$A:$D,4,0),"")</f>
        <v/>
      </c>
      <c r="O582" s="96">
        <f>IFERROR(VLOOKUP(D582,Data2!$A:$C,3,0),"")</f>
        <v/>
      </c>
      <c r="P582" s="97" t="n">
        <v>7</v>
      </c>
      <c r="Q582" s="96" t="n">
        <v>8</v>
      </c>
      <c r="R582" s="96" t="inlineStr"/>
      <c r="S582" s="96" t="inlineStr">
        <is>
          <t>CASE</t>
        </is>
      </c>
    </row>
    <row r="583">
      <c r="A583" s="109" t="inlineStr">
        <is>
          <t>17054-EACH</t>
        </is>
      </c>
      <c r="B583" s="102" t="inlineStr">
        <is>
          <t>B07S65BYXP</t>
        </is>
      </c>
      <c r="C583" s="102" t="inlineStr"/>
      <c r="D583" s="103">
        <f>IFERROR(VLOOKUP(A583,Data1!A:B,2,0),"")</f>
        <v/>
      </c>
      <c r="E583" s="113">
        <f>M583*Q583</f>
        <v/>
      </c>
      <c r="F583" s="113">
        <f>I583*IF(S583="CASE",H583,G583)</f>
        <v/>
      </c>
      <c r="G583" s="103">
        <f>IF(S583="CASE","",IFERROR(ROUNDUP(E583/N583,0),""))</f>
        <v/>
      </c>
      <c r="H583" s="103">
        <f>IF(S583="BOX","",IFERROR(ROUNDUP(E583/O583,0),""))</f>
        <v/>
      </c>
      <c r="I583" s="105">
        <f>IF(S583="CASE",FLOOR(O583/M583,1),FLOOR(N583/M583,1))</f>
        <v/>
      </c>
      <c r="J583" s="106">
        <f>IF(ISNUMBER(SEARCH("FNSKU",C583)),"Labeling","")</f>
        <v/>
      </c>
      <c r="K583" s="106">
        <f>IFERROR(VLOOKUP(A583,Instruction!A:F,6,0),"")</f>
        <v/>
      </c>
      <c r="L583" s="107">
        <f>IFERROR(VLOOKUP(A583,Instruction!A:J,10,0),"No Supplies")</f>
        <v/>
      </c>
      <c r="M583" s="113">
        <f>IFERROR(VLOOKUP(A583,Data1!A:C,3,0),1)</f>
        <v/>
      </c>
      <c r="N583" s="103">
        <f>IFERROR(VLOOKUP(D583,Data2!$A:$D,4,0),"")</f>
        <v/>
      </c>
      <c r="O583" s="102">
        <f>IFERROR(VLOOKUP(D583,Data2!$A:$C,3,0),"")</f>
        <v/>
      </c>
      <c r="P583" s="103" t="n">
        <v>7</v>
      </c>
      <c r="Q583" s="102" t="n">
        <v>12</v>
      </c>
      <c r="R583" s="102" t="inlineStr"/>
      <c r="S583" s="102" t="inlineStr">
        <is>
          <t>BOX</t>
        </is>
      </c>
    </row>
    <row r="584">
      <c r="A584" s="95" t="inlineStr">
        <is>
          <t>3825-EACH</t>
        </is>
      </c>
      <c r="B584" s="96" t="inlineStr">
        <is>
          <t>B09CJ9J6C4</t>
        </is>
      </c>
      <c r="C584" s="96" t="inlineStr"/>
      <c r="D584" s="97">
        <f>IFERROR(VLOOKUP(A584,Data1!A:B,2,0),"")</f>
        <v/>
      </c>
      <c r="E584" s="98">
        <f>M584*Q584</f>
        <v/>
      </c>
      <c r="F584" s="98">
        <f>I584*IF(S584="CASE",H584,G584)</f>
        <v/>
      </c>
      <c r="G584" s="97">
        <f>IF(S584="CASE","",IFERROR(ROUNDUP(E584/N584,0),""))</f>
        <v/>
      </c>
      <c r="H584" s="97">
        <f>IF(S584="BOX","",IFERROR(ROUNDUP(E584/O584,0),""))</f>
        <v/>
      </c>
      <c r="I584" s="98">
        <f>IF(S584="CASE",FLOOR(O584/M584,1),FLOOR(N584/M584,1))</f>
        <v/>
      </c>
      <c r="J584" s="99">
        <f>IF(ISNUMBER(SEARCH("FNSKU",C584)),"Labeling","")</f>
        <v/>
      </c>
      <c r="K584" s="99">
        <f>IFERROR(VLOOKUP(A584,Instruction!A:F,6,0),"")</f>
        <v/>
      </c>
      <c r="L584" s="100">
        <f>IFERROR(VLOOKUP(A584,Instruction!A:J,10,0),"No Supplies")</f>
        <v/>
      </c>
      <c r="M584" s="98">
        <f>IFERROR(VLOOKUP(A584,Data1!A:C,3,0),1)</f>
        <v/>
      </c>
      <c r="N584" s="97">
        <f>IFERROR(VLOOKUP(D584,Data2!$A:$D,4,0),"")</f>
        <v/>
      </c>
      <c r="O584" s="96">
        <f>IFERROR(VLOOKUP(D584,Data2!$A:$C,3,0),"")</f>
        <v/>
      </c>
      <c r="P584" s="97" t="n">
        <v>7</v>
      </c>
      <c r="Q584" s="96" t="n">
        <v>24</v>
      </c>
      <c r="R584" s="96" t="inlineStr"/>
      <c r="S584" s="96" t="inlineStr">
        <is>
          <t>BOX</t>
        </is>
      </c>
    </row>
    <row r="585">
      <c r="A585" s="109" t="inlineStr">
        <is>
          <t>709-EACH</t>
        </is>
      </c>
      <c r="B585" s="102" t="inlineStr">
        <is>
          <t>B0CGW5J3SV</t>
        </is>
      </c>
      <c r="C585" s="102" t="inlineStr">
        <is>
          <t>X0043V3OBP</t>
        </is>
      </c>
      <c r="D585" s="103">
        <f>IFERROR(VLOOKUP(A585,Data1!A:B,2,0),"")</f>
        <v/>
      </c>
      <c r="E585" s="113">
        <f>M585*Q585</f>
        <v/>
      </c>
      <c r="F585" s="113">
        <f>I585*IF(S585="CASE",H585,G585)</f>
        <v/>
      </c>
      <c r="G585" s="103">
        <f>IF(S585="CASE","",IFERROR(ROUNDUP(E585/N585,0),""))</f>
        <v/>
      </c>
      <c r="H585" s="103">
        <f>IF(S585="BOX","",IFERROR(ROUNDUP(E585/O585,0),""))</f>
        <v/>
      </c>
      <c r="I585" s="105">
        <f>IF(S585="CASE",FLOOR(O585/M585,1),FLOOR(N585/M585,1))</f>
        <v/>
      </c>
      <c r="J585" s="106">
        <f>IF(ISNUMBER(SEARCH("FNSKU",C585)),"Labeling","")</f>
        <v/>
      </c>
      <c r="K585" s="106">
        <f>IFERROR(VLOOKUP(A585,Instruction!A:F,6,0),"")</f>
        <v/>
      </c>
      <c r="L585" s="107">
        <f>IFERROR(VLOOKUP(A585,Instruction!A:J,10,0),"No Supplies")</f>
        <v/>
      </c>
      <c r="M585" s="113">
        <f>IFERROR(VLOOKUP(A585,Data1!A:C,3,0),1)</f>
        <v/>
      </c>
      <c r="N585" s="103">
        <f>IFERROR(VLOOKUP(D585,Data2!$A:$D,4,0),"")</f>
        <v/>
      </c>
      <c r="O585" s="102">
        <f>IFERROR(VLOOKUP(D585,Data2!$A:$C,3,0),"")</f>
        <v/>
      </c>
      <c r="P585" s="103" t="n">
        <v>5</v>
      </c>
      <c r="Q585" s="102" t="n">
        <v>12</v>
      </c>
      <c r="R585" s="102" t="inlineStr"/>
      <c r="S585" s="102" t="inlineStr">
        <is>
          <t>BOX</t>
        </is>
      </c>
    </row>
    <row r="586">
      <c r="A586" s="95" t="inlineStr">
        <is>
          <t>17017-EACH</t>
        </is>
      </c>
      <c r="B586" s="96" t="inlineStr">
        <is>
          <t>B07S65BBY9</t>
        </is>
      </c>
      <c r="C586" s="96" t="inlineStr"/>
      <c r="D586" s="97">
        <f>IFERROR(VLOOKUP(A586,Data1!A:B,2,0),"")</f>
        <v/>
      </c>
      <c r="E586" s="98">
        <f>M586*Q586</f>
        <v/>
      </c>
      <c r="F586" s="98">
        <f>I586*IF(S586="CASE",H586,G586)</f>
        <v/>
      </c>
      <c r="G586" s="97">
        <f>IF(S586="CASE","",IFERROR(ROUNDUP(E586/N586,0),""))</f>
        <v/>
      </c>
      <c r="H586" s="97">
        <f>IF(S586="BOX","",IFERROR(ROUNDUP(E586/O586,0),""))</f>
        <v/>
      </c>
      <c r="I586" s="98">
        <f>IF(S586="CASE",FLOOR(O586/M586,1),FLOOR(N586/M586,1))</f>
        <v/>
      </c>
      <c r="J586" s="99">
        <f>IF(ISNUMBER(SEARCH("FNSKU",C586)),"Labeling","")</f>
        <v/>
      </c>
      <c r="K586" s="99">
        <f>IFERROR(VLOOKUP(A586,Instruction!A:F,6,0),"")</f>
        <v/>
      </c>
      <c r="L586" s="100">
        <f>IFERROR(VLOOKUP(A586,Instruction!A:J,10,0),"No Supplies")</f>
        <v/>
      </c>
      <c r="M586" s="98">
        <f>IFERROR(VLOOKUP(A586,Data1!A:C,3,0),1)</f>
        <v/>
      </c>
      <c r="N586" s="97">
        <f>IFERROR(VLOOKUP(D586,Data2!$A:$D,4,0),"")</f>
        <v/>
      </c>
      <c r="O586" s="96">
        <f>IFERROR(VLOOKUP(D586,Data2!$A:$C,3,0),"")</f>
        <v/>
      </c>
      <c r="P586" s="97" t="n">
        <v>7</v>
      </c>
      <c r="Q586" s="96" t="n">
        <v>24</v>
      </c>
      <c r="R586" s="96" t="inlineStr"/>
      <c r="S586" s="96" t="inlineStr">
        <is>
          <t>BOX</t>
        </is>
      </c>
    </row>
    <row r="587">
      <c r="A587" s="109" t="inlineStr">
        <is>
          <t>209-PACK2</t>
        </is>
      </c>
      <c r="B587" s="102" t="inlineStr">
        <is>
          <t>B08VBQBLGL</t>
        </is>
      </c>
      <c r="C587" s="102" t="inlineStr"/>
      <c r="D587" s="103">
        <f>IFERROR(VLOOKUP(A587,Data1!A:B,2,0),"")</f>
        <v/>
      </c>
      <c r="E587" s="113">
        <f>M587*Q587</f>
        <v/>
      </c>
      <c r="F587" s="113">
        <f>I587*IF(S587="CASE",H587,G587)</f>
        <v/>
      </c>
      <c r="G587" s="103">
        <f>IF(S587="CASE","",IFERROR(ROUNDUP(E587/N587,0),""))</f>
        <v/>
      </c>
      <c r="H587" s="103">
        <f>IF(S587="BOX","",IFERROR(ROUNDUP(E587/O587,0),""))</f>
        <v/>
      </c>
      <c r="I587" s="105">
        <f>IF(S587="CASE",FLOOR(O587/M587,1),FLOOR(N587/M587,1))</f>
        <v/>
      </c>
      <c r="J587" s="106">
        <f>IF(ISNUMBER(SEARCH("FNSKU",C587)),"Labeling","")</f>
        <v/>
      </c>
      <c r="K587" s="106">
        <f>IFERROR(VLOOKUP(A587,Instruction!A:F,6,0),"")</f>
        <v/>
      </c>
      <c r="L587" s="107">
        <f>IFERROR(VLOOKUP(A587,Instruction!A:J,10,0),"No Supplies")</f>
        <v/>
      </c>
      <c r="M587" s="113">
        <f>IFERROR(VLOOKUP(A587,Data1!A:C,3,0),1)</f>
        <v/>
      </c>
      <c r="N587" s="103">
        <f>IFERROR(VLOOKUP(D587,Data2!$A:$D,4,0),"")</f>
        <v/>
      </c>
      <c r="O587" s="102">
        <f>IFERROR(VLOOKUP(D587,Data2!$A:$C,3,0),"")</f>
        <v/>
      </c>
      <c r="P587" s="103" t="n">
        <v>7</v>
      </c>
      <c r="Q587" s="102" t="n">
        <v>12</v>
      </c>
      <c r="R587" s="102" t="inlineStr"/>
      <c r="S587" s="102" t="inlineStr">
        <is>
          <t>BOX</t>
        </is>
      </c>
    </row>
    <row r="588">
      <c r="A588" s="95" t="inlineStr">
        <is>
          <t>1217-EACH</t>
        </is>
      </c>
      <c r="B588" s="96" t="inlineStr">
        <is>
          <t>B07RZV667Y</t>
        </is>
      </c>
      <c r="C588" s="96" t="inlineStr"/>
      <c r="D588" s="97">
        <f>IFERROR(VLOOKUP(A588,Data1!A:B,2,0),"")</f>
        <v/>
      </c>
      <c r="E588" s="98">
        <f>M588*Q588</f>
        <v/>
      </c>
      <c r="F588" s="98">
        <f>I588*IF(S588="CASE",H588,G588)</f>
        <v/>
      </c>
      <c r="G588" s="97">
        <f>IF(S588="CASE","",IFERROR(ROUNDUP(E588/N588,0),""))</f>
        <v/>
      </c>
      <c r="H588" s="97">
        <f>IF(S588="BOX","",IFERROR(ROUNDUP(E588/O588,0),""))</f>
        <v/>
      </c>
      <c r="I588" s="98">
        <f>IF(S588="CASE",FLOOR(O588/M588,1),FLOOR(N588/M588,1))</f>
        <v/>
      </c>
      <c r="J588" s="99">
        <f>IF(ISNUMBER(SEARCH("FNSKU",C588)),"Labeling","")</f>
        <v/>
      </c>
      <c r="K588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588" s="100">
        <f>IFERROR(VLOOKUP(A588,Instruction!A:J,10,0),"No Supplies")</f>
        <v/>
      </c>
      <c r="M588" s="98">
        <f>IFERROR(VLOOKUP(A588,Data1!A:C,3,0),1)</f>
        <v/>
      </c>
      <c r="N588" s="97">
        <f>IFERROR(VLOOKUP(D588,Data2!$A:$D,4,0),"")</f>
        <v/>
      </c>
      <c r="O588" s="96">
        <f>IFERROR(VLOOKUP(D588,Data2!$A:$C,3,0),"")</f>
        <v/>
      </c>
      <c r="P588" s="97" t="n">
        <v>7</v>
      </c>
      <c r="Q588" s="96" t="n">
        <v>24</v>
      </c>
      <c r="R588" s="96" t="inlineStr"/>
      <c r="S588" s="96" t="inlineStr">
        <is>
          <t>BOX</t>
        </is>
      </c>
    </row>
    <row r="589">
      <c r="A589" s="109" t="inlineStr">
        <is>
          <t>712-PACK2</t>
        </is>
      </c>
      <c r="B589" s="102" t="inlineStr">
        <is>
          <t>B08F7K5KRK</t>
        </is>
      </c>
      <c r="C589" s="102" t="inlineStr"/>
      <c r="D589" s="103">
        <f>IFERROR(VLOOKUP(A589,Data1!A:B,2,0),"")</f>
        <v/>
      </c>
      <c r="E589" s="113">
        <f>M589*Q589</f>
        <v/>
      </c>
      <c r="F589" s="113">
        <f>I589*IF(S589="CASE",H589,G589)</f>
        <v/>
      </c>
      <c r="G589" s="103">
        <f>IF(S589="CASE","",IFERROR(ROUNDUP(E589/N589,0),""))</f>
        <v/>
      </c>
      <c r="H589" s="103">
        <f>IF(S589="BOX","",IFERROR(ROUNDUP(E589/O589,0),""))</f>
        <v/>
      </c>
      <c r="I589" s="105">
        <f>IF(S589="CASE",FLOOR(O589/M589,1),FLOOR(N589/M589,1))</f>
        <v/>
      </c>
      <c r="J589" s="106">
        <f>IF(ISNUMBER(SEARCH("FNSKU",C589)),"Labeling","")</f>
        <v/>
      </c>
      <c r="K589" s="106">
        <f>IFERROR(VLOOKUP(A589,Instruction!A:F,6,0),"")</f>
        <v/>
      </c>
      <c r="L589" s="107">
        <f>IFERROR(VLOOKUP(A589,Instruction!A:J,10,0),"No Supplies")</f>
        <v/>
      </c>
      <c r="M589" s="113">
        <f>IFERROR(VLOOKUP(A589,Data1!A:C,3,0),1)</f>
        <v/>
      </c>
      <c r="N589" s="103">
        <f>IFERROR(VLOOKUP(D589,Data2!$A:$D,4,0),"")</f>
        <v/>
      </c>
      <c r="O589" s="102">
        <f>IFERROR(VLOOKUP(D589,Data2!$A:$C,3,0),"")</f>
        <v/>
      </c>
      <c r="P589" s="103" t="n">
        <v>7</v>
      </c>
      <c r="Q589" s="102" t="n">
        <v>12</v>
      </c>
      <c r="R589" s="102" t="inlineStr"/>
      <c r="S589" s="102" t="inlineStr">
        <is>
          <t>BOX</t>
        </is>
      </c>
    </row>
    <row r="590">
      <c r="A590" s="95" t="inlineStr">
        <is>
          <t>2321-EACH</t>
        </is>
      </c>
      <c r="B590" s="96" t="inlineStr">
        <is>
          <t>B07QXV2LYB</t>
        </is>
      </c>
      <c r="C590" s="96" t="inlineStr"/>
      <c r="D590" s="97">
        <f>IFERROR(VLOOKUP(A590,Data1!A:B,2,0),"")</f>
        <v/>
      </c>
      <c r="E590" s="98">
        <f>M590*Q590</f>
        <v/>
      </c>
      <c r="F590" s="98">
        <f>I590*IF(S590="CASE",H590,G590)</f>
        <v/>
      </c>
      <c r="G590" s="97">
        <f>IF(S590="CASE","",IFERROR(ROUNDUP(E590/N590,0),""))</f>
        <v/>
      </c>
      <c r="H590" s="97">
        <f>IF(S590="BOX","",IFERROR(ROUNDUP(E590/O590,0),""))</f>
        <v/>
      </c>
      <c r="I590" s="98">
        <f>IF(S590="CASE",FLOOR(O590/M590,1),FLOOR(N590/M590,1))</f>
        <v/>
      </c>
      <c r="J590" s="99">
        <f>IF(ISNUMBER(SEARCH("FNSKU",C590)),"Labeling","")</f>
        <v/>
      </c>
      <c r="K590" s="99">
        <f>IFERROR(VLOOKUP(A590,Instruction!A:F,6,0),"")</f>
        <v/>
      </c>
      <c r="L590" s="100">
        <f>IFERROR(VLOOKUP(A590,Instruction!A:J,10,0),"No Supplies")</f>
        <v/>
      </c>
      <c r="M590" s="98">
        <f>IFERROR(VLOOKUP(A590,Data1!A:C,3,0),1)</f>
        <v/>
      </c>
      <c r="N590" s="97">
        <f>IFERROR(VLOOKUP(D590,Data2!$A:$D,4,0),"")</f>
        <v/>
      </c>
      <c r="O590" s="96">
        <f>IFERROR(VLOOKUP(D590,Data2!$A:$C,3,0),"")</f>
        <v/>
      </c>
      <c r="P590" s="97" t="n">
        <v>7</v>
      </c>
      <c r="Q590" s="96" t="n">
        <v>24</v>
      </c>
      <c r="R590" s="96" t="inlineStr"/>
      <c r="S590" s="96" t="inlineStr">
        <is>
          <t>BOX</t>
        </is>
      </c>
    </row>
    <row r="591">
      <c r="A591" s="109" t="inlineStr">
        <is>
          <t>2207-BOX</t>
        </is>
      </c>
      <c r="B591" s="102" t="inlineStr">
        <is>
          <t>B07XPSG9N2</t>
        </is>
      </c>
      <c r="C591" s="102" t="inlineStr"/>
      <c r="D591" s="103">
        <f>IFERROR(VLOOKUP(A591,Data1!A:B,2,0),"")</f>
        <v/>
      </c>
      <c r="E591" s="113">
        <f>M591*Q591</f>
        <v/>
      </c>
      <c r="F591" s="113">
        <f>I591*IF(S591="CASE",H591,G591)</f>
        <v/>
      </c>
      <c r="G591" s="103">
        <f>IF(S591="CASE","",IFERROR(ROUNDUP(E591/N591,0),""))</f>
        <v/>
      </c>
      <c r="H591" s="103">
        <f>IF(S591="BOX","",IFERROR(ROUNDUP(E591/O591,0),""))</f>
        <v/>
      </c>
      <c r="I591" s="105">
        <f>IF(S591="CASE",FLOOR(O591/M591,1),FLOOR(N591/M591,1))</f>
        <v/>
      </c>
      <c r="J591" s="106">
        <f>IF(ISNUMBER(SEARCH("FNSKU",C591)),"Labeling","")</f>
        <v/>
      </c>
      <c r="K591" s="106">
        <f>IFERROR(VLOOKUP(A591,Instruction!A:F,6,0),"")</f>
        <v/>
      </c>
      <c r="L591" s="107">
        <f>IFERROR(VLOOKUP(A591,Instruction!A:J,10,0),"No Supplies")</f>
        <v/>
      </c>
      <c r="M591" s="113">
        <f>IFERROR(VLOOKUP(A591,Data1!A:C,3,0),1)</f>
        <v/>
      </c>
      <c r="N591" s="103">
        <f>IFERROR(VLOOKUP(D591,Data2!$A:$D,4,0),"")</f>
        <v/>
      </c>
      <c r="O591" s="102">
        <f>IFERROR(VLOOKUP(D591,Data2!$A:$C,3,0),"")</f>
        <v/>
      </c>
      <c r="P591" s="103" t="n">
        <v>7</v>
      </c>
      <c r="Q591" s="102" t="n">
        <v>6</v>
      </c>
      <c r="R591" s="102" t="inlineStr"/>
      <c r="S591" s="102" t="inlineStr">
        <is>
          <t>CASE</t>
        </is>
      </c>
    </row>
    <row r="592">
      <c r="A592" s="95" t="inlineStr">
        <is>
          <t>305-SET6</t>
        </is>
      </c>
      <c r="B592" s="96" t="inlineStr">
        <is>
          <t>B07SC5D6P5</t>
        </is>
      </c>
      <c r="C592" s="96" t="inlineStr"/>
      <c r="D592" s="97">
        <f>IFERROR(VLOOKUP(A592,Data1!A:B,2,0),"")</f>
        <v/>
      </c>
      <c r="E592" s="98">
        <f>M592*Q592</f>
        <v/>
      </c>
      <c r="F592" s="98">
        <f>I592*IF(S592="CASE",H592,G592)</f>
        <v/>
      </c>
      <c r="G592" s="97">
        <f>IF(S592="CASE","",IFERROR(ROUNDUP(E592/N592,0),""))</f>
        <v/>
      </c>
      <c r="H592" s="97">
        <f>IF(S592="BOX","",IFERROR(ROUNDUP(E592/O592,0),""))</f>
        <v/>
      </c>
      <c r="I592" s="98">
        <f>IF(S592="CASE",FLOOR(O592/M592,1),FLOOR(N592/M592,1))</f>
        <v/>
      </c>
      <c r="J592" s="99">
        <f>IF(ISNUMBER(SEARCH("FNSKU",C592)),"Labeling","")</f>
        <v/>
      </c>
      <c r="K592" s="99">
        <f>IFERROR(VLOOKUP(A592,Instruction!A:F,6,0),"")</f>
        <v/>
      </c>
      <c r="L592" s="100">
        <f>IFERROR(VLOOKUP(A592,Instruction!A:J,10,0),"No Supplies")</f>
        <v/>
      </c>
      <c r="M592" s="98">
        <f>IFERROR(VLOOKUP(A592,Data1!A:C,3,0),1)</f>
        <v/>
      </c>
      <c r="N592" s="97">
        <f>IFERROR(VLOOKUP(D592,Data2!$A:$D,4,0),"")</f>
        <v/>
      </c>
      <c r="O592" s="96">
        <f>IFERROR(VLOOKUP(D592,Data2!$A:$C,3,0),"")</f>
        <v/>
      </c>
      <c r="P592" s="97" t="n">
        <v>7</v>
      </c>
      <c r="Q592" s="96" t="n">
        <v>8</v>
      </c>
      <c r="R592" s="96" t="inlineStr"/>
      <c r="S592" s="96" t="inlineStr">
        <is>
          <t>BOX</t>
        </is>
      </c>
    </row>
    <row r="593">
      <c r="A593" s="109" t="inlineStr">
        <is>
          <t>4120-PACK2</t>
        </is>
      </c>
      <c r="B593" s="102" t="inlineStr">
        <is>
          <t>B08DQ4KF1K</t>
        </is>
      </c>
      <c r="C593" s="102" t="inlineStr"/>
      <c r="D593" s="103">
        <f>IFERROR(VLOOKUP(A593,Data1!A:B,2,0),"")</f>
        <v/>
      </c>
      <c r="E593" s="113">
        <f>M593*Q593</f>
        <v/>
      </c>
      <c r="F593" s="113">
        <f>I593*IF(S593="CASE",H593,G593)</f>
        <v/>
      </c>
      <c r="G593" s="103">
        <f>IF(S593="CASE","",IFERROR(ROUNDUP(E593/N593,0),""))</f>
        <v/>
      </c>
      <c r="H593" s="103">
        <f>IF(S593="BOX","",IFERROR(ROUNDUP(E593/O593,0),""))</f>
        <v/>
      </c>
      <c r="I593" s="105">
        <f>IF(S593="CASE",FLOOR(O593/M593,1),FLOOR(N593/M593,1))</f>
        <v/>
      </c>
      <c r="J593" s="106">
        <f>IF(ISNUMBER(SEARCH("FNSKU",C593)),"Labeling","")</f>
        <v/>
      </c>
      <c r="K593" s="106">
        <f>IFERROR(VLOOKUP(A593,Instruction!A:F,6,0),"")</f>
        <v/>
      </c>
      <c r="L593" s="107">
        <f>IFERROR(VLOOKUP(A593,Instruction!A:J,10,0),"No Supplies")</f>
        <v/>
      </c>
      <c r="M593" s="113">
        <f>IFERROR(VLOOKUP(A593,Data1!A:C,3,0),1)</f>
        <v/>
      </c>
      <c r="N593" s="103">
        <f>IFERROR(VLOOKUP(D593,Data2!$A:$D,4,0),"")</f>
        <v/>
      </c>
      <c r="O593" s="102">
        <f>IFERROR(VLOOKUP(D593,Data2!$A:$C,3,0),"")</f>
        <v/>
      </c>
      <c r="P593" s="103" t="n">
        <v>7</v>
      </c>
      <c r="Q593" s="102" t="n">
        <v>6</v>
      </c>
      <c r="R593" s="102" t="inlineStr"/>
      <c r="S593" s="102" t="inlineStr">
        <is>
          <t>CASE</t>
        </is>
      </c>
    </row>
    <row r="594">
      <c r="A594" s="95" t="inlineStr">
        <is>
          <t>4151-PACK2</t>
        </is>
      </c>
      <c r="B594" s="96" t="inlineStr">
        <is>
          <t>B08DPX58X1</t>
        </is>
      </c>
      <c r="C594" s="96" t="inlineStr"/>
      <c r="D594" s="97">
        <f>IFERROR(VLOOKUP(A594,Data1!A:B,2,0),"")</f>
        <v/>
      </c>
      <c r="E594" s="98">
        <f>M594*Q594</f>
        <v/>
      </c>
      <c r="F594" s="98">
        <f>I594*IF(S594="CASE",H594,G594)</f>
        <v/>
      </c>
      <c r="G594" s="97">
        <f>IF(S594="CASE","",IFERROR(ROUNDUP(E594/N594,0),""))</f>
        <v/>
      </c>
      <c r="H594" s="97">
        <f>IF(S594="BOX","",IFERROR(ROUNDUP(E594/O594,0),""))</f>
        <v/>
      </c>
      <c r="I594" s="98">
        <f>IF(S594="CASE",FLOOR(O594/M594,1),FLOOR(N594/M594,1))</f>
        <v/>
      </c>
      <c r="J594" s="99">
        <f>IF(ISNUMBER(SEARCH("FNSKU",C594)),"Labeling","")</f>
        <v/>
      </c>
      <c r="K594" s="99">
        <f>IFERROR(VLOOKUP(A594,Instruction!A:F,6,0),"")</f>
        <v/>
      </c>
      <c r="L594" s="100">
        <f>IFERROR(VLOOKUP(A594,Instruction!A:J,10,0),"No Supplies")</f>
        <v/>
      </c>
      <c r="M594" s="98">
        <f>IFERROR(VLOOKUP(A594,Data1!A:C,3,0),1)</f>
        <v/>
      </c>
      <c r="N594" s="97">
        <f>IFERROR(VLOOKUP(D594,Data2!$A:$D,4,0),"")</f>
        <v/>
      </c>
      <c r="O594" s="96">
        <f>IFERROR(VLOOKUP(D594,Data2!$A:$C,3,0),"")</f>
        <v/>
      </c>
      <c r="P594" s="97" t="n">
        <v>7</v>
      </c>
      <c r="Q594" s="96" t="n">
        <v>6</v>
      </c>
      <c r="R594" s="96" t="inlineStr"/>
      <c r="S594" s="96" t="inlineStr">
        <is>
          <t>CASE</t>
        </is>
      </c>
    </row>
    <row r="595">
      <c r="A595" s="109" t="inlineStr">
        <is>
          <t>805-BOX</t>
        </is>
      </c>
      <c r="B595" s="102" t="inlineStr">
        <is>
          <t>B07XQFXWMH</t>
        </is>
      </c>
      <c r="C595" s="102" t="inlineStr">
        <is>
          <t>X0044RG6BX</t>
        </is>
      </c>
      <c r="D595" s="103">
        <f>IFERROR(VLOOKUP(A595,Data1!A:B,2,0),"")</f>
        <v/>
      </c>
      <c r="E595" s="113">
        <f>M595*Q595</f>
        <v/>
      </c>
      <c r="F595" s="113">
        <f>I595*IF(S595="CASE",H595,G595)</f>
        <v/>
      </c>
      <c r="G595" s="103">
        <f>IF(S595="CASE","",IFERROR(ROUNDUP(E595/N595,0),""))</f>
        <v/>
      </c>
      <c r="H595" s="103">
        <f>IF(S595="BOX","",IFERROR(ROUNDUP(E595/O595,0),""))</f>
        <v/>
      </c>
      <c r="I595" s="105">
        <f>IF(S595="CASE",FLOOR(O595/M595,1),FLOOR(N595/M595,1))</f>
        <v/>
      </c>
      <c r="J595" s="106">
        <f>IF(ISNUMBER(SEARCH("FNSKU",C595)),"Labeling","")</f>
        <v/>
      </c>
      <c r="K595" s="106">
        <f>IFERROR(VLOOKUP(A595,Instruction!A:F,6,0),"")</f>
        <v/>
      </c>
      <c r="L595" s="107">
        <f>IFERROR(VLOOKUP(A595,Instruction!A:J,10,0),"No Supplies")</f>
        <v/>
      </c>
      <c r="M595" s="113">
        <f>IFERROR(VLOOKUP(A595,Data1!A:C,3,0),1)</f>
        <v/>
      </c>
      <c r="N595" s="103">
        <f>IFERROR(VLOOKUP(D595,Data2!$A:$D,4,0),"")</f>
        <v/>
      </c>
      <c r="O595" s="102">
        <f>IFERROR(VLOOKUP(D595,Data2!$A:$C,3,0),"")</f>
        <v/>
      </c>
      <c r="P595" s="103" t="n">
        <v>5</v>
      </c>
      <c r="Q595" s="102" t="n">
        <v>6</v>
      </c>
      <c r="R595" s="102" t="inlineStr"/>
      <c r="S595" s="102" t="inlineStr">
        <is>
          <t>CASE</t>
        </is>
      </c>
    </row>
    <row r="596">
      <c r="A596" s="95" t="inlineStr">
        <is>
          <t>4101-PACK4</t>
        </is>
      </c>
      <c r="B596" s="96" t="inlineStr">
        <is>
          <t>B08DPVCH93</t>
        </is>
      </c>
      <c r="C596" s="96" t="inlineStr"/>
      <c r="D596" s="97">
        <f>IFERROR(VLOOKUP(A596,Data1!A:B,2,0),"")</f>
        <v/>
      </c>
      <c r="E596" s="98">
        <f>M596*Q596</f>
        <v/>
      </c>
      <c r="F596" s="98">
        <f>I596*IF(S596="CASE",H596,G596)</f>
        <v/>
      </c>
      <c r="G596" s="97">
        <f>IF(S596="CASE","",IFERROR(ROUNDUP(E596/N596,0),""))</f>
        <v/>
      </c>
      <c r="H596" s="97">
        <f>IF(S596="BOX","",IFERROR(ROUNDUP(E596/O596,0),""))</f>
        <v/>
      </c>
      <c r="I596" s="98">
        <f>IF(S596="CASE",FLOOR(O596/M596,1),FLOOR(N596/M596,1))</f>
        <v/>
      </c>
      <c r="J596" s="99">
        <f>IF(ISNUMBER(SEARCH("FNSKU",C596)),"Labeling","")</f>
        <v/>
      </c>
      <c r="K596" s="99">
        <f>IFERROR(VLOOKUP(A596,Instruction!A:F,6,0),"")</f>
        <v/>
      </c>
      <c r="L596" s="100">
        <f>IFERROR(VLOOKUP(A596,Instruction!A:J,10,0),"No Supplies")</f>
        <v/>
      </c>
      <c r="M596" s="98">
        <f>IFERROR(VLOOKUP(A596,Data1!A:C,3,0),1)</f>
        <v/>
      </c>
      <c r="N596" s="97">
        <f>IFERROR(VLOOKUP(D596,Data2!$A:$D,4,0),"")</f>
        <v/>
      </c>
      <c r="O596" s="96">
        <f>IFERROR(VLOOKUP(D596,Data2!$A:$C,3,0),"")</f>
        <v/>
      </c>
      <c r="P596" s="97" t="n">
        <v>7</v>
      </c>
      <c r="Q596" s="96" t="n">
        <v>6</v>
      </c>
      <c r="R596" s="96" t="inlineStr"/>
      <c r="S596" s="96" t="inlineStr">
        <is>
          <t>CASE</t>
        </is>
      </c>
    </row>
    <row r="597">
      <c r="A597" s="109" t="inlineStr">
        <is>
          <t>578-CASE</t>
        </is>
      </c>
      <c r="B597" s="102" t="inlineStr">
        <is>
          <t>B07XQM9RV3</t>
        </is>
      </c>
      <c r="C597" s="102" t="inlineStr">
        <is>
          <t>X003SBSJEX</t>
        </is>
      </c>
      <c r="D597" s="103">
        <f>IFERROR(VLOOKUP(A597,Data1!A:B,2,0),"")</f>
        <v/>
      </c>
      <c r="E597" s="113">
        <f>M597*Q597</f>
        <v/>
      </c>
      <c r="F597" s="113">
        <f>I597*IF(S597="CASE",H597,G597)</f>
        <v/>
      </c>
      <c r="G597" s="103">
        <f>IF(S597="CASE","",IFERROR(ROUNDUP(E597/N597,0),""))</f>
        <v/>
      </c>
      <c r="H597" s="103">
        <f>IF(S597="BOX","",IFERROR(ROUNDUP(E597/O597,0),""))</f>
        <v/>
      </c>
      <c r="I597" s="105">
        <f>IF(S597="CASE",FLOOR(O597/M597,1),FLOOR(N597/M597,1))</f>
        <v/>
      </c>
      <c r="J597" s="106">
        <f>IF(ISNUMBER(SEARCH("FNSKU",C597)),"Labeling","")</f>
        <v/>
      </c>
      <c r="K597" s="106">
        <f>IFERROR(VLOOKUP(A597,Instruction!A:F,6,0),"")</f>
        <v/>
      </c>
      <c r="L597" s="107">
        <f>IFERROR(VLOOKUP(A597,Instruction!A:J,10,0),"No Supplies")</f>
        <v/>
      </c>
      <c r="M597" s="113">
        <f>IFERROR(VLOOKUP(A597,Data1!A:C,3,0),1)</f>
        <v/>
      </c>
      <c r="N597" s="103">
        <f>IFERROR(VLOOKUP(D597,Data2!$A:$D,4,0),"")</f>
        <v/>
      </c>
      <c r="O597" s="102">
        <f>IFERROR(VLOOKUP(D597,Data2!$A:$C,3,0),"")</f>
        <v/>
      </c>
      <c r="P597" s="103" t="n">
        <v>5</v>
      </c>
      <c r="Q597" s="102" t="n">
        <v>5</v>
      </c>
      <c r="R597" s="102" t="inlineStr"/>
      <c r="S597" s="102" t="inlineStr">
        <is>
          <t>CASE</t>
        </is>
      </c>
    </row>
    <row r="598">
      <c r="A598" s="95" t="inlineStr">
        <is>
          <t>504-BOX</t>
        </is>
      </c>
      <c r="B598" s="96" t="inlineStr">
        <is>
          <t>B0B3SJQ1Z2</t>
        </is>
      </c>
      <c r="C598" s="96" t="inlineStr"/>
      <c r="D598" s="97">
        <f>IFERROR(VLOOKUP(A598,Data1!A:B,2,0),"")</f>
        <v/>
      </c>
      <c r="E598" s="98">
        <f>M598*Q598</f>
        <v/>
      </c>
      <c r="F598" s="98">
        <f>I598*IF(S598="CASE",H598,G598)</f>
        <v/>
      </c>
      <c r="G598" s="97">
        <f>IF(S598="CASE","",IFERROR(ROUNDUP(E598/N598,0),""))</f>
        <v/>
      </c>
      <c r="H598" s="97">
        <f>IF(S598="BOX","",IFERROR(ROUNDUP(E598/O598,0),""))</f>
        <v/>
      </c>
      <c r="I598" s="98">
        <f>IF(S598="CASE",FLOOR(O598/M598,1),FLOOR(N598/M598,1))</f>
        <v/>
      </c>
      <c r="J598" s="99">
        <f>IF(ISNUMBER(SEARCH("FNSKU",C598)),"Labeling","")</f>
        <v/>
      </c>
      <c r="K598" s="9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598" s="100">
        <f>IFERROR(VLOOKUP(A598,Instruction!A:J,10,0),"No Supplies")</f>
        <v/>
      </c>
      <c r="M598" s="98">
        <f>IFERROR(VLOOKUP(A598,Data1!A:C,3,0),1)</f>
        <v/>
      </c>
      <c r="N598" s="97">
        <f>IFERROR(VLOOKUP(D598,Data2!$A:$D,4,0),"")</f>
        <v/>
      </c>
      <c r="O598" s="96">
        <f>IFERROR(VLOOKUP(D598,Data2!$A:$C,3,0),"")</f>
        <v/>
      </c>
      <c r="P598" s="97" t="n">
        <v>7</v>
      </c>
      <c r="Q598" s="96" t="n">
        <v>6</v>
      </c>
      <c r="R598" s="96" t="inlineStr"/>
      <c r="S598" s="96" t="inlineStr">
        <is>
          <t>CASE</t>
        </is>
      </c>
    </row>
    <row r="599">
      <c r="A599" s="109" t="inlineStr">
        <is>
          <t>596-PACK2</t>
        </is>
      </c>
      <c r="B599" s="102" t="inlineStr">
        <is>
          <t>B08DFGMWRB</t>
        </is>
      </c>
      <c r="C599" s="102" t="inlineStr"/>
      <c r="D599" s="103">
        <f>IFERROR(VLOOKUP(A599,Data1!A:B,2,0),"")</f>
        <v/>
      </c>
      <c r="E599" s="113">
        <f>M599*Q599</f>
        <v/>
      </c>
      <c r="F599" s="113">
        <f>I599*IF(S599="CASE",H599,G599)</f>
        <v/>
      </c>
      <c r="G599" s="103">
        <f>IF(S599="CASE","",IFERROR(ROUNDUP(E599/N599,0),""))</f>
        <v/>
      </c>
      <c r="H599" s="103">
        <f>IF(S599="BOX","",IFERROR(ROUNDUP(E599/O599,0),""))</f>
        <v/>
      </c>
      <c r="I599" s="105">
        <f>IF(S599="CASE",FLOOR(O599/M599,1),FLOOR(N599/M599,1))</f>
        <v/>
      </c>
      <c r="J599" s="106">
        <f>IF(ISNUMBER(SEARCH("FNSKU",C599)),"Labeling","")</f>
        <v/>
      </c>
      <c r="K599" s="106" t="inlineStr">
        <is>
          <t>• Insert 2 pcs into poly bag, apply FNSKU label.
• Put back to CASE (Cover all existing barcodes on the box/case)</t>
        </is>
      </c>
      <c r="L599" s="107">
        <f>IFERROR(VLOOKUP(A599,Instruction!A:J,10,0),"No Supplies")</f>
        <v/>
      </c>
      <c r="M599" s="113">
        <f>IFERROR(VLOOKUP(A599,Data1!A:C,3,0),1)</f>
        <v/>
      </c>
      <c r="N599" s="103">
        <f>IFERROR(VLOOKUP(D599,Data2!$A:$D,4,0),"")</f>
        <v/>
      </c>
      <c r="O599" s="102">
        <f>IFERROR(VLOOKUP(D599,Data2!$A:$C,3,0),"")</f>
        <v/>
      </c>
      <c r="P599" s="103" t="n">
        <v>7</v>
      </c>
      <c r="Q599" s="102" t="n">
        <v>18</v>
      </c>
      <c r="R599" s="102" t="inlineStr"/>
      <c r="S599" s="102" t="inlineStr">
        <is>
          <t>CASE</t>
        </is>
      </c>
    </row>
    <row r="600">
      <c r="A600" s="95" t="inlineStr">
        <is>
          <t>84300-SET4</t>
        </is>
      </c>
      <c r="B600" s="96" t="inlineStr">
        <is>
          <t>B08BR2XZ2S</t>
        </is>
      </c>
      <c r="C600" s="96" t="inlineStr"/>
      <c r="D600" s="97">
        <f>IFERROR(VLOOKUP(A600,Data1!A:B,2,0),"")</f>
        <v/>
      </c>
      <c r="E600" s="98">
        <f>M600*Q600</f>
        <v/>
      </c>
      <c r="F600" s="98">
        <f>I600*IF(S600="CASE",H600,G600)</f>
        <v/>
      </c>
      <c r="G600" s="97">
        <f>IF(S600="CASE","",IFERROR(ROUNDUP(E600/N600,0),""))</f>
        <v/>
      </c>
      <c r="H600" s="97">
        <f>IF(S600="BOX","",IFERROR(ROUNDUP(E600/O600,0),""))</f>
        <v/>
      </c>
      <c r="I600" s="98">
        <f>IF(S600="CASE",FLOOR(O600/M600,1),FLOOR(N600/M600,1))</f>
        <v/>
      </c>
      <c r="J600" s="99">
        <f>IF(ISNUMBER(SEARCH("FNSKU",C600)),"Labeling","")</f>
        <v/>
      </c>
      <c r="K600" s="99">
        <f>IFERROR(VLOOKUP(A600,Instruction!A:F,6,0),"")</f>
        <v/>
      </c>
      <c r="L600" s="100">
        <f>IFERROR(VLOOKUP(A600,Instruction!A:J,10,0),"No Supplies")</f>
        <v/>
      </c>
      <c r="M600" s="98">
        <f>IFERROR(VLOOKUP(A600,Data1!A:C,3,0),1)</f>
        <v/>
      </c>
      <c r="N600" s="97">
        <f>IFERROR(VLOOKUP(D600,Data2!$A:$D,4,0),"")</f>
        <v/>
      </c>
      <c r="O600" s="96">
        <f>IFERROR(VLOOKUP(D600,Data2!$A:$C,3,0),"")</f>
        <v/>
      </c>
      <c r="P600" s="97" t="n">
        <v>7</v>
      </c>
      <c r="Q600" s="96" t="n">
        <v>48</v>
      </c>
      <c r="R600" s="96" t="inlineStr"/>
      <c r="S600" s="96" t="inlineStr">
        <is>
          <t>CASE</t>
        </is>
      </c>
    </row>
    <row r="601">
      <c r="A601" s="109" t="inlineStr">
        <is>
          <t>5170-PACK2</t>
        </is>
      </c>
      <c r="B601" s="102" t="inlineStr">
        <is>
          <t>B08JQPGGLM</t>
        </is>
      </c>
      <c r="C601" s="102" t="inlineStr">
        <is>
          <t>X0044R3MSX</t>
        </is>
      </c>
      <c r="D601" s="103">
        <f>IFERROR(VLOOKUP(A601,Data1!A:B,2,0),"")</f>
        <v/>
      </c>
      <c r="E601" s="113">
        <f>M601*Q601</f>
        <v/>
      </c>
      <c r="F601" s="113">
        <f>I601*IF(S601="CASE",H601,G601)</f>
        <v/>
      </c>
      <c r="G601" s="103">
        <f>IF(S601="CASE","",IFERROR(ROUNDUP(E601/N601,0),""))</f>
        <v/>
      </c>
      <c r="H601" s="103">
        <f>IF(S601="BOX","",IFERROR(ROUNDUP(E601/O601,0),""))</f>
        <v/>
      </c>
      <c r="I601" s="105">
        <f>IF(S601="CASE",FLOOR(O601/M601,1),FLOOR(N601/M601,1))</f>
        <v/>
      </c>
      <c r="J601" s="106">
        <f>IF(ISNUMBER(SEARCH("FNSKU",C601)),"Labeling","")</f>
        <v/>
      </c>
      <c r="K601" s="106">
        <f>IFERROR(VLOOKUP(A601,Instruction!A:F,6,0),"")</f>
        <v/>
      </c>
      <c r="L601" s="107">
        <f>IFERROR(VLOOKUP(A601,Instruction!A:J,10,0),"No Supplies")</f>
        <v/>
      </c>
      <c r="M601" s="113">
        <f>IFERROR(VLOOKUP(A601,Data1!A:C,3,0),1)</f>
        <v/>
      </c>
      <c r="N601" s="103">
        <f>IFERROR(VLOOKUP(D601,Data2!$A:$D,4,0),"")</f>
        <v/>
      </c>
      <c r="O601" s="102">
        <f>IFERROR(VLOOKUP(D601,Data2!$A:$C,3,0),"")</f>
        <v/>
      </c>
      <c r="P601" s="103" t="n">
        <v>5</v>
      </c>
      <c r="Q601" s="102" t="n">
        <v>12</v>
      </c>
      <c r="R601" s="102" t="inlineStr"/>
      <c r="S601" s="102" t="inlineStr">
        <is>
          <t>BOX</t>
        </is>
      </c>
    </row>
    <row r="602">
      <c r="A602" s="95" t="inlineStr">
        <is>
          <t>5132-EACH</t>
        </is>
      </c>
      <c r="B602" s="96" t="inlineStr">
        <is>
          <t>B07SKCBN85</t>
        </is>
      </c>
      <c r="C602" s="96" t="inlineStr"/>
      <c r="D602" s="97">
        <f>IFERROR(VLOOKUP(A602,Data1!A:B,2,0),"")</f>
        <v/>
      </c>
      <c r="E602" s="98">
        <f>M602*Q602</f>
        <v/>
      </c>
      <c r="F602" s="98">
        <f>I602*IF(S602="CASE",H602,G602)</f>
        <v/>
      </c>
      <c r="G602" s="97">
        <f>IF(S602="CASE","",IFERROR(ROUNDUP(E602/N602,0),""))</f>
        <v/>
      </c>
      <c r="H602" s="97">
        <f>IF(S602="BOX","",IFERROR(ROUNDUP(E602/O602,0),""))</f>
        <v/>
      </c>
      <c r="I602" s="98">
        <f>IF(S602="CASE",FLOOR(O602/M602,1),FLOOR(N602/M602,1))</f>
        <v/>
      </c>
      <c r="J602" s="99">
        <f>IF(ISNUMBER(SEARCH("FNSKU",C602)),"Labeling","")</f>
        <v/>
      </c>
      <c r="K602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602" s="100">
        <f>IFERROR(VLOOKUP(A602,Instruction!A:J,10,0),"No Supplies")</f>
        <v/>
      </c>
      <c r="M602" s="98">
        <f>IFERROR(VLOOKUP(A602,Data1!A:C,3,0),1)</f>
        <v/>
      </c>
      <c r="N602" s="97">
        <f>IFERROR(VLOOKUP(D602,Data2!$A:$D,4,0),"")</f>
        <v/>
      </c>
      <c r="O602" s="96">
        <f>IFERROR(VLOOKUP(D602,Data2!$A:$C,3,0),"")</f>
        <v/>
      </c>
      <c r="P602" s="97" t="n">
        <v>7</v>
      </c>
      <c r="Q602" s="96" t="n">
        <v>24</v>
      </c>
      <c r="R602" s="96" t="inlineStr"/>
      <c r="S602" s="96" t="inlineStr">
        <is>
          <t>BOX</t>
        </is>
      </c>
    </row>
    <row r="603">
      <c r="A603" s="109" t="inlineStr">
        <is>
          <t>5075-CASE</t>
        </is>
      </c>
      <c r="B603" s="102" t="inlineStr">
        <is>
          <t>B09NMPB1H4</t>
        </is>
      </c>
      <c r="C603" s="102" t="inlineStr">
        <is>
          <t>X0044RG6JP</t>
        </is>
      </c>
      <c r="D603" s="103">
        <f>IFERROR(VLOOKUP(A603,Data1!A:B,2,0),"")</f>
        <v/>
      </c>
      <c r="E603" s="113">
        <f>M603*Q603</f>
        <v/>
      </c>
      <c r="F603" s="113">
        <f>I603*IF(S603="CASE",H603,G603)</f>
        <v/>
      </c>
      <c r="G603" s="103">
        <f>IF(S603="CASE","",IFERROR(ROUNDUP(E603/N603,0),""))</f>
        <v/>
      </c>
      <c r="H603" s="103">
        <f>IF(S603="BOX","",IFERROR(ROUNDUP(E603/O603,0),""))</f>
        <v/>
      </c>
      <c r="I603" s="105">
        <f>IF(S603="CASE",FLOOR(O603/M603,1),FLOOR(N603/M603,1))</f>
        <v/>
      </c>
      <c r="J603" s="106">
        <f>IF(ISNUMBER(SEARCH("FNSKU",C603)),"Labeling","")</f>
        <v/>
      </c>
      <c r="K603" s="106">
        <f>IFERROR(VLOOKUP(A603,Instruction!A:F,6,0),"")</f>
        <v/>
      </c>
      <c r="L603" s="107">
        <f>IFERROR(VLOOKUP(A603,Instruction!A:J,10,0),"No Supplies")</f>
        <v/>
      </c>
      <c r="M603" s="113">
        <f>IFERROR(VLOOKUP(A603,Data1!A:C,3,0),1)</f>
        <v/>
      </c>
      <c r="N603" s="103">
        <f>IFERROR(VLOOKUP(D603,Data2!$A:$D,4,0),"")</f>
        <v/>
      </c>
      <c r="O603" s="102">
        <f>IFERROR(VLOOKUP(D603,Data2!$A:$C,3,0),"")</f>
        <v/>
      </c>
      <c r="P603" s="103" t="n">
        <v>5</v>
      </c>
      <c r="Q603" s="102" t="n">
        <v>5</v>
      </c>
      <c r="R603" s="102" t="inlineStr"/>
      <c r="S603" s="102" t="inlineStr">
        <is>
          <t>CASE</t>
        </is>
      </c>
    </row>
    <row r="604">
      <c r="A604" s="95" t="inlineStr">
        <is>
          <t>5096-PACK2</t>
        </is>
      </c>
      <c r="B604" s="96" t="inlineStr">
        <is>
          <t>B08DFJD25N</t>
        </is>
      </c>
      <c r="C604" s="96" t="inlineStr"/>
      <c r="D604" s="97">
        <f>IFERROR(VLOOKUP(A604,Data1!A:B,2,0),"")</f>
        <v/>
      </c>
      <c r="E604" s="98">
        <f>M604*Q604</f>
        <v/>
      </c>
      <c r="F604" s="98">
        <f>I604*IF(S604="CASE",H604,G604)</f>
        <v/>
      </c>
      <c r="G604" s="97">
        <f>IF(S604="CASE","",IFERROR(ROUNDUP(E604/N604,0),""))</f>
        <v/>
      </c>
      <c r="H604" s="97">
        <f>IF(S604="BOX","",IFERROR(ROUNDUP(E604/O604,0),""))</f>
        <v/>
      </c>
      <c r="I604" s="98">
        <f>IF(S604="CASE",FLOOR(O604/M604,1),FLOOR(N604/M604,1))</f>
        <v/>
      </c>
      <c r="J604" s="99">
        <f>IF(ISNUMBER(SEARCH("FNSKU",C604)),"Labeling","")</f>
        <v/>
      </c>
      <c r="K604" s="99">
        <f>IFERROR(VLOOKUP(A604,Instruction!A:F,6,0),"")</f>
        <v/>
      </c>
      <c r="L604" s="100">
        <f>IFERROR(VLOOKUP(A604,Instruction!A:J,10,0),"No Supplies")</f>
        <v/>
      </c>
      <c r="M604" s="98">
        <f>IFERROR(VLOOKUP(A604,Data1!A:C,3,0),1)</f>
        <v/>
      </c>
      <c r="N604" s="97">
        <f>IFERROR(VLOOKUP(D604,Data2!$A:$D,4,0),"")</f>
        <v/>
      </c>
      <c r="O604" s="96">
        <f>IFERROR(VLOOKUP(D604,Data2!$A:$C,3,0),"")</f>
        <v/>
      </c>
      <c r="P604" s="97" t="n">
        <v>7</v>
      </c>
      <c r="Q604" s="96" t="n">
        <v>12</v>
      </c>
      <c r="R604" s="96" t="inlineStr"/>
      <c r="S604" s="96" t="inlineStr">
        <is>
          <t>BOX</t>
        </is>
      </c>
    </row>
    <row r="605">
      <c r="A605" s="109" t="inlineStr">
        <is>
          <t>3002-BOX</t>
        </is>
      </c>
      <c r="B605" s="102" t="inlineStr">
        <is>
          <t>B00275E9FI</t>
        </is>
      </c>
      <c r="C605" s="102" t="inlineStr"/>
      <c r="D605" s="103">
        <f>IFERROR(VLOOKUP(A605,Data1!A:B,2,0),"")</f>
        <v/>
      </c>
      <c r="E605" s="113">
        <f>M605*Q605</f>
        <v/>
      </c>
      <c r="F605" s="113">
        <f>I605*IF(S605="CASE",H605,G605)</f>
        <v/>
      </c>
      <c r="G605" s="103">
        <f>IF(S605="CASE","",IFERROR(ROUNDUP(E605/N605,0),""))</f>
        <v/>
      </c>
      <c r="H605" s="103">
        <f>IF(S605="BOX","",IFERROR(ROUNDUP(E605/O605,0),""))</f>
        <v/>
      </c>
      <c r="I605" s="105">
        <f>IF(S605="CASE",FLOOR(O605/M605,1),FLOOR(N605/M605,1))</f>
        <v/>
      </c>
      <c r="J605" s="106">
        <f>IF(ISNUMBER(SEARCH("FNSKU",C605)),"Labeling","")</f>
        <v/>
      </c>
      <c r="K605" s="106">
        <f>IFERROR(VLOOKUP(A605,Instruction!A:F,6,0),"")</f>
        <v/>
      </c>
      <c r="L605" s="107">
        <f>IFERROR(VLOOKUP(A605,Instruction!A:J,10,0),"No Supplies")</f>
        <v/>
      </c>
      <c r="M605" s="113">
        <f>IFERROR(VLOOKUP(A605,Data1!A:C,3,0),1)</f>
        <v/>
      </c>
      <c r="N605" s="103">
        <f>IFERROR(VLOOKUP(D605,Data2!$A:$D,4,0),"")</f>
        <v/>
      </c>
      <c r="O605" s="102">
        <f>IFERROR(VLOOKUP(D605,Data2!$A:$C,3,0),"")</f>
        <v/>
      </c>
      <c r="P605" s="103" t="n">
        <v>6</v>
      </c>
      <c r="Q605" s="102" t="n">
        <v>12</v>
      </c>
      <c r="R605" s="102" t="inlineStr"/>
      <c r="S605" s="102" t="inlineStr">
        <is>
          <t>CASE</t>
        </is>
      </c>
    </row>
    <row r="606">
      <c r="A606" s="95" t="inlineStr">
        <is>
          <t>930-BOX</t>
        </is>
      </c>
      <c r="B606" s="96" t="inlineStr">
        <is>
          <t>B07XL51JV6</t>
        </is>
      </c>
      <c r="C606" s="96" t="inlineStr">
        <is>
          <t>X0044RLTMT</t>
        </is>
      </c>
      <c r="D606" s="97">
        <f>IFERROR(VLOOKUP(A606,Data1!A:B,2,0),"")</f>
        <v/>
      </c>
      <c r="E606" s="98">
        <f>M606*Q606</f>
        <v/>
      </c>
      <c r="F606" s="98">
        <f>I606*IF(S606="CASE",H606,G606)</f>
        <v/>
      </c>
      <c r="G606" s="97">
        <f>IF(S606="CASE","",IFERROR(ROUNDUP(E606/N606,0),""))</f>
        <v/>
      </c>
      <c r="H606" s="97">
        <f>IF(S606="BOX","",IFERROR(ROUNDUP(E606/O606,0),""))</f>
        <v/>
      </c>
      <c r="I606" s="98">
        <f>IF(S606="CASE",FLOOR(O606/M606,1),FLOOR(N606/M606,1))</f>
        <v/>
      </c>
      <c r="J606" s="99">
        <f>IF(ISNUMBER(SEARCH("FNSKU",C606)),"Labeling","")</f>
        <v/>
      </c>
      <c r="K606" s="99">
        <f>IFERROR(VLOOKUP(A606,Instruction!A:F,6,0),"")</f>
        <v/>
      </c>
      <c r="L606" s="100">
        <f>IFERROR(VLOOKUP(A606,Instruction!A:J,10,0),"No Supplies")</f>
        <v/>
      </c>
      <c r="M606" s="98">
        <f>IFERROR(VLOOKUP(A606,Data1!A:C,3,0),1)</f>
        <v/>
      </c>
      <c r="N606" s="97">
        <f>IFERROR(VLOOKUP(D606,Data2!$A:$D,4,0),"")</f>
        <v/>
      </c>
      <c r="O606" s="96">
        <f>IFERROR(VLOOKUP(D606,Data2!$A:$C,3,0),"")</f>
        <v/>
      </c>
      <c r="P606" s="97" t="n">
        <v>5</v>
      </c>
      <c r="Q606" s="96" t="n">
        <v>6</v>
      </c>
      <c r="R606" s="96" t="inlineStr"/>
      <c r="S606" s="96" t="inlineStr">
        <is>
          <t>CASE</t>
        </is>
      </c>
    </row>
    <row r="607">
      <c r="A607" s="109" t="inlineStr">
        <is>
          <t>2309-BOX</t>
        </is>
      </c>
      <c r="B607" s="102" t="inlineStr">
        <is>
          <t>B0BP634RQF</t>
        </is>
      </c>
      <c r="C607" s="102" t="inlineStr">
        <is>
          <t>X0044R3MKV</t>
        </is>
      </c>
      <c r="D607" s="103">
        <f>IFERROR(VLOOKUP(A607,Data1!A:B,2,0),"")</f>
        <v/>
      </c>
      <c r="E607" s="113">
        <f>M607*Q607</f>
        <v/>
      </c>
      <c r="F607" s="113">
        <f>I607*IF(S607="CASE",H607,G607)</f>
        <v/>
      </c>
      <c r="G607" s="103">
        <f>IF(S607="CASE","",IFERROR(ROUNDUP(E607/N607,0),""))</f>
        <v/>
      </c>
      <c r="H607" s="103">
        <f>IF(S607="BOX","",IFERROR(ROUNDUP(E607/O607,0),""))</f>
        <v/>
      </c>
      <c r="I607" s="105">
        <f>IF(S607="CASE",FLOOR(O607/M607,1),FLOOR(N607/M607,1))</f>
        <v/>
      </c>
      <c r="J607" s="106">
        <f>IF(ISNUMBER(SEARCH("FNSKU",C607)),"Labeling","")</f>
        <v/>
      </c>
      <c r="K607" s="106">
        <f>IFERROR(VLOOKUP(A607,Instruction!A:F,6,0),"")</f>
        <v/>
      </c>
      <c r="L607" s="107">
        <f>IFERROR(VLOOKUP(A607,Instruction!A:J,10,0),"No Supplies")</f>
        <v/>
      </c>
      <c r="M607" s="113">
        <f>IFERROR(VLOOKUP(A607,Data1!A:C,3,0),1)</f>
        <v/>
      </c>
      <c r="N607" s="103">
        <f>IFERROR(VLOOKUP(D607,Data2!$A:$D,4,0),"")</f>
        <v/>
      </c>
      <c r="O607" s="102">
        <f>IFERROR(VLOOKUP(D607,Data2!$A:$C,3,0),"")</f>
        <v/>
      </c>
      <c r="P607" s="103" t="n">
        <v>5</v>
      </c>
      <c r="Q607" s="102" t="n">
        <v>6</v>
      </c>
      <c r="R607" s="102" t="inlineStr"/>
      <c r="S607" s="102" t="inlineStr">
        <is>
          <t>CASE</t>
        </is>
      </c>
    </row>
    <row r="608">
      <c r="A608" s="95" t="inlineStr">
        <is>
          <t>2050-PACK2</t>
        </is>
      </c>
      <c r="B608" s="96" t="inlineStr">
        <is>
          <t>B08GWPYYVX</t>
        </is>
      </c>
      <c r="C608" s="96" t="inlineStr"/>
      <c r="D608" s="97">
        <f>IFERROR(VLOOKUP(A608,Data1!A:B,2,0),"")</f>
        <v/>
      </c>
      <c r="E608" s="98">
        <f>M608*Q608</f>
        <v/>
      </c>
      <c r="F608" s="98">
        <f>I608*IF(S608="CASE",H608,G608)</f>
        <v/>
      </c>
      <c r="G608" s="97">
        <f>IF(S608="CASE","",IFERROR(ROUNDUP(E608/N608,0),""))</f>
        <v/>
      </c>
      <c r="H608" s="97">
        <f>IF(S608="BOX","",IFERROR(ROUNDUP(E608/O608,0),""))</f>
        <v/>
      </c>
      <c r="I608" s="98">
        <f>IF(S608="CASE",FLOOR(O608/M608,1),FLOOR(N608/M608,1))</f>
        <v/>
      </c>
      <c r="J608" s="99">
        <f>IF(ISNUMBER(SEARCH("FNSKU",C608)),"Labeling","")</f>
        <v/>
      </c>
      <c r="K608" s="99">
        <f>IFERROR(VLOOKUP(A608,Instruction!A:F,6,0),"")</f>
        <v/>
      </c>
      <c r="L608" s="100">
        <f>IFERROR(VLOOKUP(A608,Instruction!A:J,10,0),"No Supplies")</f>
        <v/>
      </c>
      <c r="M608" s="98">
        <f>IFERROR(VLOOKUP(A608,Data1!A:C,3,0),1)</f>
        <v/>
      </c>
      <c r="N608" s="97">
        <f>IFERROR(VLOOKUP(D608,Data2!$A:$D,4,0),"")</f>
        <v/>
      </c>
      <c r="O608" s="96">
        <f>IFERROR(VLOOKUP(D608,Data2!$A:$C,3,0),"")</f>
        <v/>
      </c>
      <c r="P608" s="97" t="n">
        <v>6</v>
      </c>
      <c r="Q608" s="96" t="n">
        <v>12</v>
      </c>
      <c r="R608" s="96" t="inlineStr"/>
      <c r="S608" s="96" t="inlineStr">
        <is>
          <t>BOX</t>
        </is>
      </c>
    </row>
    <row r="609">
      <c r="A609" s="109" t="inlineStr">
        <is>
          <t>808-BOX</t>
        </is>
      </c>
      <c r="B609" s="102" t="inlineStr">
        <is>
          <t>B09DP1XY7N</t>
        </is>
      </c>
      <c r="C609" s="102" t="inlineStr">
        <is>
          <t>X00384Y0NT</t>
        </is>
      </c>
      <c r="D609" s="103">
        <f>IFERROR(VLOOKUP(A609,Data1!A:B,2,0),"")</f>
        <v/>
      </c>
      <c r="E609" s="113">
        <f>M609*Q609</f>
        <v/>
      </c>
      <c r="F609" s="113">
        <f>I609*IF(S609="CASE",H609,G609)</f>
        <v/>
      </c>
      <c r="G609" s="103">
        <f>IF(S609="CASE","",IFERROR(ROUNDUP(E609/N609,0),""))</f>
        <v/>
      </c>
      <c r="H609" s="103">
        <f>IF(S609="BOX","",IFERROR(ROUNDUP(E609/O609,0),""))</f>
        <v/>
      </c>
      <c r="I609" s="105">
        <f>IF(S609="CASE",FLOOR(O609/M609,1),FLOOR(N609/M609,1))</f>
        <v/>
      </c>
      <c r="J609" s="106">
        <f>IF(ISNUMBER(SEARCH("FNSKU",C609)),"Labeling","")</f>
        <v/>
      </c>
      <c r="K609" s="106">
        <f>IFERROR(VLOOKUP(A609,Instruction!A:F,6,0),"")</f>
        <v/>
      </c>
      <c r="L609" s="107">
        <f>IFERROR(VLOOKUP(A609,Instruction!A:J,10,0),"No Supplies")</f>
        <v/>
      </c>
      <c r="M609" s="113">
        <f>IFERROR(VLOOKUP(A609,Data1!A:C,3,0),1)</f>
        <v/>
      </c>
      <c r="N609" s="103">
        <f>IFERROR(VLOOKUP(D609,Data2!$A:$D,4,0),"")</f>
        <v/>
      </c>
      <c r="O609" s="102">
        <f>IFERROR(VLOOKUP(D609,Data2!$A:$C,3,0),"")</f>
        <v/>
      </c>
      <c r="P609" s="103" t="n">
        <v>5</v>
      </c>
      <c r="Q609" s="102" t="n">
        <v>6</v>
      </c>
      <c r="R609" s="102" t="inlineStr"/>
      <c r="S609" s="102" t="inlineStr">
        <is>
          <t>CASE</t>
        </is>
      </c>
    </row>
    <row r="610">
      <c r="A610" s="95" t="inlineStr">
        <is>
          <t>565-CASE</t>
        </is>
      </c>
      <c r="B610" s="96" t="inlineStr">
        <is>
          <t>B07XL4V893</t>
        </is>
      </c>
      <c r="C610" s="96" t="inlineStr">
        <is>
          <t>X0044RG61D</t>
        </is>
      </c>
      <c r="D610" s="97">
        <f>IFERROR(VLOOKUP(A610,Data1!A:B,2,0),"")</f>
        <v/>
      </c>
      <c r="E610" s="98">
        <f>M610*Q610</f>
        <v/>
      </c>
      <c r="F610" s="98">
        <f>I610*IF(S610="CASE",H610,G610)</f>
        <v/>
      </c>
      <c r="G610" s="97">
        <f>IF(S610="CASE","",IFERROR(ROUNDUP(E610/N610,0),""))</f>
        <v/>
      </c>
      <c r="H610" s="97">
        <f>IF(S610="BOX","",IFERROR(ROUNDUP(E610/O610,0),""))</f>
        <v/>
      </c>
      <c r="I610" s="98">
        <f>IF(S610="CASE",FLOOR(O610/M610,1),FLOOR(N610/M610,1))</f>
        <v/>
      </c>
      <c r="J610" s="99">
        <f>IF(ISNUMBER(SEARCH("FNSKU",C610)),"Labeling","")</f>
        <v/>
      </c>
      <c r="K610" s="99">
        <f>IFERROR(VLOOKUP(A610,Instruction!A:F,6,0),"")</f>
        <v/>
      </c>
      <c r="L610" s="100">
        <f>IFERROR(VLOOKUP(A610,Instruction!A:J,10,0),"No Supplies")</f>
        <v/>
      </c>
      <c r="M610" s="98">
        <f>IFERROR(VLOOKUP(A610,Data1!A:C,3,0),1)</f>
        <v/>
      </c>
      <c r="N610" s="97">
        <f>IFERROR(VLOOKUP(D610,Data2!$A:$D,4,0),"")</f>
        <v/>
      </c>
      <c r="O610" s="96">
        <f>IFERROR(VLOOKUP(D610,Data2!$A:$C,3,0),"")</f>
        <v/>
      </c>
      <c r="P610" s="97" t="n">
        <v>5</v>
      </c>
      <c r="Q610" s="96" t="n">
        <v>5</v>
      </c>
      <c r="R610" s="96" t="inlineStr"/>
      <c r="S610" s="96" t="inlineStr">
        <is>
          <t>CASE</t>
        </is>
      </c>
    </row>
    <row r="611">
      <c r="A611" s="109" t="inlineStr">
        <is>
          <t>1748-SET4</t>
        </is>
      </c>
      <c r="B611" s="102" t="inlineStr">
        <is>
          <t>B07S99KHHL</t>
        </is>
      </c>
      <c r="C611" s="102" t="inlineStr"/>
      <c r="D611" s="103">
        <f>IFERROR(VLOOKUP(A611,Data1!A:B,2,0),"")</f>
        <v/>
      </c>
      <c r="E611" s="113">
        <f>M611*Q611</f>
        <v/>
      </c>
      <c r="F611" s="113">
        <f>I611*IF(S611="CASE",H611,G611)</f>
        <v/>
      </c>
      <c r="G611" s="103">
        <f>IF(S611="CASE","",IFERROR(ROUNDUP(E611/N611,0),""))</f>
        <v/>
      </c>
      <c r="H611" s="103">
        <f>IF(S611="BOX","",IFERROR(ROUNDUP(E611/O611,0),""))</f>
        <v/>
      </c>
      <c r="I611" s="105">
        <f>IF(S611="CASE",FLOOR(O611/M611,1),FLOOR(N611/M611,1))</f>
        <v/>
      </c>
      <c r="J611" s="106">
        <f>IF(ISNUMBER(SEARCH("FNSKU",C611)),"Labeling","")</f>
        <v/>
      </c>
      <c r="K611" s="106">
        <f>IFERROR(VLOOKUP(A611,Instruction!A:F,6,0),"")</f>
        <v/>
      </c>
      <c r="L611" s="107">
        <f>IFERROR(VLOOKUP(A611,Instruction!A:J,10,0),"No Supplies")</f>
        <v/>
      </c>
      <c r="M611" s="113">
        <f>IFERROR(VLOOKUP(A611,Data1!A:C,3,0),1)</f>
        <v/>
      </c>
      <c r="N611" s="103">
        <f>IFERROR(VLOOKUP(D611,Data2!$A:$D,4,0),"")</f>
        <v/>
      </c>
      <c r="O611" s="102">
        <f>IFERROR(VLOOKUP(D611,Data2!$A:$C,3,0),"")</f>
        <v/>
      </c>
      <c r="P611" s="103" t="n">
        <v>5</v>
      </c>
      <c r="Q611" s="102" t="n">
        <v>6</v>
      </c>
      <c r="R611" s="102" t="inlineStr"/>
      <c r="S611" s="102" t="inlineStr">
        <is>
          <t>BOX</t>
        </is>
      </c>
    </row>
    <row r="612">
      <c r="A612" s="95" t="inlineStr">
        <is>
          <t>5090-PACK2</t>
        </is>
      </c>
      <c r="B612" s="96" t="inlineStr">
        <is>
          <t>B09C77DNQG</t>
        </is>
      </c>
      <c r="C612" s="96" t="inlineStr"/>
      <c r="D612" s="97">
        <f>IFERROR(VLOOKUP(A612,Data1!A:B,2,0),"")</f>
        <v/>
      </c>
      <c r="E612" s="98">
        <f>M612*Q612</f>
        <v/>
      </c>
      <c r="F612" s="98">
        <f>I612*IF(S612="CASE",H612,G612)</f>
        <v/>
      </c>
      <c r="G612" s="97">
        <f>IF(S612="CASE","",IFERROR(ROUNDUP(E612/N612,0),""))</f>
        <v/>
      </c>
      <c r="H612" s="97">
        <f>IF(S612="BOX","",IFERROR(ROUNDUP(E612/O612,0),""))</f>
        <v/>
      </c>
      <c r="I612" s="98">
        <f>IF(S612="CASE",FLOOR(O612/M612,1),FLOOR(N612/M612,1))</f>
        <v/>
      </c>
      <c r="J612" s="99">
        <f>IF(ISNUMBER(SEARCH("FNSKU",C612)),"Labeling","")</f>
        <v/>
      </c>
      <c r="K612" s="99" t="inlineStr">
        <is>
          <t>• Insert 2 pcs into poly bag, apply FNSKU label.
• Put back to CASE (Cover all existing barcodes on the box/case)</t>
        </is>
      </c>
      <c r="L612" s="100">
        <f>IFERROR(VLOOKUP(A612,Instruction!A:J,10,0),"No Supplies")</f>
        <v/>
      </c>
      <c r="M612" s="98">
        <f>IFERROR(VLOOKUP(A612,Data1!A:C,3,0),1)</f>
        <v/>
      </c>
      <c r="N612" s="97">
        <f>IFERROR(VLOOKUP(D612,Data2!$A:$D,4,0),"")</f>
        <v/>
      </c>
      <c r="O612" s="96">
        <f>IFERROR(VLOOKUP(D612,Data2!$A:$C,3,0),"")</f>
        <v/>
      </c>
      <c r="P612" s="97" t="n">
        <v>6</v>
      </c>
      <c r="Q612" s="96" t="n">
        <v>24</v>
      </c>
      <c r="R612" s="96" t="inlineStr"/>
      <c r="S612" s="96" t="inlineStr">
        <is>
          <t>CASE</t>
        </is>
      </c>
    </row>
    <row r="613">
      <c r="A613" s="109" t="inlineStr">
        <is>
          <t>2156-SET5</t>
        </is>
      </c>
      <c r="B613" s="102" t="inlineStr">
        <is>
          <t>B0BSP4V9PZ</t>
        </is>
      </c>
      <c r="C613" s="102" t="inlineStr"/>
      <c r="D613" s="103">
        <f>IFERROR(VLOOKUP(A613,Data1!A:B,2,0),"")</f>
        <v/>
      </c>
      <c r="E613" s="113">
        <f>M613*Q613</f>
        <v/>
      </c>
      <c r="F613" s="113">
        <f>I613*IF(S613="CASE",H613,G613)</f>
        <v/>
      </c>
      <c r="G613" s="103">
        <f>IF(S613="CASE","",IFERROR(ROUNDUP(E613/N613,0),""))</f>
        <v/>
      </c>
      <c r="H613" s="103">
        <f>IF(S613="BOX","",IFERROR(ROUNDUP(E613/O613,0),""))</f>
        <v/>
      </c>
      <c r="I613" s="105">
        <f>IF(S613="CASE",FLOOR(O613/M613,1),FLOOR(N613/M613,1))</f>
        <v/>
      </c>
      <c r="J613" s="106">
        <f>IF(ISNUMBER(SEARCH("FNSKU",C613)),"Labeling","")</f>
        <v/>
      </c>
      <c r="K613" s="106" t="inlineStr">
        <is>
          <t>• Put 5 pcs into polybag (different color) and apply FNSKU labels on each of the poly bags.
• Insert the poly-bagged sets back to CASE (Cover all existing barcodes on the box/case)</t>
        </is>
      </c>
      <c r="L613" s="107">
        <f>IFERROR(VLOOKUP(A613,Instruction!A:J,10,0),"No Supplies")</f>
        <v/>
      </c>
      <c r="M613" s="113">
        <f>IFERROR(VLOOKUP(A613,Data1!A:C,3,0),1)</f>
        <v/>
      </c>
      <c r="N613" s="103">
        <f>IFERROR(VLOOKUP(D613,Data2!$A:$D,4,0),"")</f>
        <v/>
      </c>
      <c r="O613" s="102">
        <f>IFERROR(VLOOKUP(D613,Data2!$A:$C,3,0),"")</f>
        <v/>
      </c>
      <c r="P613" s="103" t="n">
        <v>6</v>
      </c>
      <c r="Q613" s="102" t="n">
        <v>50</v>
      </c>
      <c r="R613" s="102" t="inlineStr"/>
      <c r="S613" s="102" t="inlineStr">
        <is>
          <t>CASE</t>
        </is>
      </c>
    </row>
    <row r="614">
      <c r="A614" s="95" t="inlineStr">
        <is>
          <t>767-CASE</t>
        </is>
      </c>
      <c r="B614" s="96" t="inlineStr">
        <is>
          <t>B00275ECZ0</t>
        </is>
      </c>
      <c r="C614" s="96" t="inlineStr"/>
      <c r="D614" s="97">
        <f>IFERROR(VLOOKUP(A614,Data1!A:B,2,0),"")</f>
        <v/>
      </c>
      <c r="E614" s="98">
        <f>M614*Q614</f>
        <v/>
      </c>
      <c r="F614" s="98">
        <f>I614*IF(S614="CASE",H614,G614)</f>
        <v/>
      </c>
      <c r="G614" s="97">
        <f>IF(S614="CASE","",IFERROR(ROUNDUP(E614/N614,0),""))</f>
        <v/>
      </c>
      <c r="H614" s="97">
        <f>IF(S614="BOX","",IFERROR(ROUNDUP(E614/O614,0),""))</f>
        <v/>
      </c>
      <c r="I614" s="98">
        <f>IF(S614="CASE",FLOOR(O614/M614,1),FLOOR(N614/M614,1))</f>
        <v/>
      </c>
      <c r="J614" s="99">
        <f>IF(ISNUMBER(SEARCH("FNSKU",C614)),"Labeling","")</f>
        <v/>
      </c>
      <c r="K614" s="99">
        <f>IFERROR(VLOOKUP(A614,Instruction!A:F,6,0),"")</f>
        <v/>
      </c>
      <c r="L614" s="100">
        <f>IFERROR(VLOOKUP(A614,Instruction!A:J,10,0),"No Supplies")</f>
        <v/>
      </c>
      <c r="M614" s="98">
        <f>IFERROR(VLOOKUP(A614,Data1!A:C,3,0),1)</f>
        <v/>
      </c>
      <c r="N614" s="97">
        <f>IFERROR(VLOOKUP(D614,Data2!$A:$D,4,0),"")</f>
        <v/>
      </c>
      <c r="O614" s="96">
        <f>IFERROR(VLOOKUP(D614,Data2!$A:$C,3,0),"")</f>
        <v/>
      </c>
      <c r="P614" s="97" t="n">
        <v>6</v>
      </c>
      <c r="Q614" s="96" t="n">
        <v>6</v>
      </c>
      <c r="R614" s="96" t="inlineStr"/>
      <c r="S614" s="96" t="inlineStr">
        <is>
          <t>CASE</t>
        </is>
      </c>
    </row>
    <row r="615">
      <c r="A615" s="109" t="inlineStr">
        <is>
          <t>5030-CASE</t>
        </is>
      </c>
      <c r="B615" s="102" t="inlineStr">
        <is>
          <t>B07X58MJ8C</t>
        </is>
      </c>
      <c r="C615" s="102" t="inlineStr"/>
      <c r="D615" s="103">
        <f>IFERROR(VLOOKUP(A615,Data1!A:B,2,0),"")</f>
        <v/>
      </c>
      <c r="E615" s="113">
        <f>M615*Q615</f>
        <v/>
      </c>
      <c r="F615" s="113">
        <f>I615*IF(S615="CASE",H615,G615)</f>
        <v/>
      </c>
      <c r="G615" s="103">
        <f>IF(S615="CASE","",IFERROR(ROUNDUP(E615/N615,0),""))</f>
        <v/>
      </c>
      <c r="H615" s="103">
        <f>IF(S615="BOX","",IFERROR(ROUNDUP(E615/O615,0),""))</f>
        <v/>
      </c>
      <c r="I615" s="105">
        <f>IF(S615="CASE",FLOOR(O615/M615,1),FLOOR(N615/M615,1))</f>
        <v/>
      </c>
      <c r="J615" s="106">
        <f>IF(ISNUMBER(SEARCH("FNSKU",C615)),"Labeling","")</f>
        <v/>
      </c>
      <c r="K615" s="106">
        <f>IFERROR(VLOOKUP(A615,Instruction!A:F,6,0),"")</f>
        <v/>
      </c>
      <c r="L615" s="107">
        <f>IFERROR(VLOOKUP(A615,Instruction!A:J,10,0),"No Supplies")</f>
        <v/>
      </c>
      <c r="M615" s="113">
        <f>IFERROR(VLOOKUP(A615,Data1!A:C,3,0),1)</f>
        <v/>
      </c>
      <c r="N615" s="103">
        <f>IFERROR(VLOOKUP(D615,Data2!$A:$D,4,0),"")</f>
        <v/>
      </c>
      <c r="O615" s="102">
        <f>IFERROR(VLOOKUP(D615,Data2!$A:$C,3,0),"")</f>
        <v/>
      </c>
      <c r="P615" s="103" t="n">
        <v>6</v>
      </c>
      <c r="Q615" s="102" t="n">
        <v>6</v>
      </c>
      <c r="R615" s="102" t="inlineStr"/>
      <c r="S615" s="102" t="inlineStr">
        <is>
          <t>CASE</t>
        </is>
      </c>
    </row>
    <row r="616">
      <c r="A616" s="95" t="inlineStr">
        <is>
          <t>8204-CASE</t>
        </is>
      </c>
      <c r="B616" s="96" t="inlineStr">
        <is>
          <t>B0F8X6FD7W</t>
        </is>
      </c>
      <c r="C616" s="96" t="inlineStr"/>
      <c r="D616" s="97">
        <f>IFERROR(VLOOKUP(A616,Data1!A:B,2,0),"")</f>
        <v/>
      </c>
      <c r="E616" s="98">
        <f>M616*Q616</f>
        <v/>
      </c>
      <c r="F616" s="98">
        <f>I616*IF(S616="CASE",H616,G616)</f>
        <v/>
      </c>
      <c r="G616" s="97">
        <f>IF(S616="CASE","",IFERROR(ROUNDUP(E616/N616,0),""))</f>
        <v/>
      </c>
      <c r="H616" s="97">
        <f>IF(S616="BOX","",IFERROR(ROUNDUP(E616/O616,0),""))</f>
        <v/>
      </c>
      <c r="I616" s="98">
        <f>IF(S616="CASE",FLOOR(O616/M616,1),FLOOR(N616/M616,1))</f>
        <v/>
      </c>
      <c r="J616" s="99">
        <f>IF(ISNUMBER(SEARCH("FNSKU",C616)),"Labeling","")</f>
        <v/>
      </c>
      <c r="K616" s="99">
        <f>IFERROR(VLOOKUP(A616,Instruction!A:F,6,0),"")</f>
        <v/>
      </c>
      <c r="L616" s="100">
        <f>IFERROR(VLOOKUP(A616,Instruction!A:J,10,0),"No Supplies")</f>
        <v/>
      </c>
      <c r="M616" s="98">
        <f>IFERROR(VLOOKUP(A616,Data1!A:C,3,0),1)</f>
        <v/>
      </c>
      <c r="N616" s="97">
        <f>IFERROR(VLOOKUP(D616,Data2!$A:$D,4,0),"")</f>
        <v/>
      </c>
      <c r="O616" s="96">
        <f>IFERROR(VLOOKUP(D616,Data2!$A:$C,3,0),"")</f>
        <v/>
      </c>
      <c r="P616" s="97" t="n">
        <v>6</v>
      </c>
      <c r="Q616" s="96" t="n">
        <v>6</v>
      </c>
      <c r="R616" s="96" t="inlineStr"/>
      <c r="S616" s="96" t="inlineStr">
        <is>
          <t>CASE</t>
        </is>
      </c>
    </row>
    <row r="617">
      <c r="A617" s="109" t="inlineStr">
        <is>
          <t>1634-SET3</t>
        </is>
      </c>
      <c r="B617" s="102" t="inlineStr">
        <is>
          <t>B07RHWJ9HJ</t>
        </is>
      </c>
      <c r="C617" s="102" t="inlineStr"/>
      <c r="D617" s="103">
        <f>IFERROR(VLOOKUP(A617,Data1!A:B,2,0),"")</f>
        <v/>
      </c>
      <c r="E617" s="113">
        <f>M617*Q617</f>
        <v/>
      </c>
      <c r="F617" s="113">
        <f>I617*IF(S617="CASE",H617,G617)</f>
        <v/>
      </c>
      <c r="G617" s="103">
        <f>IF(S617="CASE","",IFERROR(ROUNDUP(E617/N617,0),""))</f>
        <v/>
      </c>
      <c r="H617" s="103">
        <f>IF(S617="BOX","",IFERROR(ROUNDUP(E617/O617,0),""))</f>
        <v/>
      </c>
      <c r="I617" s="105">
        <f>IF(S617="CASE",FLOOR(O617/M617,1),FLOOR(N617/M617,1))</f>
        <v/>
      </c>
      <c r="J617" s="106">
        <f>IF(ISNUMBER(SEARCH("FNSKU",C617)),"Labeling","")</f>
        <v/>
      </c>
      <c r="K617" s="10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617" s="107">
        <f>IFERROR(VLOOKUP(A617,Instruction!A:J,10,0),"No Supplies")</f>
        <v/>
      </c>
      <c r="M617" s="113">
        <f>IFERROR(VLOOKUP(A617,Data1!A:C,3,0),1)</f>
        <v/>
      </c>
      <c r="N617" s="103">
        <f>IFERROR(VLOOKUP(D617,Data2!$A:$D,4,0),"")</f>
        <v/>
      </c>
      <c r="O617" s="102">
        <f>IFERROR(VLOOKUP(D617,Data2!$A:$C,3,0),"")</f>
        <v/>
      </c>
      <c r="P617" s="103" t="n">
        <v>6</v>
      </c>
      <c r="Q617" s="102" t="n">
        <v>8</v>
      </c>
      <c r="R617" s="102" t="inlineStr"/>
      <c r="S617" s="102" t="inlineStr">
        <is>
          <t>BOX</t>
        </is>
      </c>
    </row>
    <row r="618">
      <c r="A618" s="95" t="inlineStr">
        <is>
          <t>3013-PACK4</t>
        </is>
      </c>
      <c r="B618" s="96" t="inlineStr">
        <is>
          <t>B0CNTY3M5Z</t>
        </is>
      </c>
      <c r="C618" s="96" t="inlineStr"/>
      <c r="D618" s="97">
        <f>IFERROR(VLOOKUP(A618,Data1!A:B,2,0),"")</f>
        <v/>
      </c>
      <c r="E618" s="98">
        <f>M618*Q618</f>
        <v/>
      </c>
      <c r="F618" s="98">
        <f>I618*IF(S618="CASE",H618,G618)</f>
        <v/>
      </c>
      <c r="G618" s="97">
        <f>IF(S618="CASE","",IFERROR(ROUNDUP(E618/N618,0),""))</f>
        <v/>
      </c>
      <c r="H618" s="97">
        <f>IF(S618="BOX","",IFERROR(ROUNDUP(E618/O618,0),""))</f>
        <v/>
      </c>
      <c r="I618" s="98">
        <f>IF(S618="CASE",FLOOR(O618/M618,1),FLOOR(N618/M618,1))</f>
        <v/>
      </c>
      <c r="J618" s="99">
        <f>IF(ISNUMBER(SEARCH("FNSKU",C618)),"Labeling","")</f>
        <v/>
      </c>
      <c r="K618" s="99">
        <f>IFERROR(VLOOKUP(A618,Instruction!A:F,6,0),"")</f>
        <v/>
      </c>
      <c r="L618" s="100">
        <f>IFERROR(VLOOKUP(A618,Instruction!A:J,10,0),"No Supplies")</f>
        <v/>
      </c>
      <c r="M618" s="98">
        <f>IFERROR(VLOOKUP(A618,Data1!A:C,3,0),1)</f>
        <v/>
      </c>
      <c r="N618" s="97">
        <f>IFERROR(VLOOKUP(D618,Data2!$A:$D,4,0),"")</f>
        <v/>
      </c>
      <c r="O618" s="96">
        <f>IFERROR(VLOOKUP(D618,Data2!$A:$C,3,0),"")</f>
        <v/>
      </c>
      <c r="P618" s="97" t="n">
        <v>6</v>
      </c>
      <c r="Q618" s="96" t="n">
        <v>24</v>
      </c>
      <c r="R618" s="96" t="inlineStr"/>
      <c r="S618" s="96" t="inlineStr">
        <is>
          <t>BOX</t>
        </is>
      </c>
    </row>
    <row r="619">
      <c r="A619" s="109" t="inlineStr">
        <is>
          <t>3141-PACK4</t>
        </is>
      </c>
      <c r="B619" s="102" t="inlineStr">
        <is>
          <t>B08DPYK8L8</t>
        </is>
      </c>
      <c r="C619" s="102" t="inlineStr">
        <is>
          <t>X0044RG663</t>
        </is>
      </c>
      <c r="D619" s="103">
        <f>IFERROR(VLOOKUP(A619,Data1!A:B,2,0),"")</f>
        <v/>
      </c>
      <c r="E619" s="113">
        <f>M619*Q619</f>
        <v/>
      </c>
      <c r="F619" s="113">
        <f>I619*IF(S619="CASE",H619,G619)</f>
        <v/>
      </c>
      <c r="G619" s="103">
        <f>IF(S619="CASE","",IFERROR(ROUNDUP(E619/N619,0),""))</f>
        <v/>
      </c>
      <c r="H619" s="103">
        <f>IF(S619="BOX","",IFERROR(ROUNDUP(E619/O619,0),""))</f>
        <v/>
      </c>
      <c r="I619" s="105">
        <f>IF(S619="CASE",FLOOR(O619/M619,1),FLOOR(N619/M619,1))</f>
        <v/>
      </c>
      <c r="J619" s="106">
        <f>IF(ISNUMBER(SEARCH("FNSKU",C619)),"Labeling","")</f>
        <v/>
      </c>
      <c r="K619" s="106">
        <f>IFERROR(VLOOKUP(A619,Instruction!A:F,6,0),"")</f>
        <v/>
      </c>
      <c r="L619" s="107">
        <f>IFERROR(VLOOKUP(A619,Instruction!A:J,10,0),"No Supplies")</f>
        <v/>
      </c>
      <c r="M619" s="113">
        <f>IFERROR(VLOOKUP(A619,Data1!A:C,3,0),1)</f>
        <v/>
      </c>
      <c r="N619" s="103">
        <f>IFERROR(VLOOKUP(D619,Data2!$A:$D,4,0),"")</f>
        <v/>
      </c>
      <c r="O619" s="102">
        <f>IFERROR(VLOOKUP(D619,Data2!$A:$C,3,0),"")</f>
        <v/>
      </c>
      <c r="P619" s="103" t="n">
        <v>4</v>
      </c>
      <c r="Q619" s="102" t="n">
        <v>6</v>
      </c>
      <c r="R619" s="102" t="inlineStr"/>
      <c r="S619" s="102" t="inlineStr">
        <is>
          <t>CASE</t>
        </is>
      </c>
    </row>
    <row r="620">
      <c r="A620" s="95" t="inlineStr">
        <is>
          <t>3167-CASE</t>
        </is>
      </c>
      <c r="B620" s="96" t="inlineStr">
        <is>
          <t>B08LP22YC8</t>
        </is>
      </c>
      <c r="C620" s="96" t="inlineStr">
        <is>
          <t>X0044RLX0R</t>
        </is>
      </c>
      <c r="D620" s="97">
        <f>IFERROR(VLOOKUP(A620,Data1!A:B,2,0),"")</f>
        <v/>
      </c>
      <c r="E620" s="98">
        <f>M620*Q620</f>
        <v/>
      </c>
      <c r="F620" s="98">
        <f>I620*IF(S620="CASE",H620,G620)</f>
        <v/>
      </c>
      <c r="G620" s="97">
        <f>IF(S620="CASE","",IFERROR(ROUNDUP(E620/N620,0),""))</f>
        <v/>
      </c>
      <c r="H620" s="97">
        <f>IF(S620="BOX","",IFERROR(ROUNDUP(E620/O620,0),""))</f>
        <v/>
      </c>
      <c r="I620" s="98">
        <f>IF(S620="CASE",FLOOR(O620/M620,1),FLOOR(N620/M620,1))</f>
        <v/>
      </c>
      <c r="J620" s="99">
        <f>IF(ISNUMBER(SEARCH("FNSKU",C620)),"Labeling","")</f>
        <v/>
      </c>
      <c r="K620" s="99">
        <f>IFERROR(VLOOKUP(A620,Instruction!A:F,6,0),"")</f>
        <v/>
      </c>
      <c r="L620" s="100">
        <f>IFERROR(VLOOKUP(A620,Instruction!A:J,10,0),"No Supplies")</f>
        <v/>
      </c>
      <c r="M620" s="98">
        <f>IFERROR(VLOOKUP(A620,Data1!A:C,3,0),1)</f>
        <v/>
      </c>
      <c r="N620" s="97">
        <f>IFERROR(VLOOKUP(D620,Data2!$A:$D,4,0),"")</f>
        <v/>
      </c>
      <c r="O620" s="96">
        <f>IFERROR(VLOOKUP(D620,Data2!$A:$C,3,0),"")</f>
        <v/>
      </c>
      <c r="P620" s="97" t="n">
        <v>4</v>
      </c>
      <c r="Q620" s="96" t="n">
        <v>4</v>
      </c>
      <c r="R620" s="96" t="inlineStr"/>
      <c r="S620" s="96" t="inlineStr">
        <is>
          <t>CASE</t>
        </is>
      </c>
    </row>
    <row r="621">
      <c r="A621" s="109" t="inlineStr">
        <is>
          <t>5080-PACK4</t>
        </is>
      </c>
      <c r="B621" s="102" t="inlineStr">
        <is>
          <t>B094PW68GT</t>
        </is>
      </c>
      <c r="C621" s="102" t="inlineStr">
        <is>
          <t>X0044RLXCF</t>
        </is>
      </c>
      <c r="D621" s="103">
        <f>IFERROR(VLOOKUP(A621,Data1!A:B,2,0),"")</f>
        <v/>
      </c>
      <c r="E621" s="113">
        <f>M621*Q621</f>
        <v/>
      </c>
      <c r="F621" s="113">
        <f>I621*IF(S621="CASE",H621,G621)</f>
        <v/>
      </c>
      <c r="G621" s="103">
        <f>IF(S621="CASE","",IFERROR(ROUNDUP(E621/N621,0),""))</f>
        <v/>
      </c>
      <c r="H621" s="103">
        <f>IF(S621="BOX","",IFERROR(ROUNDUP(E621/O621,0),""))</f>
        <v/>
      </c>
      <c r="I621" s="105">
        <f>IF(S621="CASE",FLOOR(O621/M621,1),FLOOR(N621/M621,1))</f>
        <v/>
      </c>
      <c r="J621" s="106">
        <f>IF(ISNUMBER(SEARCH("FNSKU",C621)),"Labeling","")</f>
        <v/>
      </c>
      <c r="K621" s="106">
        <f>IFERROR(VLOOKUP(A621,Instruction!A:F,6,0),"")</f>
        <v/>
      </c>
      <c r="L621" s="107">
        <f>IFERROR(VLOOKUP(A621,Instruction!A:J,10,0),"No Supplies")</f>
        <v/>
      </c>
      <c r="M621" s="113">
        <f>IFERROR(VLOOKUP(A621,Data1!A:C,3,0),1)</f>
        <v/>
      </c>
      <c r="N621" s="103">
        <f>IFERROR(VLOOKUP(D621,Data2!$A:$D,4,0),"")</f>
        <v/>
      </c>
      <c r="O621" s="102">
        <f>IFERROR(VLOOKUP(D621,Data2!$A:$C,3,0),"")</f>
        <v/>
      </c>
      <c r="P621" s="103" t="n">
        <v>4</v>
      </c>
      <c r="Q621" s="102" t="n">
        <v>3</v>
      </c>
      <c r="R621" s="102" t="inlineStr"/>
      <c r="S621" s="102" t="inlineStr">
        <is>
          <t>CASE</t>
        </is>
      </c>
    </row>
    <row r="622">
      <c r="A622" s="95" t="inlineStr">
        <is>
          <t>4150-PACK2</t>
        </is>
      </c>
      <c r="B622" s="96" t="inlineStr">
        <is>
          <t>B08DQ9JTMD</t>
        </is>
      </c>
      <c r="C622" s="96" t="inlineStr"/>
      <c r="D622" s="97">
        <f>IFERROR(VLOOKUP(A622,Data1!A:B,2,0),"")</f>
        <v/>
      </c>
      <c r="E622" s="98">
        <f>M622*Q622</f>
        <v/>
      </c>
      <c r="F622" s="98">
        <f>I622*IF(S622="CASE",H622,G622)</f>
        <v/>
      </c>
      <c r="G622" s="97">
        <f>IF(S622="CASE","",IFERROR(ROUNDUP(E622/N622,0),""))</f>
        <v/>
      </c>
      <c r="H622" s="97">
        <f>IF(S622="BOX","",IFERROR(ROUNDUP(E622/O622,0),""))</f>
        <v/>
      </c>
      <c r="I622" s="98">
        <f>IF(S622="CASE",FLOOR(O622/M622,1),FLOOR(N622/M622,1))</f>
        <v/>
      </c>
      <c r="J622" s="99">
        <f>IF(ISNUMBER(SEARCH("FNSKU",C622)),"Labeling","")</f>
        <v/>
      </c>
      <c r="K622" s="99">
        <f>IFERROR(VLOOKUP(A622,Instruction!A:F,6,0),"")</f>
        <v/>
      </c>
      <c r="L622" s="100">
        <f>IFERROR(VLOOKUP(A622,Instruction!A:J,10,0),"No Supplies")</f>
        <v/>
      </c>
      <c r="M622" s="98">
        <f>IFERROR(VLOOKUP(A622,Data1!A:C,3,0),1)</f>
        <v/>
      </c>
      <c r="N622" s="97">
        <f>IFERROR(VLOOKUP(D622,Data2!$A:$D,4,0),"")</f>
        <v/>
      </c>
      <c r="O622" s="96">
        <f>IFERROR(VLOOKUP(D622,Data2!$A:$C,3,0),"")</f>
        <v/>
      </c>
      <c r="P622" s="97" t="n">
        <v>6</v>
      </c>
      <c r="Q622" s="96" t="n">
        <v>6</v>
      </c>
      <c r="R622" s="96" t="inlineStr"/>
      <c r="S622" s="96" t="inlineStr">
        <is>
          <t>CASE</t>
        </is>
      </c>
    </row>
    <row r="623">
      <c r="A623" s="109" t="inlineStr">
        <is>
          <t>3164-PACK4</t>
        </is>
      </c>
      <c r="B623" s="102" t="inlineStr">
        <is>
          <t>B08G3THJ9Y</t>
        </is>
      </c>
      <c r="C623" s="102" t="inlineStr"/>
      <c r="D623" s="103">
        <f>IFERROR(VLOOKUP(A623,Data1!A:B,2,0),"")</f>
        <v/>
      </c>
      <c r="E623" s="113">
        <f>M623*Q623</f>
        <v/>
      </c>
      <c r="F623" s="113">
        <f>I623*IF(S623="CASE",H623,G623)</f>
        <v/>
      </c>
      <c r="G623" s="103">
        <f>IF(S623="CASE","",IFERROR(ROUNDUP(E623/N623,0),""))</f>
        <v/>
      </c>
      <c r="H623" s="103">
        <f>IF(S623="BOX","",IFERROR(ROUNDUP(E623/O623,0),""))</f>
        <v/>
      </c>
      <c r="I623" s="105">
        <f>IF(S623="CASE",FLOOR(O623/M623,1),FLOOR(N623/M623,1))</f>
        <v/>
      </c>
      <c r="J623" s="106">
        <f>IF(ISNUMBER(SEARCH("FNSKU",C623)),"Labeling","")</f>
        <v/>
      </c>
      <c r="K623" s="106">
        <f>IFERROR(VLOOKUP(A623,Instruction!A:F,6,0),"")</f>
        <v/>
      </c>
      <c r="L623" s="107">
        <f>IFERROR(VLOOKUP(A623,Instruction!A:J,10,0),"No Supplies")</f>
        <v/>
      </c>
      <c r="M623" s="113">
        <f>IFERROR(VLOOKUP(A623,Data1!A:C,3,0),1)</f>
        <v/>
      </c>
      <c r="N623" s="103">
        <f>IFERROR(VLOOKUP(D623,Data2!$A:$D,4,0),"")</f>
        <v/>
      </c>
      <c r="O623" s="102">
        <f>IFERROR(VLOOKUP(D623,Data2!$A:$C,3,0),"")</f>
        <v/>
      </c>
      <c r="P623" s="103" t="n">
        <v>6</v>
      </c>
      <c r="Q623" s="102" t="n">
        <v>6</v>
      </c>
      <c r="R623" s="102" t="inlineStr"/>
      <c r="S623" s="102" t="inlineStr">
        <is>
          <t>CASE</t>
        </is>
      </c>
    </row>
    <row r="624">
      <c r="A624" s="95" t="inlineStr">
        <is>
          <t>760-EACH</t>
        </is>
      </c>
      <c r="B624" s="96" t="inlineStr">
        <is>
          <t>B07S6CZYKW</t>
        </is>
      </c>
      <c r="C624" s="96" t="inlineStr"/>
      <c r="D624" s="97">
        <f>IFERROR(VLOOKUP(A624,Data1!A:B,2,0),"")</f>
        <v/>
      </c>
      <c r="E624" s="98">
        <f>M624*Q624</f>
        <v/>
      </c>
      <c r="F624" s="98">
        <f>I624*IF(S624="CASE",H624,G624)</f>
        <v/>
      </c>
      <c r="G624" s="97">
        <f>IF(S624="CASE","",IFERROR(ROUNDUP(E624/N624,0),""))</f>
        <v/>
      </c>
      <c r="H624" s="97">
        <f>IF(S624="BOX","",IFERROR(ROUNDUP(E624/O624,0),""))</f>
        <v/>
      </c>
      <c r="I624" s="98">
        <f>IF(S624="CASE",FLOOR(O624/M624,1),FLOOR(N624/M624,1))</f>
        <v/>
      </c>
      <c r="J624" s="99">
        <f>IF(ISNUMBER(SEARCH("FNSKU",C624)),"Labeling","")</f>
        <v/>
      </c>
      <c r="K624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624" s="100">
        <f>IFERROR(VLOOKUP(A624,Instruction!A:J,10,0),"No Supplies")</f>
        <v/>
      </c>
      <c r="M624" s="98">
        <f>IFERROR(VLOOKUP(A624,Data1!A:C,3,0),1)</f>
        <v/>
      </c>
      <c r="N624" s="97">
        <f>IFERROR(VLOOKUP(D624,Data2!$A:$D,4,0),"")</f>
        <v/>
      </c>
      <c r="O624" s="96">
        <f>IFERROR(VLOOKUP(D624,Data2!$A:$C,3,0),"")</f>
        <v/>
      </c>
      <c r="P624" s="97" t="n">
        <v>6</v>
      </c>
      <c r="Q624" s="96" t="n">
        <v>24</v>
      </c>
      <c r="R624" s="96" t="inlineStr"/>
      <c r="S624" s="96" t="inlineStr">
        <is>
          <t>BOX</t>
        </is>
      </c>
    </row>
    <row r="625">
      <c r="A625" s="109" t="inlineStr">
        <is>
          <t>569-CASE</t>
        </is>
      </c>
      <c r="B625" s="102" t="inlineStr">
        <is>
          <t>B07XQJMZ4Q</t>
        </is>
      </c>
      <c r="C625" s="102" t="inlineStr">
        <is>
          <t>X0044RLX8J</t>
        </is>
      </c>
      <c r="D625" s="103">
        <f>IFERROR(VLOOKUP(A625,Data1!A:B,2,0),"")</f>
        <v/>
      </c>
      <c r="E625" s="113">
        <f>M625*Q625</f>
        <v/>
      </c>
      <c r="F625" s="113">
        <f>I625*IF(S625="CASE",H625,G625)</f>
        <v/>
      </c>
      <c r="G625" s="103">
        <f>IF(S625="CASE","",IFERROR(ROUNDUP(E625/N625,0),""))</f>
        <v/>
      </c>
      <c r="H625" s="103">
        <f>IF(S625="BOX","",IFERROR(ROUNDUP(E625/O625,0),""))</f>
        <v/>
      </c>
      <c r="I625" s="105">
        <f>IF(S625="CASE",FLOOR(O625/M625,1),FLOOR(N625/M625,1))</f>
        <v/>
      </c>
      <c r="J625" s="106">
        <f>IF(ISNUMBER(SEARCH("FNSKU",C625)),"Labeling","")</f>
        <v/>
      </c>
      <c r="K625" s="106">
        <f>IFERROR(VLOOKUP(A625,Instruction!A:F,6,0),"")</f>
        <v/>
      </c>
      <c r="L625" s="107">
        <f>IFERROR(VLOOKUP(A625,Instruction!A:J,10,0),"No Supplies")</f>
        <v/>
      </c>
      <c r="M625" s="113">
        <f>IFERROR(VLOOKUP(A625,Data1!A:C,3,0),1)</f>
        <v/>
      </c>
      <c r="N625" s="103">
        <f>IFERROR(VLOOKUP(D625,Data2!$A:$D,4,0),"")</f>
        <v/>
      </c>
      <c r="O625" s="102">
        <f>IFERROR(VLOOKUP(D625,Data2!$A:$C,3,0),"")</f>
        <v/>
      </c>
      <c r="P625" s="103" t="n">
        <v>4</v>
      </c>
      <c r="Q625" s="102" t="n">
        <v>4</v>
      </c>
      <c r="R625" s="102" t="inlineStr"/>
      <c r="S625" s="102" t="inlineStr">
        <is>
          <t>CASE</t>
        </is>
      </c>
    </row>
    <row r="626">
      <c r="A626" s="95" t="inlineStr">
        <is>
          <t>5051-PACK6</t>
        </is>
      </c>
      <c r="B626" s="96" t="inlineStr">
        <is>
          <t>B0B8Q6P62G</t>
        </is>
      </c>
      <c r="C626" s="96" t="inlineStr"/>
      <c r="D626" s="97">
        <f>IFERROR(VLOOKUP(A626,Data1!A:B,2,0),"")</f>
        <v/>
      </c>
      <c r="E626" s="98">
        <f>M626*Q626</f>
        <v/>
      </c>
      <c r="F626" s="98">
        <f>I626*IF(S626="CASE",H626,G626)</f>
        <v/>
      </c>
      <c r="G626" s="97">
        <f>IF(S626="CASE","",IFERROR(ROUNDUP(E626/N626,0),""))</f>
        <v/>
      </c>
      <c r="H626" s="97">
        <f>IF(S626="BOX","",IFERROR(ROUNDUP(E626/O626,0),""))</f>
        <v/>
      </c>
      <c r="I626" s="98">
        <f>IF(S626="CASE",FLOOR(O626/M626,1),FLOOR(N626/M626,1))</f>
        <v/>
      </c>
      <c r="J626" s="99">
        <f>IF(ISNUMBER(SEARCH("FNSKU",C626)),"Labeling","")</f>
        <v/>
      </c>
      <c r="K626" s="99">
        <f>IFERROR(VLOOKUP(A626,Instruction!A:F,6,0),"")</f>
        <v/>
      </c>
      <c r="L626" s="100">
        <f>IFERROR(VLOOKUP(A626,Instruction!A:J,10,0),"No Supplies")</f>
        <v/>
      </c>
      <c r="M626" s="98">
        <f>IFERROR(VLOOKUP(A626,Data1!A:C,3,0),1)</f>
        <v/>
      </c>
      <c r="N626" s="97">
        <f>IFERROR(VLOOKUP(D626,Data2!$A:$D,4,0),"")</f>
        <v/>
      </c>
      <c r="O626" s="96">
        <f>IFERROR(VLOOKUP(D626,Data2!$A:$C,3,0),"")</f>
        <v/>
      </c>
      <c r="P626" s="97" t="n">
        <v>6</v>
      </c>
      <c r="Q626" s="96" t="n">
        <v>8</v>
      </c>
      <c r="R626" s="96" t="inlineStr"/>
      <c r="S626" s="96" t="inlineStr">
        <is>
          <t>CASE</t>
        </is>
      </c>
    </row>
    <row r="627">
      <c r="A627" s="109" t="inlineStr">
        <is>
          <t>5112-SET4</t>
        </is>
      </c>
      <c r="B627" s="102" t="inlineStr">
        <is>
          <t>B08B9TCTL9</t>
        </is>
      </c>
      <c r="C627" s="102" t="inlineStr"/>
      <c r="D627" s="103">
        <f>IFERROR(VLOOKUP(A627,Data1!A:B,2,0),"")</f>
        <v/>
      </c>
      <c r="E627" s="113">
        <f>M627*Q627</f>
        <v/>
      </c>
      <c r="F627" s="113">
        <f>I627*IF(S627="CASE",H627,G627)</f>
        <v/>
      </c>
      <c r="G627" s="103">
        <f>IF(S627="CASE","",IFERROR(ROUNDUP(E627/N627,0),""))</f>
        <v/>
      </c>
      <c r="H627" s="103">
        <f>IF(S627="BOX","",IFERROR(ROUNDUP(E627/O627,0),""))</f>
        <v/>
      </c>
      <c r="I627" s="105">
        <f>IF(S627="CASE",FLOOR(O627/M627,1),FLOOR(N627/M627,1))</f>
        <v/>
      </c>
      <c r="J627" s="106">
        <f>IF(ISNUMBER(SEARCH("FNSKU",C627)),"Labeling","")</f>
        <v/>
      </c>
      <c r="K627" s="106">
        <f>IFERROR(VLOOKUP(A627,Instruction!A:F,6,0),"")</f>
        <v/>
      </c>
      <c r="L627" s="107">
        <f>IFERROR(VLOOKUP(A627,Instruction!A:J,10,0),"No Supplies")</f>
        <v/>
      </c>
      <c r="M627" s="113">
        <f>IFERROR(VLOOKUP(A627,Data1!A:C,3,0),1)</f>
        <v/>
      </c>
      <c r="N627" s="103">
        <f>IFERROR(VLOOKUP(D627,Data2!$A:$D,4,0),"")</f>
        <v/>
      </c>
      <c r="O627" s="102">
        <f>IFERROR(VLOOKUP(D627,Data2!$A:$C,3,0),"")</f>
        <v/>
      </c>
      <c r="P627" s="103" t="n">
        <v>6</v>
      </c>
      <c r="Q627" s="102" t="n">
        <v>6</v>
      </c>
      <c r="R627" s="102" t="inlineStr"/>
      <c r="S627" s="102" t="inlineStr">
        <is>
          <t>BOX</t>
        </is>
      </c>
    </row>
    <row r="628">
      <c r="A628" s="95" t="inlineStr">
        <is>
          <t>362-CASE</t>
        </is>
      </c>
      <c r="B628" s="96" t="inlineStr">
        <is>
          <t>B08BQH6T88</t>
        </is>
      </c>
      <c r="C628" s="96" t="inlineStr"/>
      <c r="D628" s="97">
        <f>IFERROR(VLOOKUP(A628,Data1!A:B,2,0),"")</f>
        <v/>
      </c>
      <c r="E628" s="98">
        <f>M628*Q628</f>
        <v/>
      </c>
      <c r="F628" s="98">
        <f>I628*IF(S628="CASE",H628,G628)</f>
        <v/>
      </c>
      <c r="G628" s="97">
        <f>IF(S628="CASE","",IFERROR(ROUNDUP(E628/N628,0),""))</f>
        <v/>
      </c>
      <c r="H628" s="97">
        <f>IF(S628="BOX","",IFERROR(ROUNDUP(E628/O628,0),""))</f>
        <v/>
      </c>
      <c r="I628" s="98">
        <f>IF(S628="CASE",FLOOR(O628/M628,1),FLOOR(N628/M628,1))</f>
        <v/>
      </c>
      <c r="J628" s="99">
        <f>IF(ISNUMBER(SEARCH("FNSKU",C628)),"Labeling","")</f>
        <v/>
      </c>
      <c r="K628" s="99">
        <f>IFERROR(VLOOKUP(A628,Instruction!A:F,6,0),"")</f>
        <v/>
      </c>
      <c r="L628" s="100">
        <f>IFERROR(VLOOKUP(A628,Instruction!A:J,10,0),"No Supplies")</f>
        <v/>
      </c>
      <c r="M628" s="98">
        <f>IFERROR(VLOOKUP(A628,Data1!A:C,3,0),1)</f>
        <v/>
      </c>
      <c r="N628" s="97">
        <f>IFERROR(VLOOKUP(D628,Data2!$A:$D,4,0),"")</f>
        <v/>
      </c>
      <c r="O628" s="96">
        <f>IFERROR(VLOOKUP(D628,Data2!$A:$C,3,0),"")</f>
        <v/>
      </c>
      <c r="P628" s="97" t="n">
        <v>6</v>
      </c>
      <c r="Q628" s="96" t="n">
        <v>6</v>
      </c>
      <c r="R628" s="96" t="inlineStr"/>
      <c r="S628" s="96" t="inlineStr">
        <is>
          <t>CASE</t>
        </is>
      </c>
    </row>
    <row r="629">
      <c r="A629" s="109" t="inlineStr">
        <is>
          <t>323-PACK4</t>
        </is>
      </c>
      <c r="B629" s="102" t="inlineStr">
        <is>
          <t>B0CYFH6YB1</t>
        </is>
      </c>
      <c r="C629" s="102" t="inlineStr"/>
      <c r="D629" s="103">
        <f>IFERROR(VLOOKUP(A629,Data1!A:B,2,0),"")</f>
        <v/>
      </c>
      <c r="E629" s="113">
        <f>M629*Q629</f>
        <v/>
      </c>
      <c r="F629" s="113">
        <f>I629*IF(S629="CASE",H629,G629)</f>
        <v/>
      </c>
      <c r="G629" s="103">
        <f>IF(S629="CASE","",IFERROR(ROUNDUP(E629/N629,0),""))</f>
        <v/>
      </c>
      <c r="H629" s="103">
        <f>IF(S629="BOX","",IFERROR(ROUNDUP(E629/O629,0),""))</f>
        <v/>
      </c>
      <c r="I629" s="105">
        <f>IF(S629="CASE",FLOOR(O629/M629,1),FLOOR(N629/M629,1))</f>
        <v/>
      </c>
      <c r="J629" s="106">
        <f>IF(ISNUMBER(SEARCH("FNSKU",C629)),"Labeling","")</f>
        <v/>
      </c>
      <c r="K629" s="106">
        <f>IFERROR(VLOOKUP(A629,Instruction!A:F,6,0),"")</f>
        <v/>
      </c>
      <c r="L629" s="107">
        <f>IFERROR(VLOOKUP(A629,Instruction!A:J,10,0),"No Supplies")</f>
        <v/>
      </c>
      <c r="M629" s="113">
        <f>IFERROR(VLOOKUP(A629,Data1!A:C,3,0),1)</f>
        <v/>
      </c>
      <c r="N629" s="103">
        <f>IFERROR(VLOOKUP(D629,Data2!$A:$D,4,0),"")</f>
        <v/>
      </c>
      <c r="O629" s="102">
        <f>IFERROR(VLOOKUP(D629,Data2!$A:$C,3,0),"")</f>
        <v/>
      </c>
      <c r="P629" s="103" t="n">
        <v>6</v>
      </c>
      <c r="Q629" s="102" t="n">
        <v>24</v>
      </c>
      <c r="R629" s="102" t="inlineStr"/>
      <c r="S629" s="102" t="inlineStr">
        <is>
          <t>BOX</t>
        </is>
      </c>
    </row>
    <row r="630">
      <c r="A630" s="95" t="inlineStr">
        <is>
          <t>1320-SET6</t>
        </is>
      </c>
      <c r="B630" s="96" t="inlineStr">
        <is>
          <t>B07S2VVY88</t>
        </is>
      </c>
      <c r="C630" s="96" t="inlineStr">
        <is>
          <t>X004KT365J</t>
        </is>
      </c>
      <c r="D630" s="97">
        <f>IFERROR(VLOOKUP(A630,Data1!A:B,2,0),"")</f>
        <v/>
      </c>
      <c r="E630" s="98">
        <f>M630*Q630</f>
        <v/>
      </c>
      <c r="F630" s="98">
        <f>I630*IF(S630="CASE",H630,G630)</f>
        <v/>
      </c>
      <c r="G630" s="97">
        <f>IF(S630="CASE","",IFERROR(ROUNDUP(E630/N630,0),""))</f>
        <v/>
      </c>
      <c r="H630" s="97">
        <f>IF(S630="BOX","",IFERROR(ROUNDUP(E630/O630,0),""))</f>
        <v/>
      </c>
      <c r="I630" s="98">
        <f>IF(S630="CASE",FLOOR(O630/M630,1),FLOOR(N630/M630,1))</f>
        <v/>
      </c>
      <c r="J630" s="99">
        <f>IF(ISNUMBER(SEARCH("FNSKU",C630)),"Labeling","")</f>
        <v/>
      </c>
      <c r="K630" s="99">
        <f>IFERROR(VLOOKUP(A630,Instruction!A:F,6,0),"")</f>
        <v/>
      </c>
      <c r="L630" s="100">
        <f>IFERROR(VLOOKUP(A630,Instruction!A:J,10,0),"No Supplies")</f>
        <v/>
      </c>
      <c r="M630" s="98">
        <f>IFERROR(VLOOKUP(A630,Data1!A:C,3,0),1)</f>
        <v/>
      </c>
      <c r="N630" s="97">
        <f>IFERROR(VLOOKUP(D630,Data2!$A:$D,4,0),"")</f>
        <v/>
      </c>
      <c r="O630" s="96">
        <f>IFERROR(VLOOKUP(D630,Data2!$A:$C,3,0),"")</f>
        <v/>
      </c>
      <c r="P630" s="97" t="n">
        <v>4</v>
      </c>
      <c r="Q630" s="96" t="n">
        <v>4</v>
      </c>
      <c r="R630" s="96" t="inlineStr"/>
      <c r="S630" s="96" t="inlineStr">
        <is>
          <t>CASE</t>
        </is>
      </c>
    </row>
    <row r="631">
      <c r="A631" s="109" t="inlineStr">
        <is>
          <t>2155-EACH</t>
        </is>
      </c>
      <c r="B631" s="102" t="inlineStr">
        <is>
          <t>B0BSP5D8VT</t>
        </is>
      </c>
      <c r="C631" s="102" t="inlineStr"/>
      <c r="D631" s="103">
        <f>IFERROR(VLOOKUP(A631,Data1!A:B,2,0),"")</f>
        <v/>
      </c>
      <c r="E631" s="113">
        <f>M631*Q631</f>
        <v/>
      </c>
      <c r="F631" s="113">
        <f>I631*IF(S631="CASE",H631,G631)</f>
        <v/>
      </c>
      <c r="G631" s="103">
        <f>IF(S631="CASE","",IFERROR(ROUNDUP(E631/N631,0),""))</f>
        <v/>
      </c>
      <c r="H631" s="103">
        <f>IF(S631="BOX","",IFERROR(ROUNDUP(E631/O631,0),""))</f>
        <v/>
      </c>
      <c r="I631" s="105">
        <f>IF(S631="CASE",FLOOR(O631/M631,1),FLOOR(N631/M631,1))</f>
        <v/>
      </c>
      <c r="J631" s="106">
        <f>IF(ISNUMBER(SEARCH("FNSKU",C631)),"Labeling","")</f>
        <v/>
      </c>
      <c r="K631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631" s="107">
        <f>IFERROR(VLOOKUP(A631,Instruction!A:J,10,0),"No Supplies")</f>
        <v/>
      </c>
      <c r="M631" s="113">
        <f>IFERROR(VLOOKUP(A631,Data1!A:C,3,0),1)</f>
        <v/>
      </c>
      <c r="N631" s="103">
        <f>IFERROR(VLOOKUP(D631,Data2!$A:$D,4,0),"")</f>
        <v/>
      </c>
      <c r="O631" s="102">
        <f>IFERROR(VLOOKUP(D631,Data2!$A:$C,3,0),"")</f>
        <v/>
      </c>
      <c r="P631" s="103" t="n">
        <v>6</v>
      </c>
      <c r="Q631" s="102" t="n">
        <v>50</v>
      </c>
      <c r="R631" s="102" t="inlineStr"/>
      <c r="S631" s="102" t="inlineStr">
        <is>
          <t>CASE</t>
        </is>
      </c>
    </row>
    <row r="632">
      <c r="A632" s="95" t="inlineStr">
        <is>
          <t>375-CASE</t>
        </is>
      </c>
      <c r="B632" s="96" t="inlineStr">
        <is>
          <t>B08BQX4GN5</t>
        </is>
      </c>
      <c r="C632" s="96" t="inlineStr"/>
      <c r="D632" s="97">
        <f>IFERROR(VLOOKUP(A632,Data1!A:B,2,0),"")</f>
        <v/>
      </c>
      <c r="E632" s="98">
        <f>M632*Q632</f>
        <v/>
      </c>
      <c r="F632" s="98">
        <f>I632*IF(S632="CASE",H632,G632)</f>
        <v/>
      </c>
      <c r="G632" s="97">
        <f>IF(S632="CASE","",IFERROR(ROUNDUP(E632/N632,0),""))</f>
        <v/>
      </c>
      <c r="H632" s="97">
        <f>IF(S632="BOX","",IFERROR(ROUNDUP(E632/O632,0),""))</f>
        <v/>
      </c>
      <c r="I632" s="98">
        <f>IF(S632="CASE",FLOOR(O632/M632,1),FLOOR(N632/M632,1))</f>
        <v/>
      </c>
      <c r="J632" s="99">
        <f>IF(ISNUMBER(SEARCH("FNSKU",C632)),"Labeling","")</f>
        <v/>
      </c>
      <c r="K632" s="99">
        <f>IFERROR(VLOOKUP(A632,Instruction!A:F,6,0),"")</f>
        <v/>
      </c>
      <c r="L632" s="100">
        <f>IFERROR(VLOOKUP(A632,Instruction!A:J,10,0),"No Supplies")</f>
        <v/>
      </c>
      <c r="M632" s="98">
        <f>IFERROR(VLOOKUP(A632,Data1!A:C,3,0),1)</f>
        <v/>
      </c>
      <c r="N632" s="97">
        <f>IFERROR(VLOOKUP(D632,Data2!$A:$D,4,0),"")</f>
        <v/>
      </c>
      <c r="O632" s="96">
        <f>IFERROR(VLOOKUP(D632,Data2!$A:$C,3,0),"")</f>
        <v/>
      </c>
      <c r="P632" s="97" t="n">
        <v>6</v>
      </c>
      <c r="Q632" s="96" t="n">
        <v>6</v>
      </c>
      <c r="R632" s="96" t="inlineStr"/>
      <c r="S632" s="96" t="inlineStr">
        <is>
          <t>CASE</t>
        </is>
      </c>
    </row>
    <row r="633">
      <c r="A633" s="109" t="inlineStr">
        <is>
          <t>551-PACK2</t>
        </is>
      </c>
      <c r="B633" s="102" t="inlineStr">
        <is>
          <t>B08FBPB244</t>
        </is>
      </c>
      <c r="C633" s="102" t="inlineStr"/>
      <c r="D633" s="103">
        <f>IFERROR(VLOOKUP(A633,Data1!A:B,2,0),"")</f>
        <v/>
      </c>
      <c r="E633" s="113">
        <f>M633*Q633</f>
        <v/>
      </c>
      <c r="F633" s="113">
        <f>I633*IF(S633="CASE",H633,G633)</f>
        <v/>
      </c>
      <c r="G633" s="103">
        <f>IF(S633="CASE","",IFERROR(ROUNDUP(E633/N633,0),""))</f>
        <v/>
      </c>
      <c r="H633" s="103">
        <f>IF(S633="BOX","",IFERROR(ROUNDUP(E633/O633,0),""))</f>
        <v/>
      </c>
      <c r="I633" s="105">
        <f>IF(S633="CASE",FLOOR(O633/M633,1),FLOOR(N633/M633,1))</f>
        <v/>
      </c>
      <c r="J633" s="106">
        <f>IF(ISNUMBER(SEARCH("FNSKU",C633)),"Labeling","")</f>
        <v/>
      </c>
      <c r="K633" s="106">
        <f>IFERROR(VLOOKUP(A633,Instruction!A:F,6,0),"")</f>
        <v/>
      </c>
      <c r="L633" s="107">
        <f>IFERROR(VLOOKUP(A633,Instruction!A:J,10,0),"No Supplies")</f>
        <v/>
      </c>
      <c r="M633" s="113">
        <f>IFERROR(VLOOKUP(A633,Data1!A:C,3,0),1)</f>
        <v/>
      </c>
      <c r="N633" s="103">
        <f>IFERROR(VLOOKUP(D633,Data2!$A:$D,4,0),"")</f>
        <v/>
      </c>
      <c r="O633" s="102">
        <f>IFERROR(VLOOKUP(D633,Data2!$A:$C,3,0),"")</f>
        <v/>
      </c>
      <c r="P633" s="103" t="n">
        <v>6</v>
      </c>
      <c r="Q633" s="102" t="n">
        <v>24</v>
      </c>
      <c r="R633" s="102" t="inlineStr"/>
      <c r="S633" s="102" t="inlineStr">
        <is>
          <t>CASE</t>
        </is>
      </c>
    </row>
    <row r="634">
      <c r="A634" s="95" t="inlineStr">
        <is>
          <t>602-SET4</t>
        </is>
      </c>
      <c r="B634" s="96" t="inlineStr">
        <is>
          <t>B0B6GT4GK2</t>
        </is>
      </c>
      <c r="C634" s="96" t="inlineStr"/>
      <c r="D634" s="97">
        <f>IFERROR(VLOOKUP(A634,Data1!A:B,2,0),"")</f>
        <v/>
      </c>
      <c r="E634" s="98">
        <f>M634*Q634</f>
        <v/>
      </c>
      <c r="F634" s="98">
        <f>I634*IF(S634="CASE",H634,G634)</f>
        <v/>
      </c>
      <c r="G634" s="97">
        <f>IF(S634="CASE","",IFERROR(ROUNDUP(E634/N634,0),""))</f>
        <v/>
      </c>
      <c r="H634" s="97">
        <f>IF(S634="BOX","",IFERROR(ROUNDUP(E634/O634,0),""))</f>
        <v/>
      </c>
      <c r="I634" s="98">
        <f>IF(S634="CASE",FLOOR(O634/M634,1),FLOOR(N634/M634,1))</f>
        <v/>
      </c>
      <c r="J634" s="99">
        <f>IF(ISNUMBER(SEARCH("FNSKU",C634)),"Labeling","")</f>
        <v/>
      </c>
      <c r="K634" s="99">
        <f>IFERROR(VLOOKUP(A634,Instruction!A:F,6,0),"")</f>
        <v/>
      </c>
      <c r="L634" s="100">
        <f>IFERROR(VLOOKUP(A634,Instruction!A:J,10,0),"No Supplies")</f>
        <v/>
      </c>
      <c r="M634" s="98">
        <f>IFERROR(VLOOKUP(A634,Data1!A:C,3,0),1)</f>
        <v/>
      </c>
      <c r="N634" s="97">
        <f>IFERROR(VLOOKUP(D634,Data2!$A:$D,4,0),"")</f>
        <v/>
      </c>
      <c r="O634" s="96">
        <f>IFERROR(VLOOKUP(D634,Data2!$A:$C,3,0),"")</f>
        <v/>
      </c>
      <c r="P634" s="97" t="n">
        <v>6</v>
      </c>
      <c r="Q634" s="96" t="n">
        <v>6</v>
      </c>
      <c r="R634" s="96" t="inlineStr"/>
      <c r="S634" s="96" t="inlineStr">
        <is>
          <t>BOX</t>
        </is>
      </c>
    </row>
    <row r="635">
      <c r="A635" s="109" t="inlineStr">
        <is>
          <t>725-EACH</t>
        </is>
      </c>
      <c r="B635" s="102" t="inlineStr">
        <is>
          <t>B005KQ924Y</t>
        </is>
      </c>
      <c r="C635" s="102" t="inlineStr"/>
      <c r="D635" s="103">
        <f>IFERROR(VLOOKUP(A635,Data1!A:B,2,0),"")</f>
        <v/>
      </c>
      <c r="E635" s="113">
        <f>M635*Q635</f>
        <v/>
      </c>
      <c r="F635" s="113">
        <f>I635*IF(S635="CASE",H635,G635)</f>
        <v/>
      </c>
      <c r="G635" s="103">
        <f>IF(S635="CASE","",IFERROR(ROUNDUP(E635/N635,0),""))</f>
        <v/>
      </c>
      <c r="H635" s="103">
        <f>IF(S635="BOX","",IFERROR(ROUNDUP(E635/O635,0),""))</f>
        <v/>
      </c>
      <c r="I635" s="105">
        <f>IF(S635="CASE",FLOOR(O635/M635,1),FLOOR(N635/M635,1))</f>
        <v/>
      </c>
      <c r="J635" s="106">
        <f>IF(ISNUMBER(SEARCH("FNSKU",C635)),"Labeling","")</f>
        <v/>
      </c>
      <c r="K635" s="106">
        <f>IFERROR(VLOOKUP(A635,Instruction!A:F,6,0),"")</f>
        <v/>
      </c>
      <c r="L635" s="107">
        <f>IFERROR(VLOOKUP(A635,Instruction!A:J,10,0),"No Supplies")</f>
        <v/>
      </c>
      <c r="M635" s="113">
        <f>IFERROR(VLOOKUP(A635,Data1!A:C,3,0),1)</f>
        <v/>
      </c>
      <c r="N635" s="103">
        <f>IFERROR(VLOOKUP(D635,Data2!$A:$D,4,0),"")</f>
        <v/>
      </c>
      <c r="O635" s="102">
        <f>IFERROR(VLOOKUP(D635,Data2!$A:$C,3,0),"")</f>
        <v/>
      </c>
      <c r="P635" s="103" t="n">
        <v>5</v>
      </c>
      <c r="Q635" s="102" t="n">
        <v>24</v>
      </c>
      <c r="R635" s="102" t="inlineStr"/>
      <c r="S635" s="102" t="inlineStr">
        <is>
          <t>BOX</t>
        </is>
      </c>
    </row>
    <row r="636">
      <c r="A636" s="95" t="inlineStr">
        <is>
          <t>562-CASE</t>
        </is>
      </c>
      <c r="B636" s="96" t="inlineStr">
        <is>
          <t>B07XQLHDVG</t>
        </is>
      </c>
      <c r="C636" s="96" t="inlineStr"/>
      <c r="D636" s="97">
        <f>IFERROR(VLOOKUP(A636,Data1!A:B,2,0),"")</f>
        <v/>
      </c>
      <c r="E636" s="98">
        <f>M636*Q636</f>
        <v/>
      </c>
      <c r="F636" s="98">
        <f>I636*IF(S636="CASE",H636,G636)</f>
        <v/>
      </c>
      <c r="G636" s="97">
        <f>IF(S636="CASE","",IFERROR(ROUNDUP(E636/N636,0),""))</f>
        <v/>
      </c>
      <c r="H636" s="97">
        <f>IF(S636="BOX","",IFERROR(ROUNDUP(E636/O636,0),""))</f>
        <v/>
      </c>
      <c r="I636" s="98">
        <f>IF(S636="CASE",FLOOR(O636/M636,1),FLOOR(N636/M636,1))</f>
        <v/>
      </c>
      <c r="J636" s="99">
        <f>IF(ISNUMBER(SEARCH("FNSKU",C636)),"Labeling","")</f>
        <v/>
      </c>
      <c r="K636" s="99" t="inlineStr">
        <is>
          <t>• Prepack. Seal box. Apply FNSKU label on box.
• Pack in BX-191313
• Apply outer case label (Cover all existing barcodes on case)</t>
        </is>
      </c>
      <c r="L636" s="100">
        <f>IFERROR(VLOOKUP(A636,Instruction!A:J,10,0),"No Supplies")</f>
        <v/>
      </c>
      <c r="M636" s="98">
        <f>IFERROR(VLOOKUP(A636,Data1!A:C,3,0),1)</f>
        <v/>
      </c>
      <c r="N636" s="97">
        <f>IFERROR(VLOOKUP(D636,Data2!$A:$D,4,0),"")</f>
        <v/>
      </c>
      <c r="O636" s="96">
        <f>IFERROR(VLOOKUP(D636,Data2!$A:$C,3,0),"")</f>
        <v/>
      </c>
      <c r="P636" s="97" t="n">
        <v>5</v>
      </c>
      <c r="Q636" s="96" t="n">
        <v>5</v>
      </c>
      <c r="R636" s="96" t="inlineStr"/>
      <c r="S636" s="96" t="inlineStr">
        <is>
          <t>CASE</t>
        </is>
      </c>
    </row>
    <row r="637">
      <c r="A637" s="109" t="inlineStr">
        <is>
          <t>2014-EACH</t>
        </is>
      </c>
      <c r="B637" s="102" t="inlineStr">
        <is>
          <t>B07TDYSHJJ</t>
        </is>
      </c>
      <c r="C637" s="102" t="inlineStr"/>
      <c r="D637" s="103">
        <f>IFERROR(VLOOKUP(A637,Data1!A:B,2,0),"")</f>
        <v/>
      </c>
      <c r="E637" s="113">
        <f>M637*Q637</f>
        <v/>
      </c>
      <c r="F637" s="113">
        <f>I637*IF(S637="CASE",H637,G637)</f>
        <v/>
      </c>
      <c r="G637" s="103">
        <f>IF(S637="CASE","",IFERROR(ROUNDUP(E637/N637,0),""))</f>
        <v/>
      </c>
      <c r="H637" s="103">
        <f>IF(S637="BOX","",IFERROR(ROUNDUP(E637/O637,0),""))</f>
        <v/>
      </c>
      <c r="I637" s="105">
        <f>IF(S637="CASE",FLOOR(O637/M637,1),FLOOR(N637/M637,1))</f>
        <v/>
      </c>
      <c r="J637" s="106">
        <f>IF(ISNUMBER(SEARCH("FNSKU",C637)),"Labeling","")</f>
        <v/>
      </c>
      <c r="K637" s="106">
        <f>IFERROR(VLOOKUP(A637,Instruction!A:F,6,0),"")</f>
        <v/>
      </c>
      <c r="L637" s="107">
        <f>IFERROR(VLOOKUP(A637,Instruction!A:J,10,0),"No Supplies")</f>
        <v/>
      </c>
      <c r="M637" s="113">
        <f>IFERROR(VLOOKUP(A637,Data1!A:C,3,0),1)</f>
        <v/>
      </c>
      <c r="N637" s="103">
        <f>IFERROR(VLOOKUP(D637,Data2!$A:$D,4,0),"")</f>
        <v/>
      </c>
      <c r="O637" s="102">
        <f>IFERROR(VLOOKUP(D637,Data2!$A:$C,3,0),"")</f>
        <v/>
      </c>
      <c r="P637" s="103" t="n">
        <v>5</v>
      </c>
      <c r="Q637" s="102" t="n">
        <v>48</v>
      </c>
      <c r="R637" s="102" t="inlineStr"/>
      <c r="S637" s="102" t="inlineStr">
        <is>
          <t>CASE</t>
        </is>
      </c>
    </row>
    <row r="638">
      <c r="A638" s="95" t="inlineStr">
        <is>
          <t>8050-EACH</t>
        </is>
      </c>
      <c r="B638" s="96" t="inlineStr">
        <is>
          <t>B0FBHPB9BS</t>
        </is>
      </c>
      <c r="C638" s="96" t="inlineStr"/>
      <c r="D638" s="97">
        <f>IFERROR(VLOOKUP(A638,Data1!A:B,2,0),"")</f>
        <v/>
      </c>
      <c r="E638" s="98">
        <f>M638*Q638</f>
        <v/>
      </c>
      <c r="F638" s="98">
        <f>I638*IF(S638="CASE",H638,G638)</f>
        <v/>
      </c>
      <c r="G638" s="97">
        <f>IF(S638="CASE","",IFERROR(ROUNDUP(E638/N638,0),""))</f>
        <v/>
      </c>
      <c r="H638" s="97">
        <f>IF(S638="BOX","",IFERROR(ROUNDUP(E638/O638,0),""))</f>
        <v/>
      </c>
      <c r="I638" s="98">
        <f>IF(S638="CASE",FLOOR(O638/M638,1),FLOOR(N638/M638,1))</f>
        <v/>
      </c>
      <c r="J638" s="99">
        <f>IF(ISNUMBER(SEARCH("FNSKU",C638)),"Labeling","")</f>
        <v/>
      </c>
      <c r="K638" s="99">
        <f>IFERROR(VLOOKUP(A638,Instruction!A:F,6,0),"")</f>
        <v/>
      </c>
      <c r="L638" s="100">
        <f>IFERROR(VLOOKUP(A638,Instruction!A:J,10,0),"No Supplies")</f>
        <v/>
      </c>
      <c r="M638" s="98">
        <f>IFERROR(VLOOKUP(A638,Data1!A:C,3,0),1)</f>
        <v/>
      </c>
      <c r="N638" s="97">
        <f>IFERROR(VLOOKUP(D638,Data2!$A:$D,4,0),"")</f>
        <v/>
      </c>
      <c r="O638" s="96">
        <f>IFERROR(VLOOKUP(D638,Data2!$A:$C,3,0),"")</f>
        <v/>
      </c>
      <c r="P638" s="97" t="n">
        <v>5</v>
      </c>
      <c r="Q638" s="96" t="n">
        <v>24</v>
      </c>
      <c r="R638" s="96" t="inlineStr"/>
      <c r="S638" s="96" t="inlineStr">
        <is>
          <t>CASE</t>
        </is>
      </c>
    </row>
    <row r="639">
      <c r="A639" s="109" t="inlineStr">
        <is>
          <t>1060-EACH</t>
        </is>
      </c>
      <c r="B639" s="102" t="inlineStr">
        <is>
          <t>B096L8DN38</t>
        </is>
      </c>
      <c r="C639" s="102" t="inlineStr"/>
      <c r="D639" s="103">
        <f>IFERROR(VLOOKUP(A639,Data1!A:B,2,0),"")</f>
        <v/>
      </c>
      <c r="E639" s="113">
        <f>M639*Q639</f>
        <v/>
      </c>
      <c r="F639" s="113">
        <f>I639*IF(S639="CASE",H639,G639)</f>
        <v/>
      </c>
      <c r="G639" s="103">
        <f>IF(S639="CASE","",IFERROR(ROUNDUP(E639/N639,0),""))</f>
        <v/>
      </c>
      <c r="H639" s="103">
        <f>IF(S639="BOX","",IFERROR(ROUNDUP(E639/O639,0),""))</f>
        <v/>
      </c>
      <c r="I639" s="105">
        <f>IF(S639="CASE",FLOOR(O639/M639,1),FLOOR(N639/M639,1))</f>
        <v/>
      </c>
      <c r="J639" s="106">
        <f>IF(ISNUMBER(SEARCH("FNSKU",C639)),"Labeling","")</f>
        <v/>
      </c>
      <c r="K639" s="106">
        <f>IFERROR(VLOOKUP(A639,Instruction!A:F,6,0),"")</f>
        <v/>
      </c>
      <c r="L639" s="107">
        <f>IFERROR(VLOOKUP(A639,Instruction!A:J,10,0),"No Supplies")</f>
        <v/>
      </c>
      <c r="M639" s="113">
        <f>IFERROR(VLOOKUP(A639,Data1!A:C,3,0),1)</f>
        <v/>
      </c>
      <c r="N639" s="103">
        <f>IFERROR(VLOOKUP(D639,Data2!$A:$D,4,0),"")</f>
        <v/>
      </c>
      <c r="O639" s="102">
        <f>IFERROR(VLOOKUP(D639,Data2!$A:$C,3,0),"")</f>
        <v/>
      </c>
      <c r="P639" s="103" t="n">
        <v>5</v>
      </c>
      <c r="Q639" s="102" t="n">
        <v>12</v>
      </c>
      <c r="R639" s="102" t="inlineStr"/>
      <c r="S639" s="102" t="inlineStr">
        <is>
          <t>CASE</t>
        </is>
      </c>
    </row>
    <row r="640">
      <c r="A640" s="95" t="inlineStr">
        <is>
          <t>942-A-EA-BL</t>
        </is>
      </c>
      <c r="B640" s="96" t="inlineStr">
        <is>
          <t>B0CV2WM9FJ</t>
        </is>
      </c>
      <c r="C640" s="96" t="inlineStr">
        <is>
          <t>X0044KCA65</t>
        </is>
      </c>
      <c r="D640" s="97">
        <f>IFERROR(VLOOKUP(A640,Data1!A:B,2,0),"")</f>
        <v/>
      </c>
      <c r="E640" s="98">
        <f>M640*Q640</f>
        <v/>
      </c>
      <c r="F640" s="98">
        <f>I640*IF(S640="CASE",H640,G640)</f>
        <v/>
      </c>
      <c r="G640" s="97">
        <f>IF(S640="CASE","",IFERROR(ROUNDUP(E640/N640,0),""))</f>
        <v/>
      </c>
      <c r="H640" s="97">
        <f>IF(S640="BOX","",IFERROR(ROUNDUP(E640/O640,0),""))</f>
        <v/>
      </c>
      <c r="I640" s="98">
        <f>IF(S640="CASE",FLOOR(O640/M640,1),FLOOR(N640/M640,1))</f>
        <v/>
      </c>
      <c r="J640" s="99">
        <f>IF(ISNUMBER(SEARCH("FNSKU",C640)),"Labeling","")</f>
        <v/>
      </c>
      <c r="K640" s="99">
        <f>IFERROR(VLOOKUP(A640,Instruction!A:F,6,0),"")</f>
        <v/>
      </c>
      <c r="L640" s="100">
        <f>IFERROR(VLOOKUP(A640,Instruction!A:J,10,0),"No Supplies")</f>
        <v/>
      </c>
      <c r="M640" s="98">
        <f>IFERROR(VLOOKUP(A640,Data1!A:C,3,0),1)</f>
        <v/>
      </c>
      <c r="N640" s="97">
        <f>IFERROR(VLOOKUP(D640,Data2!$A:$D,4,0),"")</f>
        <v/>
      </c>
      <c r="O640" s="96">
        <f>IFERROR(VLOOKUP(D640,Data2!$A:$C,3,0),"")</f>
        <v/>
      </c>
      <c r="P640" s="97" t="n">
        <v>4</v>
      </c>
      <c r="Q640" s="96" t="n">
        <v>12</v>
      </c>
      <c r="R640" s="96" t="inlineStr"/>
      <c r="S640" s="96" t="inlineStr">
        <is>
          <t>CASE</t>
        </is>
      </c>
    </row>
    <row r="641">
      <c r="A641" s="109" t="inlineStr">
        <is>
          <t>5470-SET6</t>
        </is>
      </c>
      <c r="B641" s="102" t="inlineStr">
        <is>
          <t>B07S954FRP</t>
        </is>
      </c>
      <c r="C641" s="102" t="inlineStr"/>
      <c r="D641" s="103">
        <f>IFERROR(VLOOKUP(A641,Data1!A:B,2,0),"")</f>
        <v/>
      </c>
      <c r="E641" s="113">
        <f>M641*Q641</f>
        <v/>
      </c>
      <c r="F641" s="113">
        <f>I641*IF(S641="CASE",H641,G641)</f>
        <v/>
      </c>
      <c r="G641" s="103">
        <f>IF(S641="CASE","",IFERROR(ROUNDUP(E641/N641,0),""))</f>
        <v/>
      </c>
      <c r="H641" s="103">
        <f>IF(S641="BOX","",IFERROR(ROUNDUP(E641/O641,0),""))</f>
        <v/>
      </c>
      <c r="I641" s="105">
        <f>IF(S641="CASE",FLOOR(O641/M641,1),FLOOR(N641/M641,1))</f>
        <v/>
      </c>
      <c r="J641" s="106">
        <f>IF(ISNUMBER(SEARCH("FNSKU",C641)),"Labeling","")</f>
        <v/>
      </c>
      <c r="K641" s="106">
        <f>IFERROR(VLOOKUP(A641,Instruction!A:F,6,0),"")</f>
        <v/>
      </c>
      <c r="L641" s="107">
        <f>IFERROR(VLOOKUP(A641,Instruction!A:J,10,0),"No Supplies")</f>
        <v/>
      </c>
      <c r="M641" s="113">
        <f>IFERROR(VLOOKUP(A641,Data1!A:C,3,0),1)</f>
        <v/>
      </c>
      <c r="N641" s="103">
        <f>IFERROR(VLOOKUP(D641,Data2!$A:$D,4,0),"")</f>
        <v/>
      </c>
      <c r="O641" s="102">
        <f>IFERROR(VLOOKUP(D641,Data2!$A:$C,3,0),"")</f>
        <v/>
      </c>
      <c r="P641" s="103" t="n">
        <v>5</v>
      </c>
      <c r="Q641" s="102" t="n">
        <v>8</v>
      </c>
      <c r="R641" s="102" t="inlineStr"/>
      <c r="S641" s="102" t="inlineStr">
        <is>
          <t>CASE</t>
        </is>
      </c>
    </row>
    <row r="642">
      <c r="A642" s="95" t="inlineStr">
        <is>
          <t>2507-EACH</t>
        </is>
      </c>
      <c r="B642" s="96" t="inlineStr">
        <is>
          <t>B07QY2QTH7</t>
        </is>
      </c>
      <c r="C642" s="96" t="inlineStr"/>
      <c r="D642" s="97">
        <f>IFERROR(VLOOKUP(A642,Data1!A:B,2,0),"")</f>
        <v/>
      </c>
      <c r="E642" s="98">
        <f>M642*Q642</f>
        <v/>
      </c>
      <c r="F642" s="98">
        <f>I642*IF(S642="CASE",H642,G642)</f>
        <v/>
      </c>
      <c r="G642" s="97">
        <f>IF(S642="CASE","",IFERROR(ROUNDUP(E642/N642,0),""))</f>
        <v/>
      </c>
      <c r="H642" s="97">
        <f>IF(S642="BOX","",IFERROR(ROUNDUP(E642/O642,0),""))</f>
        <v/>
      </c>
      <c r="I642" s="98">
        <f>IF(S642="CASE",FLOOR(O642/M642,1),FLOOR(N642/M642,1))</f>
        <v/>
      </c>
      <c r="J642" s="99">
        <f>IF(ISNUMBER(SEARCH("FNSKU",C642)),"Labeling","")</f>
        <v/>
      </c>
      <c r="K642" s="99">
        <f>IFERROR(VLOOKUP(A642,Instruction!A:F,6,0),"")</f>
        <v/>
      </c>
      <c r="L642" s="100">
        <f>IFERROR(VLOOKUP(A642,Instruction!A:J,10,0),"No Supplies")</f>
        <v/>
      </c>
      <c r="M642" s="98">
        <f>IFERROR(VLOOKUP(A642,Data1!A:C,3,0),1)</f>
        <v/>
      </c>
      <c r="N642" s="97">
        <f>IFERROR(VLOOKUP(D642,Data2!$A:$D,4,0),"")</f>
        <v/>
      </c>
      <c r="O642" s="96">
        <f>IFERROR(VLOOKUP(D642,Data2!$A:$C,3,0),"")</f>
        <v/>
      </c>
      <c r="P642" s="97" t="n">
        <v>5</v>
      </c>
      <c r="Q642" s="96" t="n">
        <v>12</v>
      </c>
      <c r="R642" s="96" t="inlineStr"/>
      <c r="S642" s="96" t="inlineStr">
        <is>
          <t>BOX</t>
        </is>
      </c>
    </row>
    <row r="643">
      <c r="A643" s="109" t="inlineStr">
        <is>
          <t>4403-SET6</t>
        </is>
      </c>
      <c r="B643" s="102" t="inlineStr">
        <is>
          <t>B0BRNSWP12</t>
        </is>
      </c>
      <c r="C643" s="102" t="inlineStr">
        <is>
          <t>X0043V3DCZ</t>
        </is>
      </c>
      <c r="D643" s="103">
        <f>IFERROR(VLOOKUP(A643,Data1!A:B,2,0),"")</f>
        <v/>
      </c>
      <c r="E643" s="113">
        <f>M643*Q643</f>
        <v/>
      </c>
      <c r="F643" s="113">
        <f>I643*IF(S643="CASE",H643,G643)</f>
        <v/>
      </c>
      <c r="G643" s="103">
        <f>IF(S643="CASE","",IFERROR(ROUNDUP(E643/N643,0),""))</f>
        <v/>
      </c>
      <c r="H643" s="103">
        <f>IF(S643="BOX","",IFERROR(ROUNDUP(E643/O643,0),""))</f>
        <v/>
      </c>
      <c r="I643" s="105">
        <f>IF(S643="CASE",FLOOR(O643/M643,1),FLOOR(N643/M643,1))</f>
        <v/>
      </c>
      <c r="J643" s="106">
        <f>IF(ISNUMBER(SEARCH("FNSKU",C643)),"Labeling","")</f>
        <v/>
      </c>
      <c r="K643" s="106">
        <f>IFERROR(VLOOKUP(A643,Instruction!A:F,6,0),"")</f>
        <v/>
      </c>
      <c r="L643" s="107">
        <f>IFERROR(VLOOKUP(A643,Instruction!A:J,10,0),"No Supplies")</f>
        <v/>
      </c>
      <c r="M643" s="113">
        <f>IFERROR(VLOOKUP(A643,Data1!A:C,3,0),1)</f>
        <v/>
      </c>
      <c r="N643" s="103">
        <f>IFERROR(VLOOKUP(D643,Data2!$A:$D,4,0),"")</f>
        <v/>
      </c>
      <c r="O643" s="102">
        <f>IFERROR(VLOOKUP(D643,Data2!$A:$C,3,0),"")</f>
        <v/>
      </c>
      <c r="P643" s="103" t="n">
        <v>4</v>
      </c>
      <c r="Q643" s="102" t="n">
        <v>4</v>
      </c>
      <c r="R643" s="102" t="inlineStr"/>
      <c r="S643" s="102" t="inlineStr">
        <is>
          <t>BOX</t>
        </is>
      </c>
    </row>
    <row r="644">
      <c r="A644" s="95" t="inlineStr">
        <is>
          <t>5051-PACK2</t>
        </is>
      </c>
      <c r="B644" s="96" t="inlineStr">
        <is>
          <t>B09C7Q5743</t>
        </is>
      </c>
      <c r="C644" s="96" t="inlineStr"/>
      <c r="D644" s="97">
        <f>IFERROR(VLOOKUP(A644,Data1!A:B,2,0),"")</f>
        <v/>
      </c>
      <c r="E644" s="98">
        <f>M644*Q644</f>
        <v/>
      </c>
      <c r="F644" s="98">
        <f>I644*IF(S644="CASE",H644,G644)</f>
        <v/>
      </c>
      <c r="G644" s="97">
        <f>IF(S644="CASE","",IFERROR(ROUNDUP(E644/N644,0),""))</f>
        <v/>
      </c>
      <c r="H644" s="97">
        <f>IF(S644="BOX","",IFERROR(ROUNDUP(E644/O644,0),""))</f>
        <v/>
      </c>
      <c r="I644" s="98">
        <f>IF(S644="CASE",FLOOR(O644/M644,1),FLOOR(N644/M644,1))</f>
        <v/>
      </c>
      <c r="J644" s="99">
        <f>IF(ISNUMBER(SEARCH("FNSKU",C644)),"Labeling","")</f>
        <v/>
      </c>
      <c r="K644" s="99" t="inlineStr">
        <is>
          <t>• Insert 2 pcs into poly bag, apply FNSKU label.
• Put back to CASE (Cover all existing barcodes on the box/case)</t>
        </is>
      </c>
      <c r="L644" s="100">
        <f>IFERROR(VLOOKUP(A644,Instruction!A:J,10,0),"No Supplies")</f>
        <v/>
      </c>
      <c r="M644" s="98">
        <f>IFERROR(VLOOKUP(A644,Data1!A:C,3,0),1)</f>
        <v/>
      </c>
      <c r="N644" s="97">
        <f>IFERROR(VLOOKUP(D644,Data2!$A:$D,4,0),"")</f>
        <v/>
      </c>
      <c r="O644" s="96">
        <f>IFERROR(VLOOKUP(D644,Data2!$A:$C,3,0),"")</f>
        <v/>
      </c>
      <c r="P644" s="97" t="n">
        <v>5</v>
      </c>
      <c r="Q644" s="96" t="n">
        <v>24</v>
      </c>
      <c r="R644" s="96" t="inlineStr"/>
      <c r="S644" s="96" t="inlineStr">
        <is>
          <t>CASE</t>
        </is>
      </c>
    </row>
    <row r="645">
      <c r="A645" s="109" t="inlineStr">
        <is>
          <t>4126-CASE</t>
        </is>
      </c>
      <c r="B645" s="102" t="inlineStr">
        <is>
          <t>B07QD3GNSD</t>
        </is>
      </c>
      <c r="C645" s="102" t="inlineStr"/>
      <c r="D645" s="103">
        <f>IFERROR(VLOOKUP(A645,Data1!A:B,2,0),"")</f>
        <v/>
      </c>
      <c r="E645" s="113">
        <f>M645*Q645</f>
        <v/>
      </c>
      <c r="F645" s="113">
        <f>I645*IF(S645="CASE",H645,G645)</f>
        <v/>
      </c>
      <c r="G645" s="103">
        <f>IF(S645="CASE","",IFERROR(ROUNDUP(E645/N645,0),""))</f>
        <v/>
      </c>
      <c r="H645" s="103">
        <f>IF(S645="BOX","",IFERROR(ROUNDUP(E645/O645,0),""))</f>
        <v/>
      </c>
      <c r="I645" s="105">
        <f>IF(S645="CASE",FLOOR(O645/M645,1),FLOOR(N645/M645,1))</f>
        <v/>
      </c>
      <c r="J645" s="106">
        <f>IF(ISNUMBER(SEARCH("FNSKU",C645)),"Labeling","")</f>
        <v/>
      </c>
      <c r="K645" s="106">
        <f>IFERROR(VLOOKUP(A645,Instruction!A:F,6,0),"")</f>
        <v/>
      </c>
      <c r="L645" s="107">
        <f>IFERROR(VLOOKUP(A645,Instruction!A:J,10,0),"No Supplies")</f>
        <v/>
      </c>
      <c r="M645" s="113">
        <f>IFERROR(VLOOKUP(A645,Data1!A:C,3,0),1)</f>
        <v/>
      </c>
      <c r="N645" s="103">
        <f>IFERROR(VLOOKUP(D645,Data2!$A:$D,4,0),"")</f>
        <v/>
      </c>
      <c r="O645" s="102">
        <f>IFERROR(VLOOKUP(D645,Data2!$A:$C,3,0),"")</f>
        <v/>
      </c>
      <c r="P645" s="103" t="n">
        <v>5</v>
      </c>
      <c r="Q645" s="102" t="n">
        <v>5</v>
      </c>
      <c r="R645" s="102" t="inlineStr"/>
      <c r="S645" s="102" t="inlineStr">
        <is>
          <t>CASE</t>
        </is>
      </c>
    </row>
    <row r="646">
      <c r="A646" s="95" t="inlineStr">
        <is>
          <t>768-EACH</t>
        </is>
      </c>
      <c r="B646" s="96" t="inlineStr">
        <is>
          <t>B005KQ9316</t>
        </is>
      </c>
      <c r="C646" s="96" t="inlineStr">
        <is>
          <t>B005KQ9316</t>
        </is>
      </c>
      <c r="D646" s="97">
        <f>IFERROR(VLOOKUP(A646,Data1!A:B,2,0),"")</f>
        <v/>
      </c>
      <c r="E646" s="98">
        <f>M646*Q646</f>
        <v/>
      </c>
      <c r="F646" s="98">
        <f>I646*IF(S646="CASE",H646,G646)</f>
        <v/>
      </c>
      <c r="G646" s="97">
        <f>IF(S646="CASE","",IFERROR(ROUNDUP(E646/N646,0),""))</f>
        <v/>
      </c>
      <c r="H646" s="97">
        <f>IF(S646="BOX","",IFERROR(ROUNDUP(E646/O646,0),""))</f>
        <v/>
      </c>
      <c r="I646" s="98">
        <f>IF(S646="CASE",FLOOR(O646/M646,1),FLOOR(N646/M646,1))</f>
        <v/>
      </c>
      <c r="J646" s="99">
        <f>IF(ISNUMBER(SEARCH("FNSKU",C646)),"Labeling","")</f>
        <v/>
      </c>
      <c r="K646" s="99">
        <f>IFERROR(VLOOKUP(A646,Instruction!A:F,6,0),"")</f>
        <v/>
      </c>
      <c r="L646" s="100">
        <f>IFERROR(VLOOKUP(A646,Instruction!A:J,10,0),"No Supplies")</f>
        <v/>
      </c>
      <c r="M646" s="98">
        <f>IFERROR(VLOOKUP(A646,Data1!A:C,3,0),1)</f>
        <v/>
      </c>
      <c r="N646" s="97">
        <f>IFERROR(VLOOKUP(D646,Data2!$A:$D,4,0),"")</f>
        <v/>
      </c>
      <c r="O646" s="96">
        <f>IFERROR(VLOOKUP(D646,Data2!$A:$C,3,0),"")</f>
        <v/>
      </c>
      <c r="P646" s="97" t="n">
        <v>4</v>
      </c>
      <c r="Q646" s="96" t="n">
        <v>12</v>
      </c>
      <c r="R646" s="96" t="inlineStr"/>
      <c r="S646" s="96" t="inlineStr">
        <is>
          <t>BOX</t>
        </is>
      </c>
    </row>
    <row r="647">
      <c r="A647" s="109" t="inlineStr">
        <is>
          <t>3144-CASE</t>
        </is>
      </c>
      <c r="B647" s="102" t="inlineStr">
        <is>
          <t>B07XQJ1Y7T</t>
        </is>
      </c>
      <c r="C647" s="102" t="inlineStr">
        <is>
          <t>X0044RLTKV</t>
        </is>
      </c>
      <c r="D647" s="103">
        <f>IFERROR(VLOOKUP(A647,Data1!A:B,2,0),"")</f>
        <v/>
      </c>
      <c r="E647" s="113">
        <f>M647*Q647</f>
        <v/>
      </c>
      <c r="F647" s="113">
        <f>I647*IF(S647="CASE",H647,G647)</f>
        <v/>
      </c>
      <c r="G647" s="103">
        <f>IF(S647="CASE","",IFERROR(ROUNDUP(E647/N647,0),""))</f>
        <v/>
      </c>
      <c r="H647" s="103">
        <f>IF(S647="BOX","",IFERROR(ROUNDUP(E647/O647,0),""))</f>
        <v/>
      </c>
      <c r="I647" s="105">
        <f>IF(S647="CASE",FLOOR(O647/M647,1),FLOOR(N647/M647,1))</f>
        <v/>
      </c>
      <c r="J647" s="106">
        <f>IF(ISNUMBER(SEARCH("FNSKU",C647)),"Labeling","")</f>
        <v/>
      </c>
      <c r="K647" s="106">
        <f>IFERROR(VLOOKUP(A647,Instruction!A:F,6,0),"")</f>
        <v/>
      </c>
      <c r="L647" s="107">
        <f>IFERROR(VLOOKUP(A647,Instruction!A:J,10,0),"No Supplies")</f>
        <v/>
      </c>
      <c r="M647" s="113">
        <f>IFERROR(VLOOKUP(A647,Data1!A:C,3,0),1)</f>
        <v/>
      </c>
      <c r="N647" s="103">
        <f>IFERROR(VLOOKUP(D647,Data2!$A:$D,4,0),"")</f>
        <v/>
      </c>
      <c r="O647" s="102">
        <f>IFERROR(VLOOKUP(D647,Data2!$A:$C,3,0),"")</f>
        <v/>
      </c>
      <c r="P647" s="103" t="n">
        <v>4</v>
      </c>
      <c r="Q647" s="102" t="n">
        <v>4</v>
      </c>
      <c r="R647" s="102" t="inlineStr"/>
      <c r="S647" s="102" t="inlineStr">
        <is>
          <t>CASE</t>
        </is>
      </c>
    </row>
    <row r="648">
      <c r="A648" s="95" t="inlineStr">
        <is>
          <t>804-CASE-B</t>
        </is>
      </c>
      <c r="B648" s="96" t="inlineStr">
        <is>
          <t>B005177WCG</t>
        </is>
      </c>
      <c r="C648" s="96" t="inlineStr">
        <is>
          <t>B005177WCG</t>
        </is>
      </c>
      <c r="D648" s="97">
        <f>IFERROR(VLOOKUP(A648,Data1!A:B,2,0),"")</f>
        <v/>
      </c>
      <c r="E648" s="98">
        <f>M648*Q648</f>
        <v/>
      </c>
      <c r="F648" s="98">
        <f>I648*IF(S648="CASE",H648,G648)</f>
        <v/>
      </c>
      <c r="G648" s="97">
        <f>IF(S648="CASE","",IFERROR(ROUNDUP(E648/N648,0),""))</f>
        <v/>
      </c>
      <c r="H648" s="97">
        <f>IF(S648="BOX","",IFERROR(ROUNDUP(E648/O648,0),""))</f>
        <v/>
      </c>
      <c r="I648" s="98">
        <f>IF(S648="CASE",FLOOR(O648/M648,1),FLOOR(N648/M648,1))</f>
        <v/>
      </c>
      <c r="J648" s="99">
        <f>IF(ISNUMBER(SEARCH("FNSKU",C648)),"Labeling","")</f>
        <v/>
      </c>
      <c r="K648" s="99">
        <f>IFERROR(VLOOKUP(A648,Instruction!A:F,6,0),"")</f>
        <v/>
      </c>
      <c r="L648" s="100">
        <f>IFERROR(VLOOKUP(A648,Instruction!A:J,10,0),"No Supplies")</f>
        <v/>
      </c>
      <c r="M648" s="98">
        <f>IFERROR(VLOOKUP(A648,Data1!A:C,3,0),1)</f>
        <v/>
      </c>
      <c r="N648" s="97">
        <f>IFERROR(VLOOKUP(D648,Data2!$A:$D,4,0),"")</f>
        <v/>
      </c>
      <c r="O648" s="96">
        <f>IFERROR(VLOOKUP(D648,Data2!$A:$C,3,0),"")</f>
        <v/>
      </c>
      <c r="P648" s="97" t="n">
        <v>4</v>
      </c>
      <c r="Q648" s="96" t="n">
        <v>4</v>
      </c>
      <c r="R648" s="96" t="inlineStr"/>
      <c r="S648" s="96" t="inlineStr">
        <is>
          <t>CASE</t>
        </is>
      </c>
    </row>
    <row r="649">
      <c r="A649" s="109" t="inlineStr">
        <is>
          <t>942-A-EA-BG</t>
        </is>
      </c>
      <c r="B649" s="102" t="inlineStr">
        <is>
          <t>B0CV2WLXLC</t>
        </is>
      </c>
      <c r="C649" s="102" t="inlineStr">
        <is>
          <t>X0044K5Z1H</t>
        </is>
      </c>
      <c r="D649" s="103">
        <f>IFERROR(VLOOKUP(A649,Data1!A:B,2,0),"")</f>
        <v/>
      </c>
      <c r="E649" s="113">
        <f>M649*Q649</f>
        <v/>
      </c>
      <c r="F649" s="113">
        <f>I649*IF(S649="CASE",H649,G649)</f>
        <v/>
      </c>
      <c r="G649" s="103">
        <f>IF(S649="CASE","",IFERROR(ROUNDUP(E649/N649,0),""))</f>
        <v/>
      </c>
      <c r="H649" s="103">
        <f>IF(S649="BOX","",IFERROR(ROUNDUP(E649/O649,0),""))</f>
        <v/>
      </c>
      <c r="I649" s="105">
        <f>IF(S649="CASE",FLOOR(O649/M649,1),FLOOR(N649/M649,1))</f>
        <v/>
      </c>
      <c r="J649" s="106">
        <f>IF(ISNUMBER(SEARCH("FNSKU",C649)),"Labeling","")</f>
        <v/>
      </c>
      <c r="K649" s="106">
        <f>IFERROR(VLOOKUP(A649,Instruction!A:F,6,0),"")</f>
        <v/>
      </c>
      <c r="L649" s="107">
        <f>IFERROR(VLOOKUP(A649,Instruction!A:J,10,0),"No Supplies")</f>
        <v/>
      </c>
      <c r="M649" s="113">
        <f>IFERROR(VLOOKUP(A649,Data1!A:C,3,0),1)</f>
        <v/>
      </c>
      <c r="N649" s="103">
        <f>IFERROR(VLOOKUP(D649,Data2!$A:$D,4,0),"")</f>
        <v/>
      </c>
      <c r="O649" s="102">
        <f>IFERROR(VLOOKUP(D649,Data2!$A:$C,3,0),"")</f>
        <v/>
      </c>
      <c r="P649" s="103" t="n">
        <v>4</v>
      </c>
      <c r="Q649" s="102" t="n">
        <v>12</v>
      </c>
      <c r="R649" s="102" t="inlineStr"/>
      <c r="S649" s="102" t="inlineStr">
        <is>
          <t>CASE</t>
        </is>
      </c>
    </row>
    <row r="650">
      <c r="A650" s="95" t="inlineStr">
        <is>
          <t>111-EACH</t>
        </is>
      </c>
      <c r="B650" s="96" t="inlineStr">
        <is>
          <t>B07RJZVKK1</t>
        </is>
      </c>
      <c r="C650" s="96" t="inlineStr"/>
      <c r="D650" s="97">
        <f>IFERROR(VLOOKUP(A650,Data1!A:B,2,0),"")</f>
        <v/>
      </c>
      <c r="E650" s="98">
        <f>M650*Q650</f>
        <v/>
      </c>
      <c r="F650" s="98">
        <f>I650*IF(S650="CASE",H650,G650)</f>
        <v/>
      </c>
      <c r="G650" s="97">
        <f>IF(S650="CASE","",IFERROR(ROUNDUP(E650/N650,0),""))</f>
        <v/>
      </c>
      <c r="H650" s="97">
        <f>IF(S650="BOX","",IFERROR(ROUNDUP(E650/O650,0),""))</f>
        <v/>
      </c>
      <c r="I650" s="98">
        <f>IF(S650="CASE",FLOOR(O650/M650,1),FLOOR(N650/M650,1))</f>
        <v/>
      </c>
      <c r="J650" s="99">
        <f>IF(ISNUMBER(SEARCH("FNSKU",C650)),"Labeling","")</f>
        <v/>
      </c>
      <c r="K650" s="99">
        <f>IFERROR(VLOOKUP(A650,Instruction!A:F,6,0),"")</f>
        <v/>
      </c>
      <c r="L650" s="100">
        <f>IFERROR(VLOOKUP(A650,Instruction!A:J,10,0),"No Supplies")</f>
        <v/>
      </c>
      <c r="M650" s="98">
        <f>IFERROR(VLOOKUP(A650,Data1!A:C,3,0),1)</f>
        <v/>
      </c>
      <c r="N650" s="97">
        <f>IFERROR(VLOOKUP(D650,Data2!$A:$D,4,0),"")</f>
        <v/>
      </c>
      <c r="O650" s="96">
        <f>IFERROR(VLOOKUP(D650,Data2!$A:$C,3,0),"")</f>
        <v/>
      </c>
      <c r="P650" s="97" t="n">
        <v>5</v>
      </c>
      <c r="Q650" s="96" t="n">
        <v>24</v>
      </c>
      <c r="R650" s="96" t="inlineStr"/>
      <c r="S650" s="96" t="inlineStr">
        <is>
          <t>BOX</t>
        </is>
      </c>
    </row>
    <row r="651">
      <c r="A651" s="109" t="inlineStr">
        <is>
          <t>3189-SET6</t>
        </is>
      </c>
      <c r="B651" s="102" t="inlineStr">
        <is>
          <t>B07RX2S5S6</t>
        </is>
      </c>
      <c r="C651" s="102" t="inlineStr"/>
      <c r="D651" s="103">
        <f>IFERROR(VLOOKUP(A651,Data1!A:B,2,0),"")</f>
        <v/>
      </c>
      <c r="E651" s="113">
        <f>M651*Q651</f>
        <v/>
      </c>
      <c r="F651" s="113">
        <f>I651*IF(S651="CASE",H651,G651)</f>
        <v/>
      </c>
      <c r="G651" s="103">
        <f>IF(S651="CASE","",IFERROR(ROUNDUP(E651/N651,0),""))</f>
        <v/>
      </c>
      <c r="H651" s="103">
        <f>IF(S651="BOX","",IFERROR(ROUNDUP(E651/O651,0),""))</f>
        <v/>
      </c>
      <c r="I651" s="105">
        <f>IF(S651="CASE",FLOOR(O651/M651,1),FLOOR(N651/M651,1))</f>
        <v/>
      </c>
      <c r="J651" s="106">
        <f>IF(ISNUMBER(SEARCH("FNSKU",C651)),"Labeling","")</f>
        <v/>
      </c>
      <c r="K651" s="106">
        <f>IFERROR(VLOOKUP(A651,Instruction!A:F,6,0),"")</f>
        <v/>
      </c>
      <c r="L651" s="107">
        <f>IFERROR(VLOOKUP(A651,Instruction!A:J,10,0),"No Supplies")</f>
        <v/>
      </c>
      <c r="M651" s="113">
        <f>IFERROR(VLOOKUP(A651,Data1!A:C,3,0),1)</f>
        <v/>
      </c>
      <c r="N651" s="103">
        <f>IFERROR(VLOOKUP(D651,Data2!$A:$D,4,0),"")</f>
        <v/>
      </c>
      <c r="O651" s="102">
        <f>IFERROR(VLOOKUP(D651,Data2!$A:$C,3,0),"")</f>
        <v/>
      </c>
      <c r="P651" s="103" t="n">
        <v>5</v>
      </c>
      <c r="Q651" s="102" t="n">
        <v>4</v>
      </c>
      <c r="R651" s="102" t="inlineStr"/>
      <c r="S651" s="102" t="inlineStr">
        <is>
          <t>BOX</t>
        </is>
      </c>
    </row>
    <row r="652">
      <c r="A652" s="95" t="inlineStr">
        <is>
          <t>4125-PACK2</t>
        </is>
      </c>
      <c r="B652" s="96" t="inlineStr">
        <is>
          <t>B08DQBLTG5</t>
        </is>
      </c>
      <c r="C652" s="96" t="inlineStr"/>
      <c r="D652" s="97">
        <f>IFERROR(VLOOKUP(A652,Data1!A:B,2,0),"")</f>
        <v/>
      </c>
      <c r="E652" s="98">
        <f>M652*Q652</f>
        <v/>
      </c>
      <c r="F652" s="98">
        <f>I652*IF(S652="CASE",H652,G652)</f>
        <v/>
      </c>
      <c r="G652" s="97">
        <f>IF(S652="CASE","",IFERROR(ROUNDUP(E652/N652,0),""))</f>
        <v/>
      </c>
      <c r="H652" s="97">
        <f>IF(S652="BOX","",IFERROR(ROUNDUP(E652/O652,0),""))</f>
        <v/>
      </c>
      <c r="I652" s="98">
        <f>IF(S652="CASE",FLOOR(O652/M652,1),FLOOR(N652/M652,1))</f>
        <v/>
      </c>
      <c r="J652" s="99">
        <f>IF(ISNUMBER(SEARCH("FNSKU",C652)),"Labeling","")</f>
        <v/>
      </c>
      <c r="K652" s="99">
        <f>IFERROR(VLOOKUP(A652,Instruction!A:F,6,0),"")</f>
        <v/>
      </c>
      <c r="L652" s="100">
        <f>IFERROR(VLOOKUP(A652,Instruction!A:J,10,0),"No Supplies")</f>
        <v/>
      </c>
      <c r="M652" s="98">
        <f>IFERROR(VLOOKUP(A652,Data1!A:C,3,0),1)</f>
        <v/>
      </c>
      <c r="N652" s="97">
        <f>IFERROR(VLOOKUP(D652,Data2!$A:$D,4,0),"")</f>
        <v/>
      </c>
      <c r="O652" s="96">
        <f>IFERROR(VLOOKUP(D652,Data2!$A:$C,3,0),"")</f>
        <v/>
      </c>
      <c r="P652" s="97" t="n">
        <v>5</v>
      </c>
      <c r="Q652" s="96" t="n">
        <v>6</v>
      </c>
      <c r="R652" s="96" t="inlineStr"/>
      <c r="S652" s="96" t="inlineStr">
        <is>
          <t>CASE</t>
        </is>
      </c>
    </row>
    <row r="653">
      <c r="A653" s="109" t="inlineStr">
        <is>
          <t>2012-PACK2</t>
        </is>
      </c>
      <c r="B653" s="102" t="inlineStr">
        <is>
          <t>B08GX3FTSL</t>
        </is>
      </c>
      <c r="C653" s="102" t="inlineStr"/>
      <c r="D653" s="103">
        <f>IFERROR(VLOOKUP(A653,Data1!A:B,2,0),"")</f>
        <v/>
      </c>
      <c r="E653" s="113">
        <f>M653*Q653</f>
        <v/>
      </c>
      <c r="F653" s="113">
        <f>I653*IF(S653="CASE",H653,G653)</f>
        <v/>
      </c>
      <c r="G653" s="103">
        <f>IF(S653="CASE","",IFERROR(ROUNDUP(E653/N653,0),""))</f>
        <v/>
      </c>
      <c r="H653" s="103">
        <f>IF(S653="BOX","",IFERROR(ROUNDUP(E653/O653,0),""))</f>
        <v/>
      </c>
      <c r="I653" s="105">
        <f>IF(S653="CASE",FLOOR(O653/M653,1),FLOOR(N653/M653,1))</f>
        <v/>
      </c>
      <c r="J653" s="106">
        <f>IF(ISNUMBER(SEARCH("FNSKU",C653)),"Labeling","")</f>
        <v/>
      </c>
      <c r="K653" s="106">
        <f>IFERROR(VLOOKUP(A653,Instruction!A:F,6,0),"")</f>
        <v/>
      </c>
      <c r="L653" s="107">
        <f>IFERROR(VLOOKUP(A653,Instruction!A:J,10,0),"No Supplies")</f>
        <v/>
      </c>
      <c r="M653" s="113">
        <f>IFERROR(VLOOKUP(A653,Data1!A:C,3,0),1)</f>
        <v/>
      </c>
      <c r="N653" s="103">
        <f>IFERROR(VLOOKUP(D653,Data2!$A:$D,4,0),"")</f>
        <v/>
      </c>
      <c r="O653" s="102">
        <f>IFERROR(VLOOKUP(D653,Data2!$A:$C,3,0),"")</f>
        <v/>
      </c>
      <c r="P653" s="103" t="n">
        <v>5</v>
      </c>
      <c r="Q653" s="102" t="n">
        <v>12</v>
      </c>
      <c r="R653" s="102" t="inlineStr"/>
      <c r="S653" s="102" t="inlineStr">
        <is>
          <t>BOX</t>
        </is>
      </c>
    </row>
    <row r="654">
      <c r="A654" s="95" t="inlineStr">
        <is>
          <t>1775-EACH</t>
        </is>
      </c>
      <c r="B654" s="96" t="inlineStr">
        <is>
          <t>B07SBCJFHB</t>
        </is>
      </c>
      <c r="C654" s="96" t="inlineStr"/>
      <c r="D654" s="97">
        <f>IFERROR(VLOOKUP(A654,Data1!A:B,2,0),"")</f>
        <v/>
      </c>
      <c r="E654" s="98">
        <f>M654*Q654</f>
        <v/>
      </c>
      <c r="F654" s="98">
        <f>I654*IF(S654="CASE",H654,G654)</f>
        <v/>
      </c>
      <c r="G654" s="97">
        <f>IF(S654="CASE","",IFERROR(ROUNDUP(E654/N654,0),""))</f>
        <v/>
      </c>
      <c r="H654" s="97">
        <f>IF(S654="BOX","",IFERROR(ROUNDUP(E654/O654,0),""))</f>
        <v/>
      </c>
      <c r="I654" s="98">
        <f>IF(S654="CASE",FLOOR(O654/M654,1),FLOOR(N654/M654,1))</f>
        <v/>
      </c>
      <c r="J654" s="99">
        <f>IF(ISNUMBER(SEARCH("FNSKU",C654)),"Labeling","")</f>
        <v/>
      </c>
      <c r="K654" s="99">
        <f>IFERROR(VLOOKUP(A654,Instruction!A:F,6,0),"")</f>
        <v/>
      </c>
      <c r="L654" s="100">
        <f>IFERROR(VLOOKUP(A654,Instruction!A:J,10,0),"No Supplies")</f>
        <v/>
      </c>
      <c r="M654" s="98">
        <f>IFERROR(VLOOKUP(A654,Data1!A:C,3,0),1)</f>
        <v/>
      </c>
      <c r="N654" s="97">
        <f>IFERROR(VLOOKUP(D654,Data2!$A:$D,4,0),"")</f>
        <v/>
      </c>
      <c r="O654" s="96">
        <f>IFERROR(VLOOKUP(D654,Data2!$A:$C,3,0),"")</f>
        <v/>
      </c>
      <c r="P654" s="97" t="n">
        <v>5</v>
      </c>
      <c r="Q654" s="96" t="n">
        <v>24</v>
      </c>
      <c r="R654" s="96" t="inlineStr"/>
      <c r="S654" s="96" t="inlineStr">
        <is>
          <t>BOX</t>
        </is>
      </c>
    </row>
    <row r="655">
      <c r="A655" s="109" t="inlineStr">
        <is>
          <t>4162-PACK2</t>
        </is>
      </c>
      <c r="B655" s="102" t="inlineStr">
        <is>
          <t>B08DQ57PPC</t>
        </is>
      </c>
      <c r="C655" s="102" t="inlineStr"/>
      <c r="D655" s="103">
        <f>IFERROR(VLOOKUP(A655,Data1!A:B,2,0),"")</f>
        <v/>
      </c>
      <c r="E655" s="113">
        <f>M655*Q655</f>
        <v/>
      </c>
      <c r="F655" s="113">
        <f>I655*IF(S655="CASE",H655,G655)</f>
        <v/>
      </c>
      <c r="G655" s="103">
        <f>IF(S655="CASE","",IFERROR(ROUNDUP(E655/N655,0),""))</f>
        <v/>
      </c>
      <c r="H655" s="103">
        <f>IF(S655="BOX","",IFERROR(ROUNDUP(E655/O655,0),""))</f>
        <v/>
      </c>
      <c r="I655" s="105">
        <f>IF(S655="CASE",FLOOR(O655/M655,1),FLOOR(N655/M655,1))</f>
        <v/>
      </c>
      <c r="J655" s="106">
        <f>IF(ISNUMBER(SEARCH("FNSKU",C655)),"Labeling","")</f>
        <v/>
      </c>
      <c r="K655" s="106">
        <f>IFERROR(VLOOKUP(A655,Instruction!A:F,6,0),"")</f>
        <v/>
      </c>
      <c r="L655" s="107">
        <f>IFERROR(VLOOKUP(A655,Instruction!A:J,10,0),"No Supplies")</f>
        <v/>
      </c>
      <c r="M655" s="113">
        <f>IFERROR(VLOOKUP(A655,Data1!A:C,3,0),1)</f>
        <v/>
      </c>
      <c r="N655" s="103">
        <f>IFERROR(VLOOKUP(D655,Data2!$A:$D,4,0),"")</f>
        <v/>
      </c>
      <c r="O655" s="102">
        <f>IFERROR(VLOOKUP(D655,Data2!$A:$C,3,0),"")</f>
        <v/>
      </c>
      <c r="P655" s="103" t="n">
        <v>5</v>
      </c>
      <c r="Q655" s="102" t="n">
        <v>6</v>
      </c>
      <c r="R655" s="102" t="inlineStr"/>
      <c r="S655" s="102" t="inlineStr">
        <is>
          <t>CASE</t>
        </is>
      </c>
    </row>
    <row r="656">
      <c r="A656" s="95" t="inlineStr">
        <is>
          <t>1040-PACK2</t>
        </is>
      </c>
      <c r="B656" s="96" t="inlineStr">
        <is>
          <t>B096L8XN1F</t>
        </is>
      </c>
      <c r="C656" s="96" t="inlineStr"/>
      <c r="D656" s="97">
        <f>IFERROR(VLOOKUP(A656,Data1!A:B,2,0),"")</f>
        <v/>
      </c>
      <c r="E656" s="98">
        <f>M656*Q656</f>
        <v/>
      </c>
      <c r="F656" s="98">
        <f>I656*IF(S656="CASE",H656,G656)</f>
        <v/>
      </c>
      <c r="G656" s="97">
        <f>IF(S656="CASE","",IFERROR(ROUNDUP(E656/N656,0),""))</f>
        <v/>
      </c>
      <c r="H656" s="97">
        <f>IF(S656="BOX","",IFERROR(ROUNDUP(E656/O656,0),""))</f>
        <v/>
      </c>
      <c r="I656" s="98">
        <f>IF(S656="CASE",FLOOR(O656/M656,1),FLOOR(N656/M656,1))</f>
        <v/>
      </c>
      <c r="J656" s="99">
        <f>IF(ISNUMBER(SEARCH("FNSKU",C656)),"Labeling","")</f>
        <v/>
      </c>
      <c r="K656" s="99">
        <f>IFERROR(VLOOKUP(A656,Instruction!A:F,6,0),"")</f>
        <v/>
      </c>
      <c r="L656" s="100">
        <f>IFERROR(VLOOKUP(A656,Instruction!A:J,10,0),"No Supplies")</f>
        <v/>
      </c>
      <c r="M656" s="98">
        <f>IFERROR(VLOOKUP(A656,Data1!A:C,3,0),1)</f>
        <v/>
      </c>
      <c r="N656" s="97">
        <f>IFERROR(VLOOKUP(D656,Data2!$A:$D,4,0),"")</f>
        <v/>
      </c>
      <c r="O656" s="96">
        <f>IFERROR(VLOOKUP(D656,Data2!$A:$C,3,0),"")</f>
        <v/>
      </c>
      <c r="P656" s="97" t="n">
        <v>5</v>
      </c>
      <c r="Q656" s="96" t="n">
        <v>6</v>
      </c>
      <c r="R656" s="96" t="inlineStr"/>
      <c r="S656" s="96" t="inlineStr">
        <is>
          <t>CASE</t>
        </is>
      </c>
    </row>
    <row r="657">
      <c r="A657" s="109" t="inlineStr">
        <is>
          <t>4160-PACK2</t>
        </is>
      </c>
      <c r="B657" s="102" t="inlineStr">
        <is>
          <t>B08DQ6N3MS</t>
        </is>
      </c>
      <c r="C657" s="102" t="inlineStr"/>
      <c r="D657" s="103">
        <f>IFERROR(VLOOKUP(A657,Data1!A:B,2,0),"")</f>
        <v/>
      </c>
      <c r="E657" s="113">
        <f>M657*Q657</f>
        <v/>
      </c>
      <c r="F657" s="113">
        <f>I657*IF(S657="CASE",H657,G657)</f>
        <v/>
      </c>
      <c r="G657" s="103">
        <f>IF(S657="CASE","",IFERROR(ROUNDUP(E657/N657,0),""))</f>
        <v/>
      </c>
      <c r="H657" s="103">
        <f>IF(S657="BOX","",IFERROR(ROUNDUP(E657/O657,0),""))</f>
        <v/>
      </c>
      <c r="I657" s="105">
        <f>IF(S657="CASE",FLOOR(O657/M657,1),FLOOR(N657/M657,1))</f>
        <v/>
      </c>
      <c r="J657" s="106">
        <f>IF(ISNUMBER(SEARCH("FNSKU",C657)),"Labeling","")</f>
        <v/>
      </c>
      <c r="K657" s="106">
        <f>IFERROR(VLOOKUP(A657,Instruction!A:F,6,0),"")</f>
        <v/>
      </c>
      <c r="L657" s="107">
        <f>IFERROR(VLOOKUP(A657,Instruction!A:J,10,0),"No Supplies")</f>
        <v/>
      </c>
      <c r="M657" s="113">
        <f>IFERROR(VLOOKUP(A657,Data1!A:C,3,0),1)</f>
        <v/>
      </c>
      <c r="N657" s="103">
        <f>IFERROR(VLOOKUP(D657,Data2!$A:$D,4,0),"")</f>
        <v/>
      </c>
      <c r="O657" s="102">
        <f>IFERROR(VLOOKUP(D657,Data2!$A:$C,3,0),"")</f>
        <v/>
      </c>
      <c r="P657" s="103" t="n">
        <v>5</v>
      </c>
      <c r="Q657" s="102" t="n">
        <v>6</v>
      </c>
      <c r="R657" s="102" t="inlineStr"/>
      <c r="S657" s="102" t="inlineStr">
        <is>
          <t>CASE</t>
        </is>
      </c>
    </row>
    <row r="658">
      <c r="A658" s="95" t="inlineStr">
        <is>
          <t>4123-CASE</t>
        </is>
      </c>
      <c r="B658" s="96" t="inlineStr">
        <is>
          <t>B07QB52K3Y</t>
        </is>
      </c>
      <c r="C658" s="96" t="inlineStr">
        <is>
          <t>X0044RG68L</t>
        </is>
      </c>
      <c r="D658" s="97">
        <f>IFERROR(VLOOKUP(A658,Data1!A:B,2,0),"")</f>
        <v/>
      </c>
      <c r="E658" s="98">
        <f>M658*Q658</f>
        <v/>
      </c>
      <c r="F658" s="98">
        <f>I658*IF(S658="CASE",H658,G658)</f>
        <v/>
      </c>
      <c r="G658" s="97">
        <f>IF(S658="CASE","",IFERROR(ROUNDUP(E658/N658,0),""))</f>
        <v/>
      </c>
      <c r="H658" s="97">
        <f>IF(S658="BOX","",IFERROR(ROUNDUP(E658/O658,0),""))</f>
        <v/>
      </c>
      <c r="I658" s="98">
        <f>IF(S658="CASE",FLOOR(O658/M658,1),FLOOR(N658/M658,1))</f>
        <v/>
      </c>
      <c r="J658" s="99">
        <f>IF(ISNUMBER(SEARCH("FNSKU",C658)),"Labeling","")</f>
        <v/>
      </c>
      <c r="K658" s="99">
        <f>IFERROR(VLOOKUP(A658,Instruction!A:F,6,0),"")</f>
        <v/>
      </c>
      <c r="L658" s="100">
        <f>IFERROR(VLOOKUP(A658,Instruction!A:J,10,0),"No Supplies")</f>
        <v/>
      </c>
      <c r="M658" s="98">
        <f>IFERROR(VLOOKUP(A658,Data1!A:C,3,0),1)</f>
        <v/>
      </c>
      <c r="N658" s="97">
        <f>IFERROR(VLOOKUP(D658,Data2!$A:$D,4,0),"")</f>
        <v/>
      </c>
      <c r="O658" s="96">
        <f>IFERROR(VLOOKUP(D658,Data2!$A:$C,3,0),"")</f>
        <v/>
      </c>
      <c r="P658" s="97" t="n">
        <v>4</v>
      </c>
      <c r="Q658" s="96" t="n">
        <v>4</v>
      </c>
      <c r="R658" s="96" t="inlineStr"/>
      <c r="S658" s="96" t="inlineStr">
        <is>
          <t>CASE</t>
        </is>
      </c>
    </row>
    <row r="659">
      <c r="A659" s="109" t="inlineStr">
        <is>
          <t>1242-EACH</t>
        </is>
      </c>
      <c r="B659" s="102" t="inlineStr">
        <is>
          <t>B07S3ZW4Y4</t>
        </is>
      </c>
      <c r="C659" s="102" t="inlineStr"/>
      <c r="D659" s="103">
        <f>IFERROR(VLOOKUP(A659,Data1!A:B,2,0),"")</f>
        <v/>
      </c>
      <c r="E659" s="113">
        <f>M659*Q659</f>
        <v/>
      </c>
      <c r="F659" s="113">
        <f>I659*IF(S659="CASE",H659,G659)</f>
        <v/>
      </c>
      <c r="G659" s="103">
        <f>IF(S659="CASE","",IFERROR(ROUNDUP(E659/N659,0),""))</f>
        <v/>
      </c>
      <c r="H659" s="103">
        <f>IF(S659="BOX","",IFERROR(ROUNDUP(E659/O659,0),""))</f>
        <v/>
      </c>
      <c r="I659" s="105">
        <f>IF(S659="CASE",FLOOR(O659/M659,1),FLOOR(N659/M659,1))</f>
        <v/>
      </c>
      <c r="J659" s="106">
        <f>IF(ISNUMBER(SEARCH("FNSKU",C659)),"Labeling","")</f>
        <v/>
      </c>
      <c r="K659" s="106">
        <f>IFERROR(VLOOKUP(A659,Instruction!A:F,6,0),"")</f>
        <v/>
      </c>
      <c r="L659" s="107">
        <f>IFERROR(VLOOKUP(A659,Instruction!A:J,10,0),"No Supplies")</f>
        <v/>
      </c>
      <c r="M659" s="113">
        <f>IFERROR(VLOOKUP(A659,Data1!A:C,3,0),1)</f>
        <v/>
      </c>
      <c r="N659" s="103">
        <f>IFERROR(VLOOKUP(D659,Data2!$A:$D,4,0),"")</f>
        <v/>
      </c>
      <c r="O659" s="102">
        <f>IFERROR(VLOOKUP(D659,Data2!$A:$C,3,0),"")</f>
        <v/>
      </c>
      <c r="P659" s="103" t="n">
        <v>5</v>
      </c>
      <c r="Q659" s="102" t="n">
        <v>24</v>
      </c>
      <c r="R659" s="102" t="inlineStr"/>
      <c r="S659" s="102" t="inlineStr">
        <is>
          <t>BOX</t>
        </is>
      </c>
    </row>
    <row r="660">
      <c r="A660" s="95" t="inlineStr">
        <is>
          <t>2156-SET10</t>
        </is>
      </c>
      <c r="B660" s="96" t="inlineStr">
        <is>
          <t>B0BSP7M34W</t>
        </is>
      </c>
      <c r="C660" s="96" t="inlineStr"/>
      <c r="D660" s="97">
        <f>IFERROR(VLOOKUP(A660,Data1!A:B,2,0),"")</f>
        <v/>
      </c>
      <c r="E660" s="98">
        <f>M660*Q660</f>
        <v/>
      </c>
      <c r="F660" s="98">
        <f>I660*IF(S660="CASE",H660,G660)</f>
        <v/>
      </c>
      <c r="G660" s="97">
        <f>IF(S660="CASE","",IFERROR(ROUNDUP(E660/N660,0),""))</f>
        <v/>
      </c>
      <c r="H660" s="97">
        <f>IF(S660="BOX","",IFERROR(ROUNDUP(E660/O660,0),""))</f>
        <v/>
      </c>
      <c r="I660" s="98">
        <f>IF(S660="CASE",FLOOR(O660/M660,1),FLOOR(N660/M660,1))</f>
        <v/>
      </c>
      <c r="J660" s="99">
        <f>IF(ISNUMBER(SEARCH("FNSKU",C660)),"Labeling","")</f>
        <v/>
      </c>
      <c r="K660" s="99">
        <f>IFERROR(VLOOKUP(A660,Instruction!A:F,6,0),"")</f>
        <v/>
      </c>
      <c r="L660" s="100">
        <f>IFERROR(VLOOKUP(A660,Instruction!A:J,10,0),"No Supplies")</f>
        <v/>
      </c>
      <c r="M660" s="98">
        <f>IFERROR(VLOOKUP(A660,Data1!A:C,3,0),1)</f>
        <v/>
      </c>
      <c r="N660" s="97">
        <f>IFERROR(VLOOKUP(D660,Data2!$A:$D,4,0),"")</f>
        <v/>
      </c>
      <c r="O660" s="96">
        <f>IFERROR(VLOOKUP(D660,Data2!$A:$C,3,0),"")</f>
        <v/>
      </c>
      <c r="P660" s="97" t="n">
        <v>5</v>
      </c>
      <c r="Q660" s="96" t="n">
        <v>50</v>
      </c>
      <c r="R660" s="96" t="inlineStr"/>
      <c r="S660" s="96" t="inlineStr">
        <is>
          <t>CASE</t>
        </is>
      </c>
    </row>
    <row r="661">
      <c r="A661" s="109" t="inlineStr">
        <is>
          <t>17090-A-EACH</t>
        </is>
      </c>
      <c r="B661" s="102" t="inlineStr">
        <is>
          <t>B07S87F4C6</t>
        </is>
      </c>
      <c r="C661" s="102" t="inlineStr"/>
      <c r="D661" s="103">
        <f>IFERROR(VLOOKUP(A661,Data1!A:B,2,0),"")</f>
        <v/>
      </c>
      <c r="E661" s="113">
        <f>M661*Q661</f>
        <v/>
      </c>
      <c r="F661" s="113">
        <f>I661*IF(S661="CASE",H661,G661)</f>
        <v/>
      </c>
      <c r="G661" s="103">
        <f>IF(S661="CASE","",IFERROR(ROUNDUP(E661/N661,0),""))</f>
        <v/>
      </c>
      <c r="H661" s="103">
        <f>IF(S661="BOX","",IFERROR(ROUNDUP(E661/O661,0),""))</f>
        <v/>
      </c>
      <c r="I661" s="105">
        <f>IF(S661="CASE",FLOOR(O661/M661,1),FLOOR(N661/M661,1))</f>
        <v/>
      </c>
      <c r="J661" s="106">
        <f>IF(ISNUMBER(SEARCH("FNSKU",C661)),"Labeling","")</f>
        <v/>
      </c>
      <c r="K661" s="106">
        <f>IFERROR(VLOOKUP(A661,Instruction!A:F,6,0),"")</f>
        <v/>
      </c>
      <c r="L661" s="107">
        <f>IFERROR(VLOOKUP(A661,Instruction!A:J,10,0),"No Supplies")</f>
        <v/>
      </c>
      <c r="M661" s="113">
        <f>IFERROR(VLOOKUP(A661,Data1!A:C,3,0),1)</f>
        <v/>
      </c>
      <c r="N661" s="103">
        <f>IFERROR(VLOOKUP(D661,Data2!$A:$D,4,0),"")</f>
        <v/>
      </c>
      <c r="O661" s="102">
        <f>IFERROR(VLOOKUP(D661,Data2!$A:$C,3,0),"")</f>
        <v/>
      </c>
      <c r="P661" s="103" t="n">
        <v>5</v>
      </c>
      <c r="Q661" s="102" t="n">
        <v>12</v>
      </c>
      <c r="R661" s="102" t="inlineStr"/>
      <c r="S661" s="102" t="inlineStr">
        <is>
          <t>BOX</t>
        </is>
      </c>
    </row>
    <row r="662">
      <c r="A662" s="95" t="inlineStr">
        <is>
          <t>1829-SET4</t>
        </is>
      </c>
      <c r="B662" s="96" t="inlineStr">
        <is>
          <t>B07R3TB99Y</t>
        </is>
      </c>
      <c r="C662" s="96" t="inlineStr"/>
      <c r="D662" s="97">
        <f>IFERROR(VLOOKUP(A662,Data1!A:B,2,0),"")</f>
        <v/>
      </c>
      <c r="E662" s="98">
        <f>M662*Q662</f>
        <v/>
      </c>
      <c r="F662" s="98">
        <f>I662*IF(S662="CASE",H662,G662)</f>
        <v/>
      </c>
      <c r="G662" s="97">
        <f>IF(S662="CASE","",IFERROR(ROUNDUP(E662/N662,0),""))</f>
        <v/>
      </c>
      <c r="H662" s="97">
        <f>IF(S662="BOX","",IFERROR(ROUNDUP(E662/O662,0),""))</f>
        <v/>
      </c>
      <c r="I662" s="98">
        <f>IF(S662="CASE",FLOOR(O662/M662,1),FLOOR(N662/M662,1))</f>
        <v/>
      </c>
      <c r="J662" s="99">
        <f>IF(ISNUMBER(SEARCH("FNSKU",C662)),"Labeling","")</f>
        <v/>
      </c>
      <c r="K662" s="99" t="inlineStr">
        <is>
          <t>• Insert 4 pcs per poly bag (Blue, Purple, Green, Pink). Apply FNSKU labels on each of the poly bags.
• Insert the poly-bagged sets back to BX-191313</t>
        </is>
      </c>
      <c r="L662" s="100">
        <f>IFERROR(VLOOKUP(A662,Instruction!A:J,10,0),"No Supplies")</f>
        <v/>
      </c>
      <c r="M662" s="98">
        <f>IFERROR(VLOOKUP(A662,Data1!A:C,3,0),1)</f>
        <v/>
      </c>
      <c r="N662" s="97">
        <f>IFERROR(VLOOKUP(D662,Data2!$A:$D,4,0),"")</f>
        <v/>
      </c>
      <c r="O662" s="96">
        <f>IFERROR(VLOOKUP(D662,Data2!$A:$C,3,0),"")</f>
        <v/>
      </c>
      <c r="P662" s="97" t="n">
        <v>5</v>
      </c>
      <c r="Q662" s="96" t="n">
        <v>12</v>
      </c>
      <c r="R662" s="96" t="inlineStr"/>
      <c r="S662" s="96" t="inlineStr">
        <is>
          <t>CASE</t>
        </is>
      </c>
    </row>
    <row r="663">
      <c r="A663" s="109" t="inlineStr">
        <is>
          <t>3117-BOX</t>
        </is>
      </c>
      <c r="B663" s="102" t="inlineStr">
        <is>
          <t>B07XQKFRFL</t>
        </is>
      </c>
      <c r="C663" s="102" t="inlineStr"/>
      <c r="D663" s="103">
        <f>IFERROR(VLOOKUP(A663,Data1!A:B,2,0),"")</f>
        <v/>
      </c>
      <c r="E663" s="113">
        <f>M663*Q663</f>
        <v/>
      </c>
      <c r="F663" s="113">
        <f>I663*IF(S663="CASE",H663,G663)</f>
        <v/>
      </c>
      <c r="G663" s="103">
        <f>IF(S663="CASE","",IFERROR(ROUNDUP(E663/N663,0),""))</f>
        <v/>
      </c>
      <c r="H663" s="103">
        <f>IF(S663="BOX","",IFERROR(ROUNDUP(E663/O663,0),""))</f>
        <v/>
      </c>
      <c r="I663" s="105">
        <f>IF(S663="CASE",FLOOR(O663/M663,1),FLOOR(N663/M663,1))</f>
        <v/>
      </c>
      <c r="J663" s="106">
        <f>IF(ISNUMBER(SEARCH("FNSKU",C663)),"Labeling","")</f>
        <v/>
      </c>
      <c r="K663" s="106">
        <f>IFERROR(VLOOKUP(A663,Instruction!A:F,6,0),"")</f>
        <v/>
      </c>
      <c r="L663" s="107">
        <f>IFERROR(VLOOKUP(A663,Instruction!A:J,10,0),"No Supplies")</f>
        <v/>
      </c>
      <c r="M663" s="113">
        <f>IFERROR(VLOOKUP(A663,Data1!A:C,3,0),1)</f>
        <v/>
      </c>
      <c r="N663" s="103">
        <f>IFERROR(VLOOKUP(D663,Data2!$A:$D,4,0),"")</f>
        <v/>
      </c>
      <c r="O663" s="102">
        <f>IFERROR(VLOOKUP(D663,Data2!$A:$C,3,0),"")</f>
        <v/>
      </c>
      <c r="P663" s="103" t="n">
        <v>5</v>
      </c>
      <c r="Q663" s="102" t="n">
        <v>6</v>
      </c>
      <c r="R663" s="102" t="inlineStr"/>
      <c r="S663" s="102" t="inlineStr">
        <is>
          <t>CASE</t>
        </is>
      </c>
    </row>
    <row r="664">
      <c r="A664" s="95" t="inlineStr">
        <is>
          <t>571-PACK2</t>
        </is>
      </c>
      <c r="B664" s="96" t="inlineStr">
        <is>
          <t>B08DFHL48P</t>
        </is>
      </c>
      <c r="C664" s="96" t="inlineStr"/>
      <c r="D664" s="97">
        <f>IFERROR(VLOOKUP(A664,Data1!A:B,2,0),"")</f>
        <v/>
      </c>
      <c r="E664" s="98">
        <f>M664*Q664</f>
        <v/>
      </c>
      <c r="F664" s="98">
        <f>I664*IF(S664="CASE",H664,G664)</f>
        <v/>
      </c>
      <c r="G664" s="97">
        <f>IF(S664="CASE","",IFERROR(ROUNDUP(E664/N664,0),""))</f>
        <v/>
      </c>
      <c r="H664" s="97">
        <f>IF(S664="BOX","",IFERROR(ROUNDUP(E664/O664,0),""))</f>
        <v/>
      </c>
      <c r="I664" s="98">
        <f>IF(S664="CASE",FLOOR(O664/M664,1),FLOOR(N664/M664,1))</f>
        <v/>
      </c>
      <c r="J664" s="99">
        <f>IF(ISNUMBER(SEARCH("FNSKU",C664)),"Labeling","")</f>
        <v/>
      </c>
      <c r="K664" s="99">
        <f>IFERROR(VLOOKUP(A664,Instruction!A:F,6,0),"")</f>
        <v/>
      </c>
      <c r="L664" s="100">
        <f>IFERROR(VLOOKUP(A664,Instruction!A:J,10,0),"No Supplies")</f>
        <v/>
      </c>
      <c r="M664" s="98">
        <f>IFERROR(VLOOKUP(A664,Data1!A:C,3,0),1)</f>
        <v/>
      </c>
      <c r="N664" s="97">
        <f>IFERROR(VLOOKUP(D664,Data2!$A:$D,4,0),"")</f>
        <v/>
      </c>
      <c r="O664" s="96">
        <f>IFERROR(VLOOKUP(D664,Data2!$A:$C,3,0),"")</f>
        <v/>
      </c>
      <c r="P664" s="97" t="n">
        <v>5</v>
      </c>
      <c r="Q664" s="96" t="n">
        <v>24</v>
      </c>
      <c r="R664" s="96" t="inlineStr"/>
      <c r="S664" s="96" t="inlineStr">
        <is>
          <t>CASE</t>
        </is>
      </c>
    </row>
    <row r="665">
      <c r="A665" s="109" t="inlineStr">
        <is>
          <t>4429-SET6</t>
        </is>
      </c>
      <c r="B665" s="102" t="inlineStr">
        <is>
          <t>B08QTWVF27</t>
        </is>
      </c>
      <c r="C665" s="102" t="inlineStr"/>
      <c r="D665" s="103">
        <f>IFERROR(VLOOKUP(A665,Data1!A:B,2,0),"")</f>
        <v/>
      </c>
      <c r="E665" s="113">
        <f>M665*Q665</f>
        <v/>
      </c>
      <c r="F665" s="113">
        <f>I665*IF(S665="CASE",H665,G665)</f>
        <v/>
      </c>
      <c r="G665" s="103">
        <f>IF(S665="CASE","",IFERROR(ROUNDUP(E665/N665,0),""))</f>
        <v/>
      </c>
      <c r="H665" s="103">
        <f>IF(S665="BOX","",IFERROR(ROUNDUP(E665/O665,0),""))</f>
        <v/>
      </c>
      <c r="I665" s="105">
        <f>IF(S665="CASE",FLOOR(O665/M665,1),FLOOR(N665/M665,1))</f>
        <v/>
      </c>
      <c r="J665" s="106">
        <f>IF(ISNUMBER(SEARCH("FNSKU",C665)),"Labeling","")</f>
        <v/>
      </c>
      <c r="K665" s="106">
        <f>IFERROR(VLOOKUP(A665,Instruction!A:F,6,0),"")</f>
        <v/>
      </c>
      <c r="L665" s="107">
        <f>IFERROR(VLOOKUP(A665,Instruction!A:J,10,0),"No Supplies")</f>
        <v/>
      </c>
      <c r="M665" s="113">
        <f>IFERROR(VLOOKUP(A665,Data1!A:C,3,0),1)</f>
        <v/>
      </c>
      <c r="N665" s="103">
        <f>IFERROR(VLOOKUP(D665,Data2!$A:$D,4,0),"")</f>
        <v/>
      </c>
      <c r="O665" s="102">
        <f>IFERROR(VLOOKUP(D665,Data2!$A:$C,3,0),"")</f>
        <v/>
      </c>
      <c r="P665" s="103" t="n">
        <v>5</v>
      </c>
      <c r="Q665" s="102" t="n">
        <v>4</v>
      </c>
      <c r="R665" s="102" t="inlineStr"/>
      <c r="S665" s="102" t="inlineStr">
        <is>
          <t>BOX</t>
        </is>
      </c>
    </row>
    <row r="666">
      <c r="A666" s="95" t="inlineStr">
        <is>
          <t>763-PACK2</t>
        </is>
      </c>
      <c r="B666" s="96" t="inlineStr">
        <is>
          <t>B08F79XRGR</t>
        </is>
      </c>
      <c r="C666" s="96" t="inlineStr">
        <is>
          <t>X0044RW2Z7</t>
        </is>
      </c>
      <c r="D666" s="97">
        <f>IFERROR(VLOOKUP(A666,Data1!A:B,2,0),"")</f>
        <v/>
      </c>
      <c r="E666" s="98">
        <f>M666*Q666</f>
        <v/>
      </c>
      <c r="F666" s="98">
        <f>I666*IF(S666="CASE",H666,G666)</f>
        <v/>
      </c>
      <c r="G666" s="97">
        <f>IF(S666="CASE","",IFERROR(ROUNDUP(E666/N666,0),""))</f>
        <v/>
      </c>
      <c r="H666" s="97">
        <f>IF(S666="BOX","",IFERROR(ROUNDUP(E666/O666,0),""))</f>
        <v/>
      </c>
      <c r="I666" s="98">
        <f>IF(S666="CASE",FLOOR(O666/M666,1),FLOOR(N666/M666,1))</f>
        <v/>
      </c>
      <c r="J666" s="99">
        <f>IF(ISNUMBER(SEARCH("FNSKU",C666)),"Labeling","")</f>
        <v/>
      </c>
      <c r="K666" s="99">
        <f>IFERROR(VLOOKUP(A666,Instruction!A:F,6,0),"")</f>
        <v/>
      </c>
      <c r="L666" s="100">
        <f>IFERROR(VLOOKUP(A666,Instruction!A:J,10,0),"No Supplies")</f>
        <v/>
      </c>
      <c r="M666" s="98">
        <f>IFERROR(VLOOKUP(A666,Data1!A:C,3,0),1)</f>
        <v/>
      </c>
      <c r="N666" s="97">
        <f>IFERROR(VLOOKUP(D666,Data2!$A:$D,4,0),"")</f>
        <v/>
      </c>
      <c r="O666" s="96">
        <f>IFERROR(VLOOKUP(D666,Data2!$A:$C,3,0),"")</f>
        <v/>
      </c>
      <c r="P666" s="97" t="n">
        <v>3</v>
      </c>
      <c r="Q666" s="96" t="n">
        <v>12</v>
      </c>
      <c r="R666" s="96" t="inlineStr"/>
      <c r="S666" s="96" t="inlineStr">
        <is>
          <t>BOX</t>
        </is>
      </c>
    </row>
    <row r="667">
      <c r="A667" s="109" t="inlineStr">
        <is>
          <t>4141-CASE</t>
        </is>
      </c>
      <c r="B667" s="102" t="inlineStr">
        <is>
          <t>B07QZYWFLN</t>
        </is>
      </c>
      <c r="C667" s="102" t="inlineStr"/>
      <c r="D667" s="103">
        <f>IFERROR(VLOOKUP(A667,Data1!A:B,2,0),"")</f>
        <v/>
      </c>
      <c r="E667" s="113">
        <f>M667*Q667</f>
        <v/>
      </c>
      <c r="F667" s="113">
        <f>I667*IF(S667="CASE",H667,G667)</f>
        <v/>
      </c>
      <c r="G667" s="103">
        <f>IF(S667="CASE","",IFERROR(ROUNDUP(E667/N667,0),""))</f>
        <v/>
      </c>
      <c r="H667" s="103">
        <f>IF(S667="BOX","",IFERROR(ROUNDUP(E667/O667,0),""))</f>
        <v/>
      </c>
      <c r="I667" s="105">
        <f>IF(S667="CASE",FLOOR(O667/M667,1),FLOOR(N667/M667,1))</f>
        <v/>
      </c>
      <c r="J667" s="106">
        <f>IF(ISNUMBER(SEARCH("FNSKU",C667)),"Labeling","")</f>
        <v/>
      </c>
      <c r="K667" s="106">
        <f>IFERROR(VLOOKUP(A667,Instruction!A:F,6,0),"")</f>
        <v/>
      </c>
      <c r="L667" s="107">
        <f>IFERROR(VLOOKUP(A667,Instruction!A:J,10,0),"No Supplies")</f>
        <v/>
      </c>
      <c r="M667" s="113">
        <f>IFERROR(VLOOKUP(A667,Data1!A:C,3,0),1)</f>
        <v/>
      </c>
      <c r="N667" s="103">
        <f>IFERROR(VLOOKUP(D667,Data2!$A:$D,4,0),"")</f>
        <v/>
      </c>
      <c r="O667" s="102">
        <f>IFERROR(VLOOKUP(D667,Data2!$A:$C,3,0),"")</f>
        <v/>
      </c>
      <c r="P667" s="103" t="n">
        <v>5</v>
      </c>
      <c r="Q667" s="102" t="n">
        <v>5</v>
      </c>
      <c r="R667" s="102" t="inlineStr"/>
      <c r="S667" s="102" t="inlineStr">
        <is>
          <t>CASE</t>
        </is>
      </c>
    </row>
    <row r="668">
      <c r="A668" s="95" t="inlineStr">
        <is>
          <t>1729-PACK4</t>
        </is>
      </c>
      <c r="B668" s="96" t="inlineStr">
        <is>
          <t>B0D4RBPT82</t>
        </is>
      </c>
      <c r="C668" s="96" t="inlineStr"/>
      <c r="D668" s="97">
        <f>IFERROR(VLOOKUP(A668,Data1!A:B,2,0),"")</f>
        <v/>
      </c>
      <c r="E668" s="98">
        <f>M668*Q668</f>
        <v/>
      </c>
      <c r="F668" s="98">
        <f>I668*IF(S668="CASE",H668,G668)</f>
        <v/>
      </c>
      <c r="G668" s="97">
        <f>IF(S668="CASE","",IFERROR(ROUNDUP(E668/N668,0),""))</f>
        <v/>
      </c>
      <c r="H668" s="97">
        <f>IF(S668="BOX","",IFERROR(ROUNDUP(E668/O668,0),""))</f>
        <v/>
      </c>
      <c r="I668" s="98">
        <f>IF(S668="CASE",FLOOR(O668/M668,1),FLOOR(N668/M668,1))</f>
        <v/>
      </c>
      <c r="J668" s="99">
        <f>IF(ISNUMBER(SEARCH("FNSKU",C668)),"Labeling","")</f>
        <v/>
      </c>
      <c r="K668" s="99">
        <f>IFERROR(VLOOKUP(A668,Instruction!A:F,6,0),"")</f>
        <v/>
      </c>
      <c r="L668" s="100">
        <f>IFERROR(VLOOKUP(A668,Instruction!A:J,10,0),"No Supplies")</f>
        <v/>
      </c>
      <c r="M668" s="98">
        <f>IFERROR(VLOOKUP(A668,Data1!A:C,3,0),1)</f>
        <v/>
      </c>
      <c r="N668" s="97">
        <f>IFERROR(VLOOKUP(D668,Data2!$A:$D,4,0),"")</f>
        <v/>
      </c>
      <c r="O668" s="96">
        <f>IFERROR(VLOOKUP(D668,Data2!$A:$C,3,0),"")</f>
        <v/>
      </c>
      <c r="P668" s="97" t="n">
        <v>5</v>
      </c>
      <c r="Q668" s="96" t="n">
        <v>24</v>
      </c>
      <c r="R668" s="96" t="inlineStr"/>
      <c r="S668" s="96" t="inlineStr">
        <is>
          <t>BOX</t>
        </is>
      </c>
    </row>
    <row r="669">
      <c r="A669" s="109" t="inlineStr">
        <is>
          <t>5407-CASE</t>
        </is>
      </c>
      <c r="B669" s="102" t="inlineStr">
        <is>
          <t>B08X9WSPR9</t>
        </is>
      </c>
      <c r="C669" s="102" t="inlineStr"/>
      <c r="D669" s="103">
        <f>IFERROR(VLOOKUP(A669,Data1!A:B,2,0),"")</f>
        <v/>
      </c>
      <c r="E669" s="113">
        <f>M669*Q669</f>
        <v/>
      </c>
      <c r="F669" s="113">
        <f>I669*IF(S669="CASE",H669,G669)</f>
        <v/>
      </c>
      <c r="G669" s="103">
        <f>IF(S669="CASE","",IFERROR(ROUNDUP(E669/N669,0),""))</f>
        <v/>
      </c>
      <c r="H669" s="103">
        <f>IF(S669="BOX","",IFERROR(ROUNDUP(E669/O669,0),""))</f>
        <v/>
      </c>
      <c r="I669" s="105">
        <f>IF(S669="CASE",FLOOR(O669/M669,1),FLOOR(N669/M669,1))</f>
        <v/>
      </c>
      <c r="J669" s="106">
        <f>IF(ISNUMBER(SEARCH("FNSKU",C669)),"Labeling","")</f>
        <v/>
      </c>
      <c r="K669" s="106">
        <f>IFERROR(VLOOKUP(A669,Instruction!A:F,6,0),"")</f>
        <v/>
      </c>
      <c r="L669" s="107">
        <f>IFERROR(VLOOKUP(A669,Instruction!A:J,10,0),"No Supplies")</f>
        <v/>
      </c>
      <c r="M669" s="113">
        <f>IFERROR(VLOOKUP(A669,Data1!A:C,3,0),1)</f>
        <v/>
      </c>
      <c r="N669" s="103">
        <f>IFERROR(VLOOKUP(D669,Data2!$A:$D,4,0),"")</f>
        <v/>
      </c>
      <c r="O669" s="102">
        <f>IFERROR(VLOOKUP(D669,Data2!$A:$C,3,0),"")</f>
        <v/>
      </c>
      <c r="P669" s="103" t="n">
        <v>5</v>
      </c>
      <c r="Q669" s="102" t="n">
        <v>5</v>
      </c>
      <c r="R669" s="102" t="inlineStr"/>
      <c r="S669" s="102" t="inlineStr">
        <is>
          <t>CASE</t>
        </is>
      </c>
    </row>
    <row r="670">
      <c r="A670" s="95" t="inlineStr">
        <is>
          <t>112-PACK2</t>
        </is>
      </c>
      <c r="B670" s="96" t="inlineStr">
        <is>
          <t>B09ZWBBXNQ</t>
        </is>
      </c>
      <c r="C670" s="96" t="inlineStr"/>
      <c r="D670" s="97">
        <f>IFERROR(VLOOKUP(A670,Data1!A:B,2,0),"")</f>
        <v/>
      </c>
      <c r="E670" s="98">
        <f>M670*Q670</f>
        <v/>
      </c>
      <c r="F670" s="98">
        <f>I670*IF(S670="CASE",H670,G670)</f>
        <v/>
      </c>
      <c r="G670" s="97">
        <f>IF(S670="CASE","",IFERROR(ROUNDUP(E670/N670,0),""))</f>
        <v/>
      </c>
      <c r="H670" s="97">
        <f>IF(S670="BOX","",IFERROR(ROUNDUP(E670/O670,0),""))</f>
        <v/>
      </c>
      <c r="I670" s="98">
        <f>IF(S670="CASE",FLOOR(O670/M670,1),FLOOR(N670/M670,1))</f>
        <v/>
      </c>
      <c r="J670" s="99">
        <f>IF(ISNUMBER(SEARCH("FNSKU",C670)),"Labeling","")</f>
        <v/>
      </c>
      <c r="K670" s="99">
        <f>IFERROR(VLOOKUP(A670,Instruction!A:F,6,0),"")</f>
        <v/>
      </c>
      <c r="L670" s="100">
        <f>IFERROR(VLOOKUP(A670,Instruction!A:J,10,0),"No Supplies")</f>
        <v/>
      </c>
      <c r="M670" s="98">
        <f>IFERROR(VLOOKUP(A670,Data1!A:C,3,0),1)</f>
        <v/>
      </c>
      <c r="N670" s="97">
        <f>IFERROR(VLOOKUP(D670,Data2!$A:$D,4,0),"")</f>
        <v/>
      </c>
      <c r="O670" s="96">
        <f>IFERROR(VLOOKUP(D670,Data2!$A:$C,3,0),"")</f>
        <v/>
      </c>
      <c r="P670" s="97" t="n">
        <v>5</v>
      </c>
      <c r="Q670" s="96" t="n">
        <v>12</v>
      </c>
      <c r="R670" s="96" t="inlineStr"/>
      <c r="S670" s="96" t="inlineStr">
        <is>
          <t>BOX</t>
        </is>
      </c>
    </row>
    <row r="671">
      <c r="A671" s="109" t="inlineStr">
        <is>
          <t>251-PACK2</t>
        </is>
      </c>
      <c r="B671" s="102" t="inlineStr">
        <is>
          <t>B0CRK3M5FN</t>
        </is>
      </c>
      <c r="C671" s="102" t="inlineStr"/>
      <c r="D671" s="103">
        <f>IFERROR(VLOOKUP(A671,Data1!A:B,2,0),"")</f>
        <v/>
      </c>
      <c r="E671" s="113">
        <f>M671*Q671</f>
        <v/>
      </c>
      <c r="F671" s="113">
        <f>I671*IF(S671="CASE",H671,G671)</f>
        <v/>
      </c>
      <c r="G671" s="103">
        <f>IF(S671="CASE","",IFERROR(ROUNDUP(E671/N671,0),""))</f>
        <v/>
      </c>
      <c r="H671" s="103">
        <f>IF(S671="BOX","",IFERROR(ROUNDUP(E671/O671,0),""))</f>
        <v/>
      </c>
      <c r="I671" s="105">
        <f>IF(S671="CASE",FLOOR(O671/M671,1),FLOOR(N671/M671,1))</f>
        <v/>
      </c>
      <c r="J671" s="106">
        <f>IF(ISNUMBER(SEARCH("FNSKU",C671)),"Labeling","")</f>
        <v/>
      </c>
      <c r="K671" s="106">
        <f>IFERROR(VLOOKUP(A671,Instruction!A:F,6,0),"")</f>
        <v/>
      </c>
      <c r="L671" s="107">
        <f>IFERROR(VLOOKUP(A671,Instruction!A:J,10,0),"No Supplies")</f>
        <v/>
      </c>
      <c r="M671" s="113">
        <f>IFERROR(VLOOKUP(A671,Data1!A:C,3,0),1)</f>
        <v/>
      </c>
      <c r="N671" s="103">
        <f>IFERROR(VLOOKUP(D671,Data2!$A:$D,4,0),"")</f>
        <v/>
      </c>
      <c r="O671" s="102">
        <f>IFERROR(VLOOKUP(D671,Data2!$A:$C,3,0),"")</f>
        <v/>
      </c>
      <c r="P671" s="103" t="n">
        <v>5</v>
      </c>
      <c r="Q671" s="102" t="n">
        <v>24</v>
      </c>
      <c r="R671" s="102" t="inlineStr"/>
      <c r="S671" s="102" t="inlineStr">
        <is>
          <t>BOX</t>
        </is>
      </c>
    </row>
    <row r="672">
      <c r="A672" s="95" t="inlineStr">
        <is>
          <t>1320-CASE</t>
        </is>
      </c>
      <c r="B672" s="96" t="inlineStr">
        <is>
          <t>B07XQLDLLR</t>
        </is>
      </c>
      <c r="C672" s="96" t="inlineStr"/>
      <c r="D672" s="97">
        <f>IFERROR(VLOOKUP(A672,Data1!A:B,2,0),"")</f>
        <v/>
      </c>
      <c r="E672" s="98">
        <f>M672*Q672</f>
        <v/>
      </c>
      <c r="F672" s="98">
        <f>I672*IF(S672="CASE",H672,G672)</f>
        <v/>
      </c>
      <c r="G672" s="97">
        <f>IF(S672="CASE","",IFERROR(ROUNDUP(E672/N672,0),""))</f>
        <v/>
      </c>
      <c r="H672" s="97">
        <f>IF(S672="BOX","",IFERROR(ROUNDUP(E672/O672,0),""))</f>
        <v/>
      </c>
      <c r="I672" s="98">
        <f>IF(S672="CASE",FLOOR(O672/M672,1),FLOOR(N672/M672,1))</f>
        <v/>
      </c>
      <c r="J672" s="99">
        <f>IF(ISNUMBER(SEARCH("FNSKU",C672)),"Labeling","")</f>
        <v/>
      </c>
      <c r="K672" s="99">
        <f>IFERROR(VLOOKUP(A672,Instruction!A:F,6,0),"")</f>
        <v/>
      </c>
      <c r="L672" s="100">
        <f>IFERROR(VLOOKUP(A672,Instruction!A:J,10,0),"No Supplies")</f>
        <v/>
      </c>
      <c r="M672" s="98">
        <f>IFERROR(VLOOKUP(A672,Data1!A:C,3,0),1)</f>
        <v/>
      </c>
      <c r="N672" s="97">
        <f>IFERROR(VLOOKUP(D672,Data2!$A:$D,4,0),"")</f>
        <v/>
      </c>
      <c r="O672" s="96">
        <f>IFERROR(VLOOKUP(D672,Data2!$A:$C,3,0),"")</f>
        <v/>
      </c>
      <c r="P672" s="97" t="n">
        <v>5</v>
      </c>
      <c r="Q672" s="96" t="n">
        <v>5</v>
      </c>
      <c r="R672" s="96" t="inlineStr"/>
      <c r="S672" s="96" t="inlineStr">
        <is>
          <t>CASE</t>
        </is>
      </c>
    </row>
    <row r="673">
      <c r="A673" s="109" t="inlineStr">
        <is>
          <t>510-CASE</t>
        </is>
      </c>
      <c r="B673" s="102" t="inlineStr">
        <is>
          <t>B07F6Z3KCG</t>
        </is>
      </c>
      <c r="C673" s="102" t="inlineStr"/>
      <c r="D673" s="103">
        <f>IFERROR(VLOOKUP(A673,Data1!A:B,2,0),"")</f>
        <v/>
      </c>
      <c r="E673" s="113">
        <f>M673*Q673</f>
        <v/>
      </c>
      <c r="F673" s="113">
        <f>I673*IF(S673="CASE",H673,G673)</f>
        <v/>
      </c>
      <c r="G673" s="103">
        <f>IF(S673="CASE","",IFERROR(ROUNDUP(E673/N673,0),""))</f>
        <v/>
      </c>
      <c r="H673" s="103">
        <f>IF(S673="BOX","",IFERROR(ROUNDUP(E673/O673,0),""))</f>
        <v/>
      </c>
      <c r="I673" s="105">
        <f>IF(S673="CASE",FLOOR(O673/M673,1),FLOOR(N673/M673,1))</f>
        <v/>
      </c>
      <c r="J673" s="106">
        <f>IF(ISNUMBER(SEARCH("FNSKU",C673)),"Labeling","")</f>
        <v/>
      </c>
      <c r="K673" s="106">
        <f>IFERROR(VLOOKUP(A673,Instruction!A:F,6,0),"")</f>
        <v/>
      </c>
      <c r="L673" s="107">
        <f>IFERROR(VLOOKUP(A673,Instruction!A:J,10,0),"No Supplies")</f>
        <v/>
      </c>
      <c r="M673" s="113">
        <f>IFERROR(VLOOKUP(A673,Data1!A:C,3,0),1)</f>
        <v/>
      </c>
      <c r="N673" s="103">
        <f>IFERROR(VLOOKUP(D673,Data2!$A:$D,4,0),"")</f>
        <v/>
      </c>
      <c r="O673" s="102">
        <f>IFERROR(VLOOKUP(D673,Data2!$A:$C,3,0),"")</f>
        <v/>
      </c>
      <c r="P673" s="103" t="n">
        <v>5</v>
      </c>
      <c r="Q673" s="102" t="n">
        <v>5</v>
      </c>
      <c r="R673" s="102" t="inlineStr"/>
      <c r="S673" s="102" t="inlineStr">
        <is>
          <t>CASE</t>
        </is>
      </c>
    </row>
    <row r="674">
      <c r="A674" s="95" t="inlineStr">
        <is>
          <t>1794-EACH</t>
        </is>
      </c>
      <c r="B674" s="96" t="inlineStr">
        <is>
          <t>B07S97XLTH</t>
        </is>
      </c>
      <c r="C674" s="96" t="inlineStr"/>
      <c r="D674" s="97">
        <f>IFERROR(VLOOKUP(A674,Data1!A:B,2,0),"")</f>
        <v/>
      </c>
      <c r="E674" s="98">
        <f>M674*Q674</f>
        <v/>
      </c>
      <c r="F674" s="98">
        <f>I674*IF(S674="CASE",H674,G674)</f>
        <v/>
      </c>
      <c r="G674" s="97">
        <f>IF(S674="CASE","",IFERROR(ROUNDUP(E674/N674,0),""))</f>
        <v/>
      </c>
      <c r="H674" s="97">
        <f>IF(S674="BOX","",IFERROR(ROUNDUP(E674/O674,0),""))</f>
        <v/>
      </c>
      <c r="I674" s="98">
        <f>IF(S674="CASE",FLOOR(O674/M674,1),FLOOR(N674/M674,1))</f>
        <v/>
      </c>
      <c r="J674" s="99">
        <f>IF(ISNUMBER(SEARCH("FNSKU",C674)),"Labeling","")</f>
        <v/>
      </c>
      <c r="K674" s="99">
        <f>IFERROR(VLOOKUP(A674,Instruction!A:F,6,0),"")</f>
        <v/>
      </c>
      <c r="L674" s="100">
        <f>IFERROR(VLOOKUP(A674,Instruction!A:J,10,0),"No Supplies")</f>
        <v/>
      </c>
      <c r="M674" s="98">
        <f>IFERROR(VLOOKUP(A674,Data1!A:C,3,0),1)</f>
        <v/>
      </c>
      <c r="N674" s="97">
        <f>IFERROR(VLOOKUP(D674,Data2!$A:$D,4,0),"")</f>
        <v/>
      </c>
      <c r="O674" s="96">
        <f>IFERROR(VLOOKUP(D674,Data2!$A:$C,3,0),"")</f>
        <v/>
      </c>
      <c r="P674" s="97" t="n">
        <v>5</v>
      </c>
      <c r="Q674" s="96" t="n">
        <v>24</v>
      </c>
      <c r="R674" s="96" t="inlineStr"/>
      <c r="S674" s="96" t="inlineStr">
        <is>
          <t>BOX</t>
        </is>
      </c>
    </row>
    <row r="675">
      <c r="A675" s="109" t="inlineStr">
        <is>
          <t>3332-EACH</t>
        </is>
      </c>
      <c r="B675" s="102" t="inlineStr">
        <is>
          <t>B08KJNN14N</t>
        </is>
      </c>
      <c r="C675" s="102" t="inlineStr"/>
      <c r="D675" s="103">
        <f>IFERROR(VLOOKUP(A675,Data1!A:B,2,0),"")</f>
        <v/>
      </c>
      <c r="E675" s="113">
        <f>M675*Q675</f>
        <v/>
      </c>
      <c r="F675" s="113">
        <f>I675*IF(S675="CASE",H675,G675)</f>
        <v/>
      </c>
      <c r="G675" s="103">
        <f>IF(S675="CASE","",IFERROR(ROUNDUP(E675/N675,0),""))</f>
        <v/>
      </c>
      <c r="H675" s="103">
        <f>IF(S675="BOX","",IFERROR(ROUNDUP(E675/O675,0),""))</f>
        <v/>
      </c>
      <c r="I675" s="105">
        <f>IF(S675="CASE",FLOOR(O675/M675,1),FLOOR(N675/M675,1))</f>
        <v/>
      </c>
      <c r="J675" s="106">
        <f>IF(ISNUMBER(SEARCH("FNSKU",C675)),"Labeling","")</f>
        <v/>
      </c>
      <c r="K675" s="106">
        <f>IFERROR(VLOOKUP(A675,Instruction!A:F,6,0),"")</f>
        <v/>
      </c>
      <c r="L675" s="107">
        <f>IFERROR(VLOOKUP(A675,Instruction!A:J,10,0),"No Supplies")</f>
        <v/>
      </c>
      <c r="M675" s="113">
        <f>IFERROR(VLOOKUP(A675,Data1!A:C,3,0),1)</f>
        <v/>
      </c>
      <c r="N675" s="103">
        <f>IFERROR(VLOOKUP(D675,Data2!$A:$D,4,0),"")</f>
        <v/>
      </c>
      <c r="O675" s="102">
        <f>IFERROR(VLOOKUP(D675,Data2!$A:$C,3,0),"")</f>
        <v/>
      </c>
      <c r="P675" s="103" t="n">
        <v>5</v>
      </c>
      <c r="Q675" s="102" t="n">
        <v>24</v>
      </c>
      <c r="R675" s="102" t="inlineStr"/>
      <c r="S675" s="102" t="inlineStr">
        <is>
          <t>CASE</t>
        </is>
      </c>
    </row>
    <row r="676">
      <c r="A676" s="95" t="inlineStr">
        <is>
          <t>4122-PACK2</t>
        </is>
      </c>
      <c r="B676" s="96" t="inlineStr">
        <is>
          <t>B08DQ32M5Z</t>
        </is>
      </c>
      <c r="C676" s="96" t="inlineStr"/>
      <c r="D676" s="97">
        <f>IFERROR(VLOOKUP(A676,Data1!A:B,2,0),"")</f>
        <v/>
      </c>
      <c r="E676" s="98">
        <f>M676*Q676</f>
        <v/>
      </c>
      <c r="F676" s="98">
        <f>I676*IF(S676="CASE",H676,G676)</f>
        <v/>
      </c>
      <c r="G676" s="97">
        <f>IF(S676="CASE","",IFERROR(ROUNDUP(E676/N676,0),""))</f>
        <v/>
      </c>
      <c r="H676" s="97">
        <f>IF(S676="BOX","",IFERROR(ROUNDUP(E676/O676,0),""))</f>
        <v/>
      </c>
      <c r="I676" s="98">
        <f>IF(S676="CASE",FLOOR(O676/M676,1),FLOOR(N676/M676,1))</f>
        <v/>
      </c>
      <c r="J676" s="99">
        <f>IF(ISNUMBER(SEARCH("FNSKU",C676)),"Labeling","")</f>
        <v/>
      </c>
      <c r="K676" s="99">
        <f>IFERROR(VLOOKUP(A676,Instruction!A:F,6,0),"")</f>
        <v/>
      </c>
      <c r="L676" s="100">
        <f>IFERROR(VLOOKUP(A676,Instruction!A:J,10,0),"No Supplies")</f>
        <v/>
      </c>
      <c r="M676" s="98">
        <f>IFERROR(VLOOKUP(A676,Data1!A:C,3,0),1)</f>
        <v/>
      </c>
      <c r="N676" s="97">
        <f>IFERROR(VLOOKUP(D676,Data2!$A:$D,4,0),"")</f>
        <v/>
      </c>
      <c r="O676" s="96">
        <f>IFERROR(VLOOKUP(D676,Data2!$A:$C,3,0),"")</f>
        <v/>
      </c>
      <c r="P676" s="97" t="n">
        <v>5</v>
      </c>
      <c r="Q676" s="96" t="n">
        <v>6</v>
      </c>
      <c r="R676" s="96" t="inlineStr"/>
      <c r="S676" s="96" t="inlineStr">
        <is>
          <t>CASE</t>
        </is>
      </c>
    </row>
    <row r="677">
      <c r="A677" s="109" t="inlineStr">
        <is>
          <t>2250-SET4</t>
        </is>
      </c>
      <c r="B677" s="102" t="inlineStr">
        <is>
          <t>B0CX5SHG6K</t>
        </is>
      </c>
      <c r="C677" s="102" t="inlineStr"/>
      <c r="D677" s="103">
        <f>IFERROR(VLOOKUP(A677,Data1!A:B,2,0),"")</f>
        <v/>
      </c>
      <c r="E677" s="113">
        <f>M677*Q677</f>
        <v/>
      </c>
      <c r="F677" s="113">
        <f>I677*IF(S677="CASE",H677,G677)</f>
        <v/>
      </c>
      <c r="G677" s="103">
        <f>IF(S677="CASE","",IFERROR(ROUNDUP(E677/N677,0),""))</f>
        <v/>
      </c>
      <c r="H677" s="103">
        <f>IF(S677="BOX","",IFERROR(ROUNDUP(E677/O677,0),""))</f>
        <v/>
      </c>
      <c r="I677" s="105">
        <f>IF(S677="CASE",FLOOR(O677/M677,1),FLOOR(N677/M677,1))</f>
        <v/>
      </c>
      <c r="J677" s="106">
        <f>IF(ISNUMBER(SEARCH("FNSKU",C677)),"Labeling","")</f>
        <v/>
      </c>
      <c r="K677" s="106" t="inlineStr">
        <is>
          <t>• Insert 4 pcs per poly bag (Blue, Purple, Green, Pink). Apply FNSKU labels on each of the poly bags.
• Insert the poly-bagged sets back to BX-191313</t>
        </is>
      </c>
      <c r="L677" s="107">
        <f>IFERROR(VLOOKUP(A677,Instruction!A:J,10,0),"No Supplies")</f>
        <v/>
      </c>
      <c r="M677" s="113">
        <f>IFERROR(VLOOKUP(A677,Data1!A:C,3,0),1)</f>
        <v/>
      </c>
      <c r="N677" s="103">
        <f>IFERROR(VLOOKUP(D677,Data2!$A:$D,4,0),"")</f>
        <v/>
      </c>
      <c r="O677" s="102">
        <f>IFERROR(VLOOKUP(D677,Data2!$A:$C,3,0),"")</f>
        <v/>
      </c>
      <c r="P677" s="103" t="n">
        <v>5</v>
      </c>
      <c r="Q677" s="102" t="n">
        <v>24</v>
      </c>
      <c r="R677" s="102" t="inlineStr"/>
      <c r="S677" s="102" t="inlineStr">
        <is>
          <t>BOX</t>
        </is>
      </c>
    </row>
    <row r="678">
      <c r="A678" s="95" t="inlineStr">
        <is>
          <t>2807-BOX</t>
        </is>
      </c>
      <c r="B678" s="96" t="inlineStr">
        <is>
          <t>B07XKWQDLF</t>
        </is>
      </c>
      <c r="C678" s="96" t="inlineStr">
        <is>
          <t>X003SBSJ61</t>
        </is>
      </c>
      <c r="D678" s="97">
        <f>IFERROR(VLOOKUP(A678,Data1!A:B,2,0),"")</f>
        <v/>
      </c>
      <c r="E678" s="98">
        <f>M678*Q678</f>
        <v/>
      </c>
      <c r="F678" s="98">
        <f>I678*IF(S678="CASE",H678,G678)</f>
        <v/>
      </c>
      <c r="G678" s="97">
        <f>IF(S678="CASE","",IFERROR(ROUNDUP(E678/N678,0),""))</f>
        <v/>
      </c>
      <c r="H678" s="97">
        <f>IF(S678="BOX","",IFERROR(ROUNDUP(E678/O678,0),""))</f>
        <v/>
      </c>
      <c r="I678" s="98">
        <f>IF(S678="CASE",FLOOR(O678/M678,1),FLOOR(N678/M678,1))</f>
        <v/>
      </c>
      <c r="J678" s="99">
        <f>IF(ISNUMBER(SEARCH("FNSKU",C678)),"Labeling","")</f>
        <v/>
      </c>
      <c r="K678" s="99">
        <f>IFERROR(VLOOKUP(A678,Instruction!A:F,6,0),"")</f>
        <v/>
      </c>
      <c r="L678" s="100">
        <f>IFERROR(VLOOKUP(A678,Instruction!A:J,10,0),"No Supplies")</f>
        <v/>
      </c>
      <c r="M678" s="98">
        <f>IFERROR(VLOOKUP(A678,Data1!A:C,3,0),1)</f>
        <v/>
      </c>
      <c r="N678" s="97">
        <f>IFERROR(VLOOKUP(D678,Data2!$A:$D,4,0),"")</f>
        <v/>
      </c>
      <c r="O678" s="96">
        <f>IFERROR(VLOOKUP(D678,Data2!$A:$C,3,0),"")</f>
        <v/>
      </c>
      <c r="P678" s="97" t="n">
        <v>3</v>
      </c>
      <c r="Q678" s="96" t="n">
        <v>6</v>
      </c>
      <c r="R678" s="96" t="inlineStr"/>
      <c r="S678" s="96" t="inlineStr">
        <is>
          <t>CASE</t>
        </is>
      </c>
    </row>
    <row r="679">
      <c r="A679" s="109" t="inlineStr">
        <is>
          <t>17049-CASE</t>
        </is>
      </c>
      <c r="B679" s="102" t="inlineStr">
        <is>
          <t>B09NMSV1KG</t>
        </is>
      </c>
      <c r="C679" s="102" t="inlineStr">
        <is>
          <t>B09NMSV1KG</t>
        </is>
      </c>
      <c r="D679" s="103">
        <f>IFERROR(VLOOKUP(A679,Data1!A:B,2,0),"")</f>
        <v/>
      </c>
      <c r="E679" s="113">
        <f>M679*Q679</f>
        <v/>
      </c>
      <c r="F679" s="113">
        <f>I679*IF(S679="CASE",H679,G679)</f>
        <v/>
      </c>
      <c r="G679" s="103">
        <f>IF(S679="CASE","",IFERROR(ROUNDUP(E679/N679,0),""))</f>
        <v/>
      </c>
      <c r="H679" s="103">
        <f>IF(S679="BOX","",IFERROR(ROUNDUP(E679/O679,0),""))</f>
        <v/>
      </c>
      <c r="I679" s="105">
        <f>IF(S679="CASE",FLOOR(O679/M679,1),FLOOR(N679/M679,1))</f>
        <v/>
      </c>
      <c r="J679" s="106">
        <f>IF(ISNUMBER(SEARCH("FNSKU",C679)),"Labeling","")</f>
        <v/>
      </c>
      <c r="K679" s="106">
        <f>IFERROR(VLOOKUP(A679,Instruction!A:F,6,0),"")</f>
        <v/>
      </c>
      <c r="L679" s="107">
        <f>IFERROR(VLOOKUP(A679,Instruction!A:J,10,0),"No Supplies")</f>
        <v/>
      </c>
      <c r="M679" s="113">
        <f>IFERROR(VLOOKUP(A679,Data1!A:C,3,0),1)</f>
        <v/>
      </c>
      <c r="N679" s="103">
        <f>IFERROR(VLOOKUP(D679,Data2!$A:$D,4,0),"")</f>
        <v/>
      </c>
      <c r="O679" s="102">
        <f>IFERROR(VLOOKUP(D679,Data2!$A:$C,3,0),"")</f>
        <v/>
      </c>
      <c r="P679" s="103" t="n">
        <v>3</v>
      </c>
      <c r="Q679" s="102" t="n">
        <v>3</v>
      </c>
      <c r="R679" s="102" t="inlineStr"/>
      <c r="S679" s="102" t="inlineStr">
        <is>
          <t>CASE</t>
        </is>
      </c>
    </row>
    <row r="680">
      <c r="A680" s="95" t="inlineStr">
        <is>
          <t>1280-PACK2</t>
        </is>
      </c>
      <c r="B680" s="96" t="inlineStr">
        <is>
          <t>B08FRSLZ4F</t>
        </is>
      </c>
      <c r="C680" s="96" t="inlineStr"/>
      <c r="D680" s="97">
        <f>IFERROR(VLOOKUP(A680,Data1!A:B,2,0),"")</f>
        <v/>
      </c>
      <c r="E680" s="98">
        <f>M680*Q680</f>
        <v/>
      </c>
      <c r="F680" s="98">
        <f>I680*IF(S680="CASE",H680,G680)</f>
        <v/>
      </c>
      <c r="G680" s="97">
        <f>IF(S680="CASE","",IFERROR(ROUNDUP(E680/N680,0),""))</f>
        <v/>
      </c>
      <c r="H680" s="97">
        <f>IF(S680="BOX","",IFERROR(ROUNDUP(E680/O680,0),""))</f>
        <v/>
      </c>
      <c r="I680" s="98">
        <f>IF(S680="CASE",FLOOR(O680/M680,1),FLOOR(N680/M680,1))</f>
        <v/>
      </c>
      <c r="J680" s="99">
        <f>IF(ISNUMBER(SEARCH("FNSKU",C680)),"Labeling","")</f>
        <v/>
      </c>
      <c r="K680" s="99">
        <f>IFERROR(VLOOKUP(A680,Instruction!A:F,6,0),"")</f>
        <v/>
      </c>
      <c r="L680" s="100">
        <f>IFERROR(VLOOKUP(A680,Instruction!A:J,10,0),"No Supplies")</f>
        <v/>
      </c>
      <c r="M680" s="98">
        <f>IFERROR(VLOOKUP(A680,Data1!A:C,3,0),1)</f>
        <v/>
      </c>
      <c r="N680" s="97">
        <f>IFERROR(VLOOKUP(D680,Data2!$A:$D,4,0),"")</f>
        <v/>
      </c>
      <c r="O680" s="96">
        <f>IFERROR(VLOOKUP(D680,Data2!$A:$C,3,0),"")</f>
        <v/>
      </c>
      <c r="P680" s="97" t="n">
        <v>5</v>
      </c>
      <c r="Q680" s="96" t="n">
        <v>12</v>
      </c>
      <c r="R680" s="96" t="inlineStr"/>
      <c r="S680" s="96" t="inlineStr">
        <is>
          <t>BOX</t>
        </is>
      </c>
    </row>
    <row r="681">
      <c r="A681" s="109" t="inlineStr">
        <is>
          <t>1920-SET6</t>
        </is>
      </c>
      <c r="B681" s="102" t="inlineStr">
        <is>
          <t>B07SFY6GFR</t>
        </is>
      </c>
      <c r="C681" s="102" t="inlineStr"/>
      <c r="D681" s="103">
        <f>IFERROR(VLOOKUP(A681,Data1!A:B,2,0),"")</f>
        <v/>
      </c>
      <c r="E681" s="113">
        <f>M681*Q681</f>
        <v/>
      </c>
      <c r="F681" s="113">
        <f>I681*IF(S681="CASE",H681,G681)</f>
        <v/>
      </c>
      <c r="G681" s="103">
        <f>IF(S681="CASE","",IFERROR(ROUNDUP(E681/N681,0),""))</f>
        <v/>
      </c>
      <c r="H681" s="103">
        <f>IF(S681="BOX","",IFERROR(ROUNDUP(E681/O681,0),""))</f>
        <v/>
      </c>
      <c r="I681" s="105">
        <f>IF(S681="CASE",FLOOR(O681/M681,1),FLOOR(N681/M681,1))</f>
        <v/>
      </c>
      <c r="J681" s="106">
        <f>IF(ISNUMBER(SEARCH("FNSKU",C681)),"Labeling","")</f>
        <v/>
      </c>
      <c r="K681" s="106">
        <f>IFERROR(VLOOKUP(A681,Instruction!A:F,6,0),"")</f>
        <v/>
      </c>
      <c r="L681" s="107">
        <f>IFERROR(VLOOKUP(A681,Instruction!A:J,10,0),"No Supplies")</f>
        <v/>
      </c>
      <c r="M681" s="113">
        <f>IFERROR(VLOOKUP(A681,Data1!A:C,3,0),1)</f>
        <v/>
      </c>
      <c r="N681" s="103">
        <f>IFERROR(VLOOKUP(D681,Data2!$A:$D,4,0),"")</f>
        <v/>
      </c>
      <c r="O681" s="102">
        <f>IFERROR(VLOOKUP(D681,Data2!$A:$C,3,0),"")</f>
        <v/>
      </c>
      <c r="P681" s="103" t="n">
        <v>5</v>
      </c>
      <c r="Q681" s="102" t="n">
        <v>4</v>
      </c>
      <c r="R681" s="102" t="inlineStr"/>
      <c r="S681" s="102" t="inlineStr">
        <is>
          <t>BOX</t>
        </is>
      </c>
    </row>
    <row r="682">
      <c r="A682" s="95" t="inlineStr">
        <is>
          <t>1292-EACH</t>
        </is>
      </c>
      <c r="B682" s="96" t="inlineStr">
        <is>
          <t>B0B9Q8LBNN</t>
        </is>
      </c>
      <c r="C682" s="96" t="inlineStr">
        <is>
          <t>B0B9Q8LBNN</t>
        </is>
      </c>
      <c r="D682" s="97">
        <f>IFERROR(VLOOKUP(A682,Data1!A:B,2,0),"")</f>
        <v/>
      </c>
      <c r="E682" s="98">
        <f>M682*Q682</f>
        <v/>
      </c>
      <c r="F682" s="98">
        <f>I682*IF(S682="CASE",H682,G682)</f>
        <v/>
      </c>
      <c r="G682" s="97">
        <f>IF(S682="CASE","",IFERROR(ROUNDUP(E682/N682,0),""))</f>
        <v/>
      </c>
      <c r="H682" s="97">
        <f>IF(S682="BOX","",IFERROR(ROUNDUP(E682/O682,0),""))</f>
        <v/>
      </c>
      <c r="I682" s="98">
        <f>IF(S682="CASE",FLOOR(O682/M682,1),FLOOR(N682/M682,1))</f>
        <v/>
      </c>
      <c r="J682" s="99">
        <f>IF(ISNUMBER(SEARCH("FNSKU",C682)),"Labeling","")</f>
        <v/>
      </c>
      <c r="K682" s="99">
        <f>IFERROR(VLOOKUP(A682,Instruction!A:F,6,0),"")</f>
        <v/>
      </c>
      <c r="L682" s="100">
        <f>IFERROR(VLOOKUP(A682,Instruction!A:J,10,0),"No Supplies")</f>
        <v/>
      </c>
      <c r="M682" s="98">
        <f>IFERROR(VLOOKUP(A682,Data1!A:C,3,0),1)</f>
        <v/>
      </c>
      <c r="N682" s="97">
        <f>IFERROR(VLOOKUP(D682,Data2!$A:$D,4,0),"")</f>
        <v/>
      </c>
      <c r="O682" s="96">
        <f>IFERROR(VLOOKUP(D682,Data2!$A:$C,3,0),"")</f>
        <v/>
      </c>
      <c r="P682" s="97" t="n">
        <v>3</v>
      </c>
      <c r="Q682" s="96" t="n">
        <v>24</v>
      </c>
      <c r="R682" s="96" t="inlineStr"/>
      <c r="S682" s="96" t="inlineStr">
        <is>
          <t>BOX</t>
        </is>
      </c>
    </row>
    <row r="683">
      <c r="A683" s="109" t="inlineStr">
        <is>
          <t>307-SET4</t>
        </is>
      </c>
      <c r="B683" s="102" t="inlineStr">
        <is>
          <t>B07SB2N1DV</t>
        </is>
      </c>
      <c r="C683" s="102" t="inlineStr"/>
      <c r="D683" s="103">
        <f>IFERROR(VLOOKUP(A683,Data1!A:B,2,0),"")</f>
        <v/>
      </c>
      <c r="E683" s="113">
        <f>M683*Q683</f>
        <v/>
      </c>
      <c r="F683" s="113">
        <f>I683*IF(S683="CASE",H683,G683)</f>
        <v/>
      </c>
      <c r="G683" s="103">
        <f>IF(S683="CASE","",IFERROR(ROUNDUP(E683/N683,0),""))</f>
        <v/>
      </c>
      <c r="H683" s="103">
        <f>IF(S683="BOX","",IFERROR(ROUNDUP(E683/O683,0),""))</f>
        <v/>
      </c>
      <c r="I683" s="105">
        <f>IF(S683="CASE",FLOOR(O683/M683,1),FLOOR(N683/M683,1))</f>
        <v/>
      </c>
      <c r="J683" s="106">
        <f>IF(ISNUMBER(SEARCH("FNSKU",C683)),"Labeling","")</f>
        <v/>
      </c>
      <c r="K683" s="106">
        <f>IFERROR(VLOOKUP(A683,Instruction!A:F,6,0),"")</f>
        <v/>
      </c>
      <c r="L683" s="107">
        <f>IFERROR(VLOOKUP(A683,Instruction!A:J,10,0),"No Supplies")</f>
        <v/>
      </c>
      <c r="M683" s="113">
        <f>IFERROR(VLOOKUP(A683,Data1!A:C,3,0),1)</f>
        <v/>
      </c>
      <c r="N683" s="103">
        <f>IFERROR(VLOOKUP(D683,Data2!$A:$D,4,0),"")</f>
        <v/>
      </c>
      <c r="O683" s="102">
        <f>IFERROR(VLOOKUP(D683,Data2!$A:$C,3,0),"")</f>
        <v/>
      </c>
      <c r="P683" s="103" t="n">
        <v>4</v>
      </c>
      <c r="Q683" s="102" t="n">
        <v>24</v>
      </c>
      <c r="R683" s="102" t="inlineStr"/>
      <c r="S683" s="102" t="inlineStr">
        <is>
          <t>BOX</t>
        </is>
      </c>
    </row>
    <row r="684">
      <c r="A684" s="95" t="inlineStr">
        <is>
          <t>2050-EACH</t>
        </is>
      </c>
      <c r="B684" s="96" t="inlineStr">
        <is>
          <t>B072LPT43Q</t>
        </is>
      </c>
      <c r="C684" s="96" t="inlineStr"/>
      <c r="D684" s="97">
        <f>IFERROR(VLOOKUP(A684,Data1!A:B,2,0),"")</f>
        <v/>
      </c>
      <c r="E684" s="98">
        <f>M684*Q684</f>
        <v/>
      </c>
      <c r="F684" s="98">
        <f>I684*IF(S684="CASE",H684,G684)</f>
        <v/>
      </c>
      <c r="G684" s="97">
        <f>IF(S684="CASE","",IFERROR(ROUNDUP(E684/N684,0),""))</f>
        <v/>
      </c>
      <c r="H684" s="97">
        <f>IF(S684="BOX","",IFERROR(ROUNDUP(E684/O684,0),""))</f>
        <v/>
      </c>
      <c r="I684" s="98">
        <f>IF(S684="CASE",FLOOR(O684/M684,1),FLOOR(N684/M684,1))</f>
        <v/>
      </c>
      <c r="J684" s="99">
        <f>IF(ISNUMBER(SEARCH("FNSKU",C684)),"Labeling","")</f>
        <v/>
      </c>
      <c r="K684" s="99">
        <f>IFERROR(VLOOKUP(A684,Instruction!A:F,6,0),"")</f>
        <v/>
      </c>
      <c r="L684" s="100">
        <f>IFERROR(VLOOKUP(A684,Instruction!A:J,10,0),"No Supplies")</f>
        <v/>
      </c>
      <c r="M684" s="98">
        <f>IFERROR(VLOOKUP(A684,Data1!A:C,3,0),1)</f>
        <v/>
      </c>
      <c r="N684" s="97">
        <f>IFERROR(VLOOKUP(D684,Data2!$A:$D,4,0),"")</f>
        <v/>
      </c>
      <c r="O684" s="96">
        <f>IFERROR(VLOOKUP(D684,Data2!$A:$C,3,0),"")</f>
        <v/>
      </c>
      <c r="P684" s="97" t="n">
        <v>4</v>
      </c>
      <c r="Q684" s="96" t="n">
        <v>24</v>
      </c>
      <c r="R684" s="96" t="inlineStr"/>
      <c r="S684" s="96" t="inlineStr">
        <is>
          <t>BOX</t>
        </is>
      </c>
    </row>
    <row r="685">
      <c r="A685" s="109" t="inlineStr">
        <is>
          <t>1251-PACK2</t>
        </is>
      </c>
      <c r="B685" s="102" t="inlineStr">
        <is>
          <t>B08FRRKKHM</t>
        </is>
      </c>
      <c r="C685" s="102" t="inlineStr"/>
      <c r="D685" s="103">
        <f>IFERROR(VLOOKUP(A685,Data1!A:B,2,0),"")</f>
        <v/>
      </c>
      <c r="E685" s="113">
        <f>M685*Q685</f>
        <v/>
      </c>
      <c r="F685" s="113">
        <f>I685*IF(S685="CASE",H685,G685)</f>
        <v/>
      </c>
      <c r="G685" s="103">
        <f>IF(S685="CASE","",IFERROR(ROUNDUP(E685/N685,0),""))</f>
        <v/>
      </c>
      <c r="H685" s="103">
        <f>IF(S685="BOX","",IFERROR(ROUNDUP(E685/O685,0),""))</f>
        <v/>
      </c>
      <c r="I685" s="105">
        <f>IF(S685="CASE",FLOOR(O685/M685,1),FLOOR(N685/M685,1))</f>
        <v/>
      </c>
      <c r="J685" s="106">
        <f>IF(ISNUMBER(SEARCH("FNSKU",C685)),"Labeling","")</f>
        <v/>
      </c>
      <c r="K685" s="106" t="inlineStr">
        <is>
          <t>• Insert 2 pcs into poly bag, apply FNSKU label.
• Put back to CASE (Cover all existing barcodes on the box/case)</t>
        </is>
      </c>
      <c r="L685" s="107">
        <f>IFERROR(VLOOKUP(A685,Instruction!A:J,10,0),"No Supplies")</f>
        <v/>
      </c>
      <c r="M685" s="113">
        <f>IFERROR(VLOOKUP(A685,Data1!A:C,3,0),1)</f>
        <v/>
      </c>
      <c r="N685" s="103">
        <f>IFERROR(VLOOKUP(D685,Data2!$A:$D,4,0),"")</f>
        <v/>
      </c>
      <c r="O685" s="102">
        <f>IFERROR(VLOOKUP(D685,Data2!$A:$C,3,0),"")</f>
        <v/>
      </c>
      <c r="P685" s="103" t="n">
        <v>4</v>
      </c>
      <c r="Q685" s="102" t="n">
        <v>12</v>
      </c>
      <c r="R685" s="102" t="inlineStr"/>
      <c r="S685" s="102" t="inlineStr">
        <is>
          <t>BOX</t>
        </is>
      </c>
    </row>
    <row r="686">
      <c r="A686" s="95" t="inlineStr">
        <is>
          <t>4576236-EACH</t>
        </is>
      </c>
      <c r="B686" s="96" t="inlineStr">
        <is>
          <t>B088814R5C</t>
        </is>
      </c>
      <c r="C686" s="96" t="inlineStr"/>
      <c r="D686" s="97">
        <f>IFERROR(VLOOKUP(A686,Data1!A:B,2,0),"")</f>
        <v/>
      </c>
      <c r="E686" s="98">
        <f>M686*Q686</f>
        <v/>
      </c>
      <c r="F686" s="98">
        <f>I686*IF(S686="CASE",H686,G686)</f>
        <v/>
      </c>
      <c r="G686" s="97">
        <f>IF(S686="CASE","",IFERROR(ROUNDUP(E686/N686,0),""))</f>
        <v/>
      </c>
      <c r="H686" s="97">
        <f>IF(S686="BOX","",IFERROR(ROUNDUP(E686/O686,0),""))</f>
        <v/>
      </c>
      <c r="I686" s="98">
        <f>IF(S686="CASE",FLOOR(O686/M686,1),FLOOR(N686/M686,1))</f>
        <v/>
      </c>
      <c r="J686" s="99">
        <f>IF(ISNUMBER(SEARCH("FNSKU",C686)),"Labeling","")</f>
        <v/>
      </c>
      <c r="K686" s="99">
        <f>IFERROR(VLOOKUP(A686,Instruction!A:F,6,0),"")</f>
        <v/>
      </c>
      <c r="L686" s="100">
        <f>IFERROR(VLOOKUP(A686,Instruction!A:J,10,0),"No Supplies")</f>
        <v/>
      </c>
      <c r="M686" s="98">
        <f>IFERROR(VLOOKUP(A686,Data1!A:C,3,0),1)</f>
        <v/>
      </c>
      <c r="N686" s="97">
        <f>IFERROR(VLOOKUP(D686,Data2!$A:$D,4,0),"")</f>
        <v/>
      </c>
      <c r="O686" s="96">
        <f>IFERROR(VLOOKUP(D686,Data2!$A:$C,3,0),"")</f>
        <v/>
      </c>
      <c r="P686" s="97" t="n">
        <v>4</v>
      </c>
      <c r="Q686" s="96" t="n">
        <v>36</v>
      </c>
      <c r="R686" s="96" t="inlineStr"/>
      <c r="S686" s="96" t="inlineStr">
        <is>
          <t>CASE</t>
        </is>
      </c>
    </row>
    <row r="687">
      <c r="A687" s="109" t="inlineStr">
        <is>
          <t>816-CASE</t>
        </is>
      </c>
      <c r="B687" s="102" t="inlineStr">
        <is>
          <t>B07XQJXBKD</t>
        </is>
      </c>
      <c r="C687" s="102" t="inlineStr"/>
      <c r="D687" s="103">
        <f>IFERROR(VLOOKUP(A687,Data1!A:B,2,0),"")</f>
        <v/>
      </c>
      <c r="E687" s="113">
        <f>M687*Q687</f>
        <v/>
      </c>
      <c r="F687" s="113">
        <f>I687*IF(S687="CASE",H687,G687)</f>
        <v/>
      </c>
      <c r="G687" s="103">
        <f>IF(S687="CASE","",IFERROR(ROUNDUP(E687/N687,0),""))</f>
        <v/>
      </c>
      <c r="H687" s="103">
        <f>IF(S687="BOX","",IFERROR(ROUNDUP(E687/O687,0),""))</f>
        <v/>
      </c>
      <c r="I687" s="105">
        <f>IF(S687="CASE",FLOOR(O687/M687,1),FLOOR(N687/M687,1))</f>
        <v/>
      </c>
      <c r="J687" s="106">
        <f>IF(ISNUMBER(SEARCH("FNSKU",C687)),"Labeling","")</f>
        <v/>
      </c>
      <c r="K687" s="106">
        <f>IFERROR(VLOOKUP(A687,Instruction!A:F,6,0),"")</f>
        <v/>
      </c>
      <c r="L687" s="107">
        <f>IFERROR(VLOOKUP(A687,Instruction!A:J,10,0),"No Supplies")</f>
        <v/>
      </c>
      <c r="M687" s="113">
        <f>IFERROR(VLOOKUP(A687,Data1!A:C,3,0),1)</f>
        <v/>
      </c>
      <c r="N687" s="103">
        <f>IFERROR(VLOOKUP(D687,Data2!$A:$D,4,0),"")</f>
        <v/>
      </c>
      <c r="O687" s="102">
        <f>IFERROR(VLOOKUP(D687,Data2!$A:$C,3,0),"")</f>
        <v/>
      </c>
      <c r="P687" s="103" t="n">
        <v>4</v>
      </c>
      <c r="Q687" s="102" t="n">
        <v>4</v>
      </c>
      <c r="R687" s="102" t="inlineStr"/>
      <c r="S687" s="102" t="inlineStr">
        <is>
          <t>CASE</t>
        </is>
      </c>
    </row>
    <row r="688">
      <c r="A688" s="95" t="inlineStr">
        <is>
          <t>3192-PACK2</t>
        </is>
      </c>
      <c r="B688" s="96" t="inlineStr">
        <is>
          <t>B08DQ38RJX</t>
        </is>
      </c>
      <c r="C688" s="96" t="inlineStr"/>
      <c r="D688" s="97">
        <f>IFERROR(VLOOKUP(A688,Data1!A:B,2,0),"")</f>
        <v/>
      </c>
      <c r="E688" s="98">
        <f>M688*Q688</f>
        <v/>
      </c>
      <c r="F688" s="98">
        <f>I688*IF(S688="CASE",H688,G688)</f>
        <v/>
      </c>
      <c r="G688" s="97">
        <f>IF(S688="CASE","",IFERROR(ROUNDUP(E688/N688,0),""))</f>
        <v/>
      </c>
      <c r="H688" s="97">
        <f>IF(S688="BOX","",IFERROR(ROUNDUP(E688/O688,0),""))</f>
        <v/>
      </c>
      <c r="I688" s="98">
        <f>IF(S688="CASE",FLOOR(O688/M688,1),FLOOR(N688/M688,1))</f>
        <v/>
      </c>
      <c r="J688" s="99">
        <f>IF(ISNUMBER(SEARCH("FNSKU",C688)),"Labeling","")</f>
        <v/>
      </c>
      <c r="K688" s="99">
        <f>IFERROR(VLOOKUP(A688,Instruction!A:F,6,0),"")</f>
        <v/>
      </c>
      <c r="L688" s="100">
        <f>IFERROR(VLOOKUP(A688,Instruction!A:J,10,0),"No Supplies")</f>
        <v/>
      </c>
      <c r="M688" s="98">
        <f>IFERROR(VLOOKUP(A688,Data1!A:C,3,0),1)</f>
        <v/>
      </c>
      <c r="N688" s="97">
        <f>IFERROR(VLOOKUP(D688,Data2!$A:$D,4,0),"")</f>
        <v/>
      </c>
      <c r="O688" s="96">
        <f>IFERROR(VLOOKUP(D688,Data2!$A:$C,3,0),"")</f>
        <v/>
      </c>
      <c r="P688" s="97" t="n">
        <v>4</v>
      </c>
      <c r="Q688" s="96" t="n">
        <v>6</v>
      </c>
      <c r="R688" s="96" t="inlineStr"/>
      <c r="S688" s="96" t="inlineStr">
        <is>
          <t>CASE</t>
        </is>
      </c>
    </row>
    <row r="689">
      <c r="A689" s="109" t="inlineStr">
        <is>
          <t>1285-PACK2</t>
        </is>
      </c>
      <c r="B689" s="102" t="inlineStr">
        <is>
          <t>B08FRPXDLB</t>
        </is>
      </c>
      <c r="C689" s="102" t="inlineStr"/>
      <c r="D689" s="103">
        <f>IFERROR(VLOOKUP(A689,Data1!A:B,2,0),"")</f>
        <v/>
      </c>
      <c r="E689" s="113">
        <f>M689*Q689</f>
        <v/>
      </c>
      <c r="F689" s="113">
        <f>I689*IF(S689="CASE",H689,G689)</f>
        <v/>
      </c>
      <c r="G689" s="103">
        <f>IF(S689="CASE","",IFERROR(ROUNDUP(E689/N689,0),""))</f>
        <v/>
      </c>
      <c r="H689" s="103">
        <f>IF(S689="BOX","",IFERROR(ROUNDUP(E689/O689,0),""))</f>
        <v/>
      </c>
      <c r="I689" s="105">
        <f>IF(S689="CASE",FLOOR(O689/M689,1),FLOOR(N689/M689,1))</f>
        <v/>
      </c>
      <c r="J689" s="106">
        <f>IF(ISNUMBER(SEARCH("FNSKU",C689)),"Labeling","")</f>
        <v/>
      </c>
      <c r="K689" s="106">
        <f>IFERROR(VLOOKUP(A689,Instruction!A:F,6,0),"")</f>
        <v/>
      </c>
      <c r="L689" s="107">
        <f>IFERROR(VLOOKUP(A689,Instruction!A:J,10,0),"No Supplies")</f>
        <v/>
      </c>
      <c r="M689" s="113">
        <f>IFERROR(VLOOKUP(A689,Data1!A:C,3,0),1)</f>
        <v/>
      </c>
      <c r="N689" s="103">
        <f>IFERROR(VLOOKUP(D689,Data2!$A:$D,4,0),"")</f>
        <v/>
      </c>
      <c r="O689" s="102">
        <f>IFERROR(VLOOKUP(D689,Data2!$A:$C,3,0),"")</f>
        <v/>
      </c>
      <c r="P689" s="103" t="n">
        <v>4</v>
      </c>
      <c r="Q689" s="102" t="n">
        <v>12</v>
      </c>
      <c r="R689" s="102" t="inlineStr"/>
      <c r="S689" s="102" t="inlineStr">
        <is>
          <t>BOX</t>
        </is>
      </c>
    </row>
    <row r="690">
      <c r="A690" s="95" t="inlineStr">
        <is>
          <t>3300-EACH</t>
        </is>
      </c>
      <c r="B690" s="96" t="inlineStr">
        <is>
          <t>B0CPRPLLFH</t>
        </is>
      </c>
      <c r="C690" s="96" t="inlineStr">
        <is>
          <t>B0CPRPLLFH</t>
        </is>
      </c>
      <c r="D690" s="97">
        <f>IFERROR(VLOOKUP(A690,Data1!A:B,2,0),"")</f>
        <v/>
      </c>
      <c r="E690" s="98">
        <f>M690*Q690</f>
        <v/>
      </c>
      <c r="F690" s="98">
        <f>I690*IF(S690="CASE",H690,G690)</f>
        <v/>
      </c>
      <c r="G690" s="97">
        <f>IF(S690="CASE","",IFERROR(ROUNDUP(E690/N690,0),""))</f>
        <v/>
      </c>
      <c r="H690" s="97">
        <f>IF(S690="BOX","",IFERROR(ROUNDUP(E690/O690,0),""))</f>
        <v/>
      </c>
      <c r="I690" s="98">
        <f>IF(S690="CASE",FLOOR(O690/M690,1),FLOOR(N690/M690,1))</f>
        <v/>
      </c>
      <c r="J690" s="99">
        <f>IF(ISNUMBER(SEARCH("FNSKU",C690)),"Labeling","")</f>
        <v/>
      </c>
      <c r="K690" s="99">
        <f>IFERROR(VLOOKUP(A690,Instruction!A:F,6,0),"")</f>
        <v/>
      </c>
      <c r="L690" s="100">
        <f>IFERROR(VLOOKUP(A690,Instruction!A:J,10,0),"No Supplies")</f>
        <v/>
      </c>
      <c r="M690" s="98">
        <f>IFERROR(VLOOKUP(A690,Data1!A:C,3,0),1)</f>
        <v/>
      </c>
      <c r="N690" s="97">
        <f>IFERROR(VLOOKUP(D690,Data2!$A:$D,4,0),"")</f>
        <v/>
      </c>
      <c r="O690" s="96">
        <f>IFERROR(VLOOKUP(D690,Data2!$A:$C,3,0),"")</f>
        <v/>
      </c>
      <c r="P690" s="97" t="n">
        <v>3</v>
      </c>
      <c r="Q690" s="96" t="n">
        <v>36</v>
      </c>
      <c r="R690" s="96" t="inlineStr"/>
      <c r="S690" s="96" t="inlineStr">
        <is>
          <t>CASE</t>
        </is>
      </c>
    </row>
    <row r="691">
      <c r="A691" s="109" t="inlineStr">
        <is>
          <t>5027-CASE</t>
        </is>
      </c>
      <c r="B691" s="102" t="inlineStr">
        <is>
          <t>B07X2233CN</t>
        </is>
      </c>
      <c r="C691" s="102" t="inlineStr">
        <is>
          <t>B07X2233CN</t>
        </is>
      </c>
      <c r="D691" s="103">
        <f>IFERROR(VLOOKUP(A691,Data1!A:B,2,0),"")</f>
        <v/>
      </c>
      <c r="E691" s="113">
        <f>M691*Q691</f>
        <v/>
      </c>
      <c r="F691" s="113">
        <f>I691*IF(S691="CASE",H691,G691)</f>
        <v/>
      </c>
      <c r="G691" s="103">
        <f>IF(S691="CASE","",IFERROR(ROUNDUP(E691/N691,0),""))</f>
        <v/>
      </c>
      <c r="H691" s="103">
        <f>IF(S691="BOX","",IFERROR(ROUNDUP(E691/O691,0),""))</f>
        <v/>
      </c>
      <c r="I691" s="105">
        <f>IF(S691="CASE",FLOOR(O691/M691,1),FLOOR(N691/M691,1))</f>
        <v/>
      </c>
      <c r="J691" s="106">
        <f>IF(ISNUMBER(SEARCH("FNSKU",C691)),"Labeling","")</f>
        <v/>
      </c>
      <c r="K691" s="106">
        <f>IFERROR(VLOOKUP(A691,Instruction!A:F,6,0),"")</f>
        <v/>
      </c>
      <c r="L691" s="107">
        <f>IFERROR(VLOOKUP(A691,Instruction!A:J,10,0),"No Supplies")</f>
        <v/>
      </c>
      <c r="M691" s="113">
        <f>IFERROR(VLOOKUP(A691,Data1!A:C,3,0),1)</f>
        <v/>
      </c>
      <c r="N691" s="103">
        <f>IFERROR(VLOOKUP(D691,Data2!$A:$D,4,0),"")</f>
        <v/>
      </c>
      <c r="O691" s="102">
        <f>IFERROR(VLOOKUP(D691,Data2!$A:$C,3,0),"")</f>
        <v/>
      </c>
      <c r="P691" s="103" t="n">
        <v>3</v>
      </c>
      <c r="Q691" s="102" t="n">
        <v>3</v>
      </c>
      <c r="R691" s="102" t="inlineStr"/>
      <c r="S691" s="102" t="inlineStr">
        <is>
          <t>CASE</t>
        </is>
      </c>
    </row>
    <row r="692">
      <c r="A692" s="95" t="inlineStr">
        <is>
          <t>937-EACH</t>
        </is>
      </c>
      <c r="B692" s="96" t="inlineStr">
        <is>
          <t>B001BX912S</t>
        </is>
      </c>
      <c r="C692" s="96" t="inlineStr"/>
      <c r="D692" s="97">
        <f>IFERROR(VLOOKUP(A692,Data1!A:B,2,0),"")</f>
        <v/>
      </c>
      <c r="E692" s="98">
        <f>M692*Q692</f>
        <v/>
      </c>
      <c r="F692" s="98">
        <f>I692*IF(S692="CASE",H692,G692)</f>
        <v/>
      </c>
      <c r="G692" s="97">
        <f>IF(S692="CASE","",IFERROR(ROUNDUP(E692/N692,0),""))</f>
        <v/>
      </c>
      <c r="H692" s="97">
        <f>IF(S692="BOX","",IFERROR(ROUNDUP(E692/O692,0),""))</f>
        <v/>
      </c>
      <c r="I692" s="98">
        <f>IF(S692="CASE",FLOOR(O692/M692,1),FLOOR(N692/M692,1))</f>
        <v/>
      </c>
      <c r="J692" s="99">
        <f>IF(ISNUMBER(SEARCH("FNSKU",C692)),"Labeling","")</f>
        <v/>
      </c>
      <c r="K692" s="99">
        <f>IFERROR(VLOOKUP(A692,Instruction!A:F,6,0),"")</f>
        <v/>
      </c>
      <c r="L692" s="100">
        <f>IFERROR(VLOOKUP(A692,Instruction!A:J,10,0),"No Supplies")</f>
        <v/>
      </c>
      <c r="M692" s="98">
        <f>IFERROR(VLOOKUP(A692,Data1!A:C,3,0),1)</f>
        <v/>
      </c>
      <c r="N692" s="97">
        <f>IFERROR(VLOOKUP(D692,Data2!$A:$D,4,0),"")</f>
        <v/>
      </c>
      <c r="O692" s="96">
        <f>IFERROR(VLOOKUP(D692,Data2!$A:$C,3,0),"")</f>
        <v/>
      </c>
      <c r="P692" s="97" t="n">
        <v>4</v>
      </c>
      <c r="Q692" s="96" t="n">
        <v>24</v>
      </c>
      <c r="R692" s="96" t="inlineStr"/>
      <c r="S692" s="96" t="inlineStr">
        <is>
          <t>BOX</t>
        </is>
      </c>
    </row>
    <row r="693">
      <c r="A693" s="109" t="inlineStr">
        <is>
          <t>749-EACH</t>
        </is>
      </c>
      <c r="B693" s="102" t="inlineStr">
        <is>
          <t>B0D895591X</t>
        </is>
      </c>
      <c r="C693" s="102" t="inlineStr"/>
      <c r="D693" s="103">
        <f>IFERROR(VLOOKUP(A693,Data1!A:B,2,0),"")</f>
        <v/>
      </c>
      <c r="E693" s="113">
        <f>M693*Q693</f>
        <v/>
      </c>
      <c r="F693" s="113">
        <f>I693*IF(S693="CASE",H693,G693)</f>
        <v/>
      </c>
      <c r="G693" s="103">
        <f>IF(S693="CASE","",IFERROR(ROUNDUP(E693/N693,0),""))</f>
        <v/>
      </c>
      <c r="H693" s="103">
        <f>IF(S693="BOX","",IFERROR(ROUNDUP(E693/O693,0),""))</f>
        <v/>
      </c>
      <c r="I693" s="105">
        <f>IF(S693="CASE",FLOOR(O693/M693,1),FLOOR(N693/M693,1))</f>
        <v/>
      </c>
      <c r="J693" s="106">
        <f>IF(ISNUMBER(SEARCH("FNSKU",C693)),"Labeling","")</f>
        <v/>
      </c>
      <c r="K693" s="106">
        <f>IFERROR(VLOOKUP(A693,Instruction!A:F,6,0),"")</f>
        <v/>
      </c>
      <c r="L693" s="107">
        <f>IFERROR(VLOOKUP(A693,Instruction!A:J,10,0),"No Supplies")</f>
        <v/>
      </c>
      <c r="M693" s="113">
        <f>IFERROR(VLOOKUP(A693,Data1!A:C,3,0),1)</f>
        <v/>
      </c>
      <c r="N693" s="103">
        <f>IFERROR(VLOOKUP(D693,Data2!$A:$D,4,0),"")</f>
        <v/>
      </c>
      <c r="O693" s="102">
        <f>IFERROR(VLOOKUP(D693,Data2!$A:$C,3,0),"")</f>
        <v/>
      </c>
      <c r="P693" s="103" t="n">
        <v>4</v>
      </c>
      <c r="Q693" s="102" t="n">
        <v>24</v>
      </c>
      <c r="R693" s="102" t="inlineStr"/>
      <c r="S693" s="102" t="inlineStr">
        <is>
          <t>BOX</t>
        </is>
      </c>
    </row>
    <row r="694">
      <c r="A694" s="95" t="inlineStr">
        <is>
          <t>8250-EACH</t>
        </is>
      </c>
      <c r="B694" s="96" t="inlineStr">
        <is>
          <t>B0F8WYWKD4</t>
        </is>
      </c>
      <c r="C694" s="96" t="inlineStr"/>
      <c r="D694" s="97">
        <f>IFERROR(VLOOKUP(A694,Data1!A:B,2,0),"")</f>
        <v/>
      </c>
      <c r="E694" s="98">
        <f>M694*Q694</f>
        <v/>
      </c>
      <c r="F694" s="98">
        <f>I694*IF(S694="CASE",H694,G694)</f>
        <v/>
      </c>
      <c r="G694" s="97">
        <f>IF(S694="CASE","",IFERROR(ROUNDUP(E694/N694,0),""))</f>
        <v/>
      </c>
      <c r="H694" s="97">
        <f>IF(S694="BOX","",IFERROR(ROUNDUP(E694/O694,0),""))</f>
        <v/>
      </c>
      <c r="I694" s="98">
        <f>IF(S694="CASE",FLOOR(O694/M694,1),FLOOR(N694/M694,1))</f>
        <v/>
      </c>
      <c r="J694" s="99">
        <f>IF(ISNUMBER(SEARCH("FNSKU",C694)),"Labeling","")</f>
        <v/>
      </c>
      <c r="K694" s="99">
        <f>IFERROR(VLOOKUP(A694,Instruction!A:F,6,0),"")</f>
        <v/>
      </c>
      <c r="L694" s="100">
        <f>IFERROR(VLOOKUP(A694,Instruction!A:J,10,0),"No Supplies")</f>
        <v/>
      </c>
      <c r="M694" s="98">
        <f>IFERROR(VLOOKUP(A694,Data1!A:C,3,0),1)</f>
        <v/>
      </c>
      <c r="N694" s="97">
        <f>IFERROR(VLOOKUP(D694,Data2!$A:$D,4,0),"")</f>
        <v/>
      </c>
      <c r="O694" s="96">
        <f>IFERROR(VLOOKUP(D694,Data2!$A:$C,3,0),"")</f>
        <v/>
      </c>
      <c r="P694" s="97" t="n">
        <v>4</v>
      </c>
      <c r="Q694" s="96" t="n">
        <v>24</v>
      </c>
      <c r="R694" s="96" t="inlineStr"/>
      <c r="S694" s="96" t="inlineStr">
        <is>
          <t>CASE</t>
        </is>
      </c>
    </row>
    <row r="695">
      <c r="A695" s="109" t="inlineStr">
        <is>
          <t>786-EACH</t>
        </is>
      </c>
      <c r="B695" s="102" t="inlineStr">
        <is>
          <t>B075VXJ9VG</t>
        </is>
      </c>
      <c r="C695" s="102" t="inlineStr"/>
      <c r="D695" s="103">
        <f>IFERROR(VLOOKUP(A695,Data1!A:B,2,0),"")</f>
        <v/>
      </c>
      <c r="E695" s="113">
        <f>M695*Q695</f>
        <v/>
      </c>
      <c r="F695" s="113">
        <f>I695*IF(S695="CASE",H695,G695)</f>
        <v/>
      </c>
      <c r="G695" s="103">
        <f>IF(S695="CASE","",IFERROR(ROUNDUP(E695/N695,0),""))</f>
        <v/>
      </c>
      <c r="H695" s="103">
        <f>IF(S695="BOX","",IFERROR(ROUNDUP(E695/O695,0),""))</f>
        <v/>
      </c>
      <c r="I695" s="105">
        <f>IF(S695="CASE",FLOOR(O695/M695,1),FLOOR(N695/M695,1))</f>
        <v/>
      </c>
      <c r="J695" s="106">
        <f>IF(ISNUMBER(SEARCH("FNSKU",C695)),"Labeling","")</f>
        <v/>
      </c>
      <c r="K695" s="106">
        <f>IFERROR(VLOOKUP(A695,Instruction!A:F,6,0),"")</f>
        <v/>
      </c>
      <c r="L695" s="107">
        <f>IFERROR(VLOOKUP(A695,Instruction!A:J,10,0),"No Supplies")</f>
        <v/>
      </c>
      <c r="M695" s="113">
        <f>IFERROR(VLOOKUP(A695,Data1!A:C,3,0),1)</f>
        <v/>
      </c>
      <c r="N695" s="103">
        <f>IFERROR(VLOOKUP(D695,Data2!$A:$D,4,0),"")</f>
        <v/>
      </c>
      <c r="O695" s="102">
        <f>IFERROR(VLOOKUP(D695,Data2!$A:$C,3,0),"")</f>
        <v/>
      </c>
      <c r="P695" s="103" t="n">
        <v>4</v>
      </c>
      <c r="Q695" s="102" t="n">
        <v>24</v>
      </c>
      <c r="R695" s="102" t="inlineStr"/>
      <c r="S695" s="102" t="inlineStr">
        <is>
          <t>BOX</t>
        </is>
      </c>
    </row>
    <row r="696">
      <c r="A696" s="95" t="inlineStr">
        <is>
          <t>6303-BOX</t>
        </is>
      </c>
      <c r="B696" s="96" t="inlineStr">
        <is>
          <t>B08P3VRWLD</t>
        </is>
      </c>
      <c r="C696" s="96" t="inlineStr">
        <is>
          <t>X0044R3MR9</t>
        </is>
      </c>
      <c r="D696" s="97">
        <f>IFERROR(VLOOKUP(A696,Data1!A:B,2,0),"")</f>
        <v/>
      </c>
      <c r="E696" s="98">
        <f>M696*Q696</f>
        <v/>
      </c>
      <c r="F696" s="98">
        <f>I696*IF(S696="CASE",H696,G696)</f>
        <v/>
      </c>
      <c r="G696" s="97">
        <f>IF(S696="CASE","",IFERROR(ROUNDUP(E696/N696,0),""))</f>
        <v/>
      </c>
      <c r="H696" s="97">
        <f>IF(S696="BOX","",IFERROR(ROUNDUP(E696/O696,0),""))</f>
        <v/>
      </c>
      <c r="I696" s="98">
        <f>IF(S696="CASE",FLOOR(O696/M696,1),FLOOR(N696/M696,1))</f>
        <v/>
      </c>
      <c r="J696" s="99">
        <f>IF(ISNUMBER(SEARCH("FNSKU",C696)),"Labeling","")</f>
        <v/>
      </c>
      <c r="K696" s="99">
        <f>IFERROR(VLOOKUP(A696,Instruction!A:F,6,0),"")</f>
        <v/>
      </c>
      <c r="L696" s="100">
        <f>IFERROR(VLOOKUP(A696,Instruction!A:J,10,0),"No Supplies")</f>
        <v/>
      </c>
      <c r="M696" s="98">
        <f>IFERROR(VLOOKUP(A696,Data1!A:C,3,0),1)</f>
        <v/>
      </c>
      <c r="N696" s="97">
        <f>IFERROR(VLOOKUP(D696,Data2!$A:$D,4,0),"")</f>
        <v/>
      </c>
      <c r="O696" s="96">
        <f>IFERROR(VLOOKUP(D696,Data2!$A:$C,3,0),"")</f>
        <v/>
      </c>
      <c r="P696" s="97" t="n">
        <v>3</v>
      </c>
      <c r="Q696" s="96" t="n">
        <v>6</v>
      </c>
      <c r="R696" s="96" t="inlineStr"/>
      <c r="S696" s="96" t="inlineStr">
        <is>
          <t>CASE</t>
        </is>
      </c>
    </row>
    <row r="697">
      <c r="A697" s="109" t="inlineStr">
        <is>
          <t>4147-PACK2</t>
        </is>
      </c>
      <c r="B697" s="102" t="inlineStr">
        <is>
          <t>B08DQ48KRH</t>
        </is>
      </c>
      <c r="C697" s="102" t="inlineStr"/>
      <c r="D697" s="103">
        <f>IFERROR(VLOOKUP(A697,Data1!A:B,2,0),"")</f>
        <v/>
      </c>
      <c r="E697" s="113">
        <f>M697*Q697</f>
        <v/>
      </c>
      <c r="F697" s="113">
        <f>I697*IF(S697="CASE",H697,G697)</f>
        <v/>
      </c>
      <c r="G697" s="103">
        <f>IF(S697="CASE","",IFERROR(ROUNDUP(E697/N697,0),""))</f>
        <v/>
      </c>
      <c r="H697" s="103">
        <f>IF(S697="BOX","",IFERROR(ROUNDUP(E697/O697,0),""))</f>
        <v/>
      </c>
      <c r="I697" s="105">
        <f>IF(S697="CASE",FLOOR(O697/M697,1),FLOOR(N697/M697,1))</f>
        <v/>
      </c>
      <c r="J697" s="106">
        <f>IF(ISNUMBER(SEARCH("FNSKU",C697)),"Labeling","")</f>
        <v/>
      </c>
      <c r="K697" s="106">
        <f>IFERROR(VLOOKUP(A697,Instruction!A:F,6,0),"")</f>
        <v/>
      </c>
      <c r="L697" s="107">
        <f>IFERROR(VLOOKUP(A697,Instruction!A:J,10,0),"No Supplies")</f>
        <v/>
      </c>
      <c r="M697" s="113">
        <f>IFERROR(VLOOKUP(A697,Data1!A:C,3,0),1)</f>
        <v/>
      </c>
      <c r="N697" s="103">
        <f>IFERROR(VLOOKUP(D697,Data2!$A:$D,4,0),"")</f>
        <v/>
      </c>
      <c r="O697" s="102">
        <f>IFERROR(VLOOKUP(D697,Data2!$A:$C,3,0),"")</f>
        <v/>
      </c>
      <c r="P697" s="103" t="n">
        <v>4</v>
      </c>
      <c r="Q697" s="102" t="n">
        <v>6</v>
      </c>
      <c r="R697" s="102" t="inlineStr"/>
      <c r="S697" s="102" t="inlineStr">
        <is>
          <t>CASE</t>
        </is>
      </c>
    </row>
    <row r="698">
      <c r="A698" s="95" t="inlineStr">
        <is>
          <t>5080-CASE</t>
        </is>
      </c>
      <c r="B698" s="96" t="inlineStr">
        <is>
          <t>B094Q3GTVD</t>
        </is>
      </c>
      <c r="C698" s="96" t="inlineStr">
        <is>
          <t>X0046J49KT</t>
        </is>
      </c>
      <c r="D698" s="97">
        <f>IFERROR(VLOOKUP(A698,Data1!A:B,2,0),"")</f>
        <v/>
      </c>
      <c r="E698" s="98">
        <f>M698*Q698</f>
        <v/>
      </c>
      <c r="F698" s="98">
        <f>I698*IF(S698="CASE",H698,G698)</f>
        <v/>
      </c>
      <c r="G698" s="97">
        <f>IF(S698="CASE","",IFERROR(ROUNDUP(E698/N698,0),""))</f>
        <v/>
      </c>
      <c r="H698" s="97">
        <f>IF(S698="BOX","",IFERROR(ROUNDUP(E698/O698,0),""))</f>
        <v/>
      </c>
      <c r="I698" s="98">
        <f>IF(S698="CASE",FLOOR(O698/M698,1),FLOOR(N698/M698,1))</f>
        <v/>
      </c>
      <c r="J698" s="99">
        <f>IF(ISNUMBER(SEARCH("FNSKU",C698)),"Labeling","")</f>
        <v/>
      </c>
      <c r="K698" s="99">
        <f>IFERROR(VLOOKUP(A698,Instruction!A:F,6,0),"")</f>
        <v/>
      </c>
      <c r="L698" s="100">
        <f>IFERROR(VLOOKUP(A698,Instruction!A:J,10,0),"No Supplies")</f>
        <v/>
      </c>
      <c r="M698" s="98">
        <f>IFERROR(VLOOKUP(A698,Data1!A:C,3,0),1)</f>
        <v/>
      </c>
      <c r="N698" s="97">
        <f>IFERROR(VLOOKUP(D698,Data2!$A:$D,4,0),"")</f>
        <v/>
      </c>
      <c r="O698" s="96">
        <f>IFERROR(VLOOKUP(D698,Data2!$A:$C,3,0),"")</f>
        <v/>
      </c>
      <c r="P698" s="97" t="n">
        <v>3</v>
      </c>
      <c r="Q698" s="96" t="n">
        <v>3</v>
      </c>
      <c r="R698" s="96" t="inlineStr"/>
      <c r="S698" s="96" t="inlineStr">
        <is>
          <t>CASE</t>
        </is>
      </c>
    </row>
    <row r="699">
      <c r="A699" s="109" t="inlineStr">
        <is>
          <t>4162-EACH</t>
        </is>
      </c>
      <c r="B699" s="102" t="inlineStr">
        <is>
          <t>B07Q3T4TGN</t>
        </is>
      </c>
      <c r="C699" s="102" t="inlineStr"/>
      <c r="D699" s="103">
        <f>IFERROR(VLOOKUP(A699,Data1!A:B,2,0),"")</f>
        <v/>
      </c>
      <c r="E699" s="113">
        <f>M699*Q699</f>
        <v/>
      </c>
      <c r="F699" s="113">
        <f>I699*IF(S699="CASE",H699,G699)</f>
        <v/>
      </c>
      <c r="G699" s="103">
        <f>IF(S699="CASE","",IFERROR(ROUNDUP(E699/N699,0),""))</f>
        <v/>
      </c>
      <c r="H699" s="103">
        <f>IF(S699="BOX","",IFERROR(ROUNDUP(E699/O699,0),""))</f>
        <v/>
      </c>
      <c r="I699" s="105">
        <f>IF(S699="CASE",FLOOR(O699/M699,1),FLOOR(N699/M699,1))</f>
        <v/>
      </c>
      <c r="J699" s="106">
        <f>IF(ISNUMBER(SEARCH("FNSKU",C699)),"Labeling","")</f>
        <v/>
      </c>
      <c r="K699" s="106">
        <f>IFERROR(VLOOKUP(A699,Instruction!A:F,6,0),"")</f>
        <v/>
      </c>
      <c r="L699" s="107">
        <f>IFERROR(VLOOKUP(A699,Instruction!A:J,10,0),"No Supplies")</f>
        <v/>
      </c>
      <c r="M699" s="113">
        <f>IFERROR(VLOOKUP(A699,Data1!A:C,3,0),1)</f>
        <v/>
      </c>
      <c r="N699" s="103">
        <f>IFERROR(VLOOKUP(D699,Data2!$A:$D,4,0),"")</f>
        <v/>
      </c>
      <c r="O699" s="102">
        <f>IFERROR(VLOOKUP(D699,Data2!$A:$C,3,0),"")</f>
        <v/>
      </c>
      <c r="P699" s="103" t="n">
        <v>4</v>
      </c>
      <c r="Q699" s="102" t="n">
        <v>12</v>
      </c>
      <c r="R699" s="102" t="inlineStr"/>
      <c r="S699" s="102" t="inlineStr">
        <is>
          <t>CASE</t>
        </is>
      </c>
    </row>
    <row r="700">
      <c r="A700" s="95" t="inlineStr">
        <is>
          <t>229-PACK2</t>
        </is>
      </c>
      <c r="B700" s="96" t="inlineStr">
        <is>
          <t>B08DBTZCVR</t>
        </is>
      </c>
      <c r="C700" s="96" t="inlineStr"/>
      <c r="D700" s="97">
        <f>IFERROR(VLOOKUP(A700,Data1!A:B,2,0),"")</f>
        <v/>
      </c>
      <c r="E700" s="98">
        <f>M700*Q700</f>
        <v/>
      </c>
      <c r="F700" s="98">
        <f>I700*IF(S700="CASE",H700,G700)</f>
        <v/>
      </c>
      <c r="G700" s="97">
        <f>IF(S700="CASE","",IFERROR(ROUNDUP(E700/N700,0),""))</f>
        <v/>
      </c>
      <c r="H700" s="97">
        <f>IF(S700="BOX","",IFERROR(ROUNDUP(E700/O700,0),""))</f>
        <v/>
      </c>
      <c r="I700" s="98">
        <f>IF(S700="CASE",FLOOR(O700/M700,1),FLOOR(N700/M700,1))</f>
        <v/>
      </c>
      <c r="J700" s="99">
        <f>IF(ISNUMBER(SEARCH("FNSKU",C700)),"Labeling","")</f>
        <v/>
      </c>
      <c r="K700" s="99">
        <f>IFERROR(VLOOKUP(A700,Instruction!A:F,6,0),"")</f>
        <v/>
      </c>
      <c r="L700" s="100">
        <f>IFERROR(VLOOKUP(A700,Instruction!A:J,10,0),"No Supplies")</f>
        <v/>
      </c>
      <c r="M700" s="98">
        <f>IFERROR(VLOOKUP(A700,Data1!A:C,3,0),1)</f>
        <v/>
      </c>
      <c r="N700" s="97">
        <f>IFERROR(VLOOKUP(D700,Data2!$A:$D,4,0),"")</f>
        <v/>
      </c>
      <c r="O700" s="96">
        <f>IFERROR(VLOOKUP(D700,Data2!$A:$C,3,0),"")</f>
        <v/>
      </c>
      <c r="P700" s="97" t="n">
        <v>4</v>
      </c>
      <c r="Q700" s="96" t="n">
        <v>12</v>
      </c>
      <c r="R700" s="96" t="inlineStr"/>
      <c r="S700" s="96" t="inlineStr">
        <is>
          <t>BOX</t>
        </is>
      </c>
    </row>
    <row r="701">
      <c r="A701" s="109" t="inlineStr">
        <is>
          <t>538-CASE</t>
        </is>
      </c>
      <c r="B701" s="102" t="inlineStr">
        <is>
          <t>B07XQPT3L8</t>
        </is>
      </c>
      <c r="C701" s="102" t="inlineStr">
        <is>
          <t>X003SC3YUB</t>
        </is>
      </c>
      <c r="D701" s="103">
        <f>IFERROR(VLOOKUP(A701,Data1!A:B,2,0),"")</f>
        <v/>
      </c>
      <c r="E701" s="113">
        <f>M701*Q701</f>
        <v/>
      </c>
      <c r="F701" s="113">
        <f>I701*IF(S701="CASE",H701,G701)</f>
        <v/>
      </c>
      <c r="G701" s="103">
        <f>IF(S701="CASE","",IFERROR(ROUNDUP(E701/N701,0),""))</f>
        <v/>
      </c>
      <c r="H701" s="103">
        <f>IF(S701="BOX","",IFERROR(ROUNDUP(E701/O701,0),""))</f>
        <v/>
      </c>
      <c r="I701" s="105">
        <f>IF(S701="CASE",FLOOR(O701/M701,1),FLOOR(N701/M701,1))</f>
        <v/>
      </c>
      <c r="J701" s="106">
        <f>IF(ISNUMBER(SEARCH("FNSKU",C701)),"Labeling","")</f>
        <v/>
      </c>
      <c r="K701" s="106">
        <f>IFERROR(VLOOKUP(A701,Instruction!A:F,6,0),"")</f>
        <v/>
      </c>
      <c r="L701" s="107">
        <f>IFERROR(VLOOKUP(A701,Instruction!A:J,10,0),"No Supplies")</f>
        <v/>
      </c>
      <c r="M701" s="113">
        <f>IFERROR(VLOOKUP(A701,Data1!A:C,3,0),1)</f>
        <v/>
      </c>
      <c r="N701" s="103">
        <f>IFERROR(VLOOKUP(D701,Data2!$A:$D,4,0),"")</f>
        <v/>
      </c>
      <c r="O701" s="102">
        <f>IFERROR(VLOOKUP(D701,Data2!$A:$C,3,0),"")</f>
        <v/>
      </c>
      <c r="P701" s="103" t="n">
        <v>3</v>
      </c>
      <c r="Q701" s="102" t="n">
        <v>3</v>
      </c>
      <c r="R701" s="102" t="inlineStr"/>
      <c r="S701" s="102" t="inlineStr">
        <is>
          <t>CASE</t>
        </is>
      </c>
    </row>
    <row r="702">
      <c r="A702" s="95" t="inlineStr">
        <is>
          <t>3333-PACK2</t>
        </is>
      </c>
      <c r="B702" s="96" t="inlineStr">
        <is>
          <t>B08KJPG7V7</t>
        </is>
      </c>
      <c r="C702" s="96" t="inlineStr"/>
      <c r="D702" s="97">
        <f>IFERROR(VLOOKUP(A702,Data1!A:B,2,0),"")</f>
        <v/>
      </c>
      <c r="E702" s="98">
        <f>M702*Q702</f>
        <v/>
      </c>
      <c r="F702" s="98">
        <f>I702*IF(S702="CASE",H702,G702)</f>
        <v/>
      </c>
      <c r="G702" s="97">
        <f>IF(S702="CASE","",IFERROR(ROUNDUP(E702/N702,0),""))</f>
        <v/>
      </c>
      <c r="H702" s="97">
        <f>IF(S702="BOX","",IFERROR(ROUNDUP(E702/O702,0),""))</f>
        <v/>
      </c>
      <c r="I702" s="98">
        <f>IF(S702="CASE",FLOOR(O702/M702,1),FLOOR(N702/M702,1))</f>
        <v/>
      </c>
      <c r="J702" s="99">
        <f>IF(ISNUMBER(SEARCH("FNSKU",C702)),"Labeling","")</f>
        <v/>
      </c>
      <c r="K702" s="99">
        <f>IFERROR(VLOOKUP(A702,Instruction!A:F,6,0),"")</f>
        <v/>
      </c>
      <c r="L702" s="100">
        <f>IFERROR(VLOOKUP(A702,Instruction!A:J,10,0),"No Supplies")</f>
        <v/>
      </c>
      <c r="M702" s="98">
        <f>IFERROR(VLOOKUP(A702,Data1!A:C,3,0),1)</f>
        <v/>
      </c>
      <c r="N702" s="97">
        <f>IFERROR(VLOOKUP(D702,Data2!$A:$D,4,0),"")</f>
        <v/>
      </c>
      <c r="O702" s="96">
        <f>IFERROR(VLOOKUP(D702,Data2!$A:$C,3,0),"")</f>
        <v/>
      </c>
      <c r="P702" s="97" t="n">
        <v>4</v>
      </c>
      <c r="Q702" s="96" t="n">
        <v>12</v>
      </c>
      <c r="R702" s="96" t="inlineStr"/>
      <c r="S702" s="96" t="inlineStr">
        <is>
          <t>CASE</t>
        </is>
      </c>
    </row>
    <row r="703">
      <c r="A703" s="109" t="inlineStr">
        <is>
          <t>4146-CASE</t>
        </is>
      </c>
      <c r="B703" s="102" t="inlineStr">
        <is>
          <t>B07QF5BKN4</t>
        </is>
      </c>
      <c r="C703" s="102" t="inlineStr"/>
      <c r="D703" s="103">
        <f>IFERROR(VLOOKUP(A703,Data1!A:B,2,0),"")</f>
        <v/>
      </c>
      <c r="E703" s="113">
        <f>M703*Q703</f>
        <v/>
      </c>
      <c r="F703" s="113">
        <f>I703*IF(S703="CASE",H703,G703)</f>
        <v/>
      </c>
      <c r="G703" s="103">
        <f>IF(S703="CASE","",IFERROR(ROUNDUP(E703/N703,0),""))</f>
        <v/>
      </c>
      <c r="H703" s="103">
        <f>IF(S703="BOX","",IFERROR(ROUNDUP(E703/O703,0),""))</f>
        <v/>
      </c>
      <c r="I703" s="105">
        <f>IF(S703="CASE",FLOOR(O703/M703,1),FLOOR(N703/M703,1))</f>
        <v/>
      </c>
      <c r="J703" s="106">
        <f>IF(ISNUMBER(SEARCH("FNSKU",C703)),"Labeling","")</f>
        <v/>
      </c>
      <c r="K703" s="106">
        <f>IFERROR(VLOOKUP(A703,Instruction!A:F,6,0),"")</f>
        <v/>
      </c>
      <c r="L703" s="107">
        <f>IFERROR(VLOOKUP(A703,Instruction!A:J,10,0),"No Supplies")</f>
        <v/>
      </c>
      <c r="M703" s="113">
        <f>IFERROR(VLOOKUP(A703,Data1!A:C,3,0),1)</f>
        <v/>
      </c>
      <c r="N703" s="103">
        <f>IFERROR(VLOOKUP(D703,Data2!$A:$D,4,0),"")</f>
        <v/>
      </c>
      <c r="O703" s="102">
        <f>IFERROR(VLOOKUP(D703,Data2!$A:$C,3,0),"")</f>
        <v/>
      </c>
      <c r="P703" s="103" t="n">
        <v>4</v>
      </c>
      <c r="Q703" s="102" t="n">
        <v>4</v>
      </c>
      <c r="R703" s="102" t="inlineStr"/>
      <c r="S703" s="102" t="inlineStr">
        <is>
          <t>CASE</t>
        </is>
      </c>
    </row>
    <row r="704">
      <c r="A704" s="95" t="inlineStr">
        <is>
          <t>4401-BOX</t>
        </is>
      </c>
      <c r="B704" s="96" t="inlineStr">
        <is>
          <t>B07XQJRKVQ</t>
        </is>
      </c>
      <c r="C704" s="96" t="inlineStr"/>
      <c r="D704" s="97">
        <f>IFERROR(VLOOKUP(A704,Data1!A:B,2,0),"")</f>
        <v/>
      </c>
      <c r="E704" s="98">
        <f>M704*Q704</f>
        <v/>
      </c>
      <c r="F704" s="98">
        <f>I704*IF(S704="CASE",H704,G704)</f>
        <v/>
      </c>
      <c r="G704" s="97">
        <f>IF(S704="CASE","",IFERROR(ROUNDUP(E704/N704,0),""))</f>
        <v/>
      </c>
      <c r="H704" s="97">
        <f>IF(S704="BOX","",IFERROR(ROUNDUP(E704/O704,0),""))</f>
        <v/>
      </c>
      <c r="I704" s="98">
        <f>IF(S704="CASE",FLOOR(O704/M704,1),FLOOR(N704/M704,1))</f>
        <v/>
      </c>
      <c r="J704" s="99">
        <f>IF(ISNUMBER(SEARCH("FNSKU",C704)),"Labeling","")</f>
        <v/>
      </c>
      <c r="K704" s="99">
        <f>IFERROR(VLOOKUP(A704,Instruction!A:F,6,0),"")</f>
        <v/>
      </c>
      <c r="L704" s="100">
        <f>IFERROR(VLOOKUP(A704,Instruction!A:J,10,0),"No Supplies")</f>
        <v/>
      </c>
      <c r="M704" s="98">
        <f>IFERROR(VLOOKUP(A704,Data1!A:C,3,0),1)</f>
        <v/>
      </c>
      <c r="N704" s="97">
        <f>IFERROR(VLOOKUP(D704,Data2!$A:$D,4,0),"")</f>
        <v/>
      </c>
      <c r="O704" s="96">
        <f>IFERROR(VLOOKUP(D704,Data2!$A:$C,3,0),"")</f>
        <v/>
      </c>
      <c r="P704" s="97" t="n">
        <v>4</v>
      </c>
      <c r="Q704" s="96" t="n">
        <v>6</v>
      </c>
      <c r="R704" s="96" t="inlineStr"/>
      <c r="S704" s="96" t="inlineStr">
        <is>
          <t>CASE</t>
        </is>
      </c>
    </row>
    <row r="705">
      <c r="A705" s="109" t="inlineStr">
        <is>
          <t>3012-BOX</t>
        </is>
      </c>
      <c r="B705" s="102" t="inlineStr">
        <is>
          <t>B01N3Y6RFM</t>
        </is>
      </c>
      <c r="C705" s="102" t="inlineStr"/>
      <c r="D705" s="103">
        <f>IFERROR(VLOOKUP(A705,Data1!A:B,2,0),"")</f>
        <v/>
      </c>
      <c r="E705" s="113">
        <f>M705*Q705</f>
        <v/>
      </c>
      <c r="F705" s="113">
        <f>I705*IF(S705="CASE",H705,G705)</f>
        <v/>
      </c>
      <c r="G705" s="103">
        <f>IF(S705="CASE","",IFERROR(ROUNDUP(E705/N705,0),""))</f>
        <v/>
      </c>
      <c r="H705" s="103">
        <f>IF(S705="BOX","",IFERROR(ROUNDUP(E705/O705,0),""))</f>
        <v/>
      </c>
      <c r="I705" s="105">
        <f>IF(S705="CASE",FLOOR(O705/M705,1),FLOOR(N705/M705,1))</f>
        <v/>
      </c>
      <c r="J705" s="106">
        <f>IF(ISNUMBER(SEARCH("FNSKU",C705)),"Labeling","")</f>
        <v/>
      </c>
      <c r="K705" s="106">
        <f>IFERROR(VLOOKUP(A705,Instruction!A:F,6,0),"")</f>
        <v/>
      </c>
      <c r="L705" s="107">
        <f>IFERROR(VLOOKUP(A705,Instruction!A:J,10,0),"No Supplies")</f>
        <v/>
      </c>
      <c r="M705" s="113">
        <f>IFERROR(VLOOKUP(A705,Data1!A:C,3,0),1)</f>
        <v/>
      </c>
      <c r="N705" s="103">
        <f>IFERROR(VLOOKUP(D705,Data2!$A:$D,4,0),"")</f>
        <v/>
      </c>
      <c r="O705" s="102">
        <f>IFERROR(VLOOKUP(D705,Data2!$A:$C,3,0),"")</f>
        <v/>
      </c>
      <c r="P705" s="103" t="n">
        <v>4</v>
      </c>
      <c r="Q705" s="102" t="n">
        <v>6</v>
      </c>
      <c r="R705" s="102" t="inlineStr"/>
      <c r="S705" s="102" t="inlineStr">
        <is>
          <t>CASE</t>
        </is>
      </c>
    </row>
    <row r="706">
      <c r="A706" s="95" t="inlineStr">
        <is>
          <t>1240-SET8</t>
        </is>
      </c>
      <c r="B706" s="96" t="inlineStr">
        <is>
          <t>B07S2YDBWW</t>
        </is>
      </c>
      <c r="C706" s="96" t="inlineStr"/>
      <c r="D706" s="97">
        <f>IFERROR(VLOOKUP(A706,Data1!A:B,2,0),"")</f>
        <v/>
      </c>
      <c r="E706" s="98">
        <f>M706*Q706</f>
        <v/>
      </c>
      <c r="F706" s="98">
        <f>I706*IF(S706="CASE",H706,G706)</f>
        <v/>
      </c>
      <c r="G706" s="97">
        <f>IF(S706="CASE","",IFERROR(ROUNDUP(E706/N706,0),""))</f>
        <v/>
      </c>
      <c r="H706" s="97">
        <f>IF(S706="BOX","",IFERROR(ROUNDUP(E706/O706,0),""))</f>
        <v/>
      </c>
      <c r="I706" s="98">
        <f>IF(S706="CASE",FLOOR(O706/M706,1),FLOOR(N706/M706,1))</f>
        <v/>
      </c>
      <c r="J706" s="99">
        <f>IF(ISNUMBER(SEARCH("FNSKU",C706)),"Labeling","")</f>
        <v/>
      </c>
      <c r="K706" s="99">
        <f>IFERROR(VLOOKUP(A706,Instruction!A:F,6,0),"")</f>
        <v/>
      </c>
      <c r="L706" s="100">
        <f>IFERROR(VLOOKUP(A706,Instruction!A:J,10,0),"No Supplies")</f>
        <v/>
      </c>
      <c r="M706" s="98">
        <f>IFERROR(VLOOKUP(A706,Data1!A:C,3,0),1)</f>
        <v/>
      </c>
      <c r="N706" s="97">
        <f>IFERROR(VLOOKUP(D706,Data2!$A:$D,4,0),"")</f>
        <v/>
      </c>
      <c r="O706" s="96">
        <f>IFERROR(VLOOKUP(D706,Data2!$A:$C,3,0),"")</f>
        <v/>
      </c>
      <c r="P706" s="97" t="n">
        <v>4</v>
      </c>
      <c r="Q706" s="96" t="n">
        <v>3</v>
      </c>
      <c r="R706" s="96" t="inlineStr"/>
      <c r="S706" s="96" t="inlineStr">
        <is>
          <t>BOX</t>
        </is>
      </c>
    </row>
    <row r="707">
      <c r="A707" s="109" t="inlineStr">
        <is>
          <t>3998-PACK2</t>
        </is>
      </c>
      <c r="B707" s="102" t="inlineStr">
        <is>
          <t>B088LL4WKK</t>
        </is>
      </c>
      <c r="C707" s="102" t="inlineStr"/>
      <c r="D707" s="103">
        <f>IFERROR(VLOOKUP(A707,Data1!A:B,2,0),"")</f>
        <v/>
      </c>
      <c r="E707" s="113">
        <f>M707*Q707</f>
        <v/>
      </c>
      <c r="F707" s="113">
        <f>I707*IF(S707="CASE",H707,G707)</f>
        <v/>
      </c>
      <c r="G707" s="103">
        <f>IF(S707="CASE","",IFERROR(ROUNDUP(E707/N707,0),""))</f>
        <v/>
      </c>
      <c r="H707" s="103">
        <f>IF(S707="BOX","",IFERROR(ROUNDUP(E707/O707,0),""))</f>
        <v/>
      </c>
      <c r="I707" s="105">
        <f>IF(S707="CASE",FLOOR(O707/M707,1),FLOOR(N707/M707,1))</f>
        <v/>
      </c>
      <c r="J707" s="106">
        <f>IF(ISNUMBER(SEARCH("FNSKU",C707)),"Labeling","")</f>
        <v/>
      </c>
      <c r="K707" s="106">
        <f>IFERROR(VLOOKUP(A707,Instruction!A:F,6,0),"")</f>
        <v/>
      </c>
      <c r="L707" s="107">
        <f>IFERROR(VLOOKUP(A707,Instruction!A:J,10,0),"No Supplies")</f>
        <v/>
      </c>
      <c r="M707" s="113">
        <f>IFERROR(VLOOKUP(A707,Data1!A:C,3,0),1)</f>
        <v/>
      </c>
      <c r="N707" s="103">
        <f>IFERROR(VLOOKUP(D707,Data2!$A:$D,4,0),"")</f>
        <v/>
      </c>
      <c r="O707" s="102">
        <f>IFERROR(VLOOKUP(D707,Data2!$A:$C,3,0),"")</f>
        <v/>
      </c>
      <c r="P707" s="103" t="n">
        <v>4</v>
      </c>
      <c r="Q707" s="102" t="n">
        <v>12</v>
      </c>
      <c r="R707" s="102" t="inlineStr"/>
      <c r="S707" s="102" t="inlineStr">
        <is>
          <t>BOX</t>
        </is>
      </c>
    </row>
    <row r="708">
      <c r="A708" s="95" t="inlineStr">
        <is>
          <t>2330-BOX</t>
        </is>
      </c>
      <c r="B708" s="96" t="inlineStr">
        <is>
          <t>B07XQGKN48</t>
        </is>
      </c>
      <c r="C708" s="96" t="inlineStr"/>
      <c r="D708" s="97">
        <f>IFERROR(VLOOKUP(A708,Data1!A:B,2,0),"")</f>
        <v/>
      </c>
      <c r="E708" s="98">
        <f>M708*Q708</f>
        <v/>
      </c>
      <c r="F708" s="98">
        <f>I708*IF(S708="CASE",H708,G708)</f>
        <v/>
      </c>
      <c r="G708" s="97">
        <f>IF(S708="CASE","",IFERROR(ROUNDUP(E708/N708,0),""))</f>
        <v/>
      </c>
      <c r="H708" s="97">
        <f>IF(S708="BOX","",IFERROR(ROUNDUP(E708/O708,0),""))</f>
        <v/>
      </c>
      <c r="I708" s="98">
        <f>IF(S708="CASE",FLOOR(O708/M708,1),FLOOR(N708/M708,1))</f>
        <v/>
      </c>
      <c r="J708" s="99">
        <f>IF(ISNUMBER(SEARCH("FNSKU",C708)),"Labeling","")</f>
        <v/>
      </c>
      <c r="K708" s="99">
        <f>IFERROR(VLOOKUP(A708,Instruction!A:F,6,0),"")</f>
        <v/>
      </c>
      <c r="L708" s="100">
        <f>IFERROR(VLOOKUP(A708,Instruction!A:J,10,0),"No Supplies")</f>
        <v/>
      </c>
      <c r="M708" s="98">
        <f>IFERROR(VLOOKUP(A708,Data1!A:C,3,0),1)</f>
        <v/>
      </c>
      <c r="N708" s="97">
        <f>IFERROR(VLOOKUP(D708,Data2!$A:$D,4,0),"")</f>
        <v/>
      </c>
      <c r="O708" s="96">
        <f>IFERROR(VLOOKUP(D708,Data2!$A:$C,3,0),"")</f>
        <v/>
      </c>
      <c r="P708" s="97" t="n">
        <v>4</v>
      </c>
      <c r="Q708" s="96" t="n">
        <v>6</v>
      </c>
      <c r="R708" s="96" t="inlineStr"/>
      <c r="S708" s="96" t="inlineStr">
        <is>
          <t>CASE</t>
        </is>
      </c>
    </row>
    <row r="709">
      <c r="A709" s="109" t="inlineStr">
        <is>
          <t>5409-CASE</t>
        </is>
      </c>
      <c r="B709" s="102" t="inlineStr">
        <is>
          <t>B08XBBQVFH</t>
        </is>
      </c>
      <c r="C709" s="102" t="inlineStr"/>
      <c r="D709" s="103">
        <f>IFERROR(VLOOKUP(A709,Data1!A:B,2,0),"")</f>
        <v/>
      </c>
      <c r="E709" s="113">
        <f>M709*Q709</f>
        <v/>
      </c>
      <c r="F709" s="113">
        <f>I709*IF(S709="CASE",H709,G709)</f>
        <v/>
      </c>
      <c r="G709" s="103">
        <f>IF(S709="CASE","",IFERROR(ROUNDUP(E709/N709,0),""))</f>
        <v/>
      </c>
      <c r="H709" s="103">
        <f>IF(S709="BOX","",IFERROR(ROUNDUP(E709/O709,0),""))</f>
        <v/>
      </c>
      <c r="I709" s="105">
        <f>IF(S709="CASE",FLOOR(O709/M709,1),FLOOR(N709/M709,1))</f>
        <v/>
      </c>
      <c r="J709" s="106">
        <f>IF(ISNUMBER(SEARCH("FNSKU",C709)),"Labeling","")</f>
        <v/>
      </c>
      <c r="K709" s="106">
        <f>IFERROR(VLOOKUP(A709,Instruction!A:F,6,0),"")</f>
        <v/>
      </c>
      <c r="L709" s="107">
        <f>IFERROR(VLOOKUP(A709,Instruction!A:J,10,0),"No Supplies")</f>
        <v/>
      </c>
      <c r="M709" s="113">
        <f>IFERROR(VLOOKUP(A709,Data1!A:C,3,0),1)</f>
        <v/>
      </c>
      <c r="N709" s="103">
        <f>IFERROR(VLOOKUP(D709,Data2!$A:$D,4,0),"")</f>
        <v/>
      </c>
      <c r="O709" s="102">
        <f>IFERROR(VLOOKUP(D709,Data2!$A:$C,3,0),"")</f>
        <v/>
      </c>
      <c r="P709" s="103" t="n">
        <v>4</v>
      </c>
      <c r="Q709" s="102" t="n">
        <v>4</v>
      </c>
      <c r="R709" s="102" t="inlineStr"/>
      <c r="S709" s="102" t="inlineStr">
        <is>
          <t>CASE</t>
        </is>
      </c>
    </row>
    <row r="710">
      <c r="A710" s="95" t="inlineStr">
        <is>
          <t>1933-SET6</t>
        </is>
      </c>
      <c r="B710" s="96" t="inlineStr">
        <is>
          <t>B07SGZ8BTW</t>
        </is>
      </c>
      <c r="C710" s="96" t="inlineStr"/>
      <c r="D710" s="97">
        <f>IFERROR(VLOOKUP(A710,Data1!A:B,2,0),"")</f>
        <v/>
      </c>
      <c r="E710" s="98">
        <f>M710*Q710</f>
        <v/>
      </c>
      <c r="F710" s="98">
        <f>I710*IF(S710="CASE",H710,G710)</f>
        <v/>
      </c>
      <c r="G710" s="97">
        <f>IF(S710="CASE","",IFERROR(ROUNDUP(E710/N710,0),""))</f>
        <v/>
      </c>
      <c r="H710" s="97">
        <f>IF(S710="BOX","",IFERROR(ROUNDUP(E710/O710,0),""))</f>
        <v/>
      </c>
      <c r="I710" s="98">
        <f>IF(S710="CASE",FLOOR(O710/M710,1),FLOOR(N710/M710,1))</f>
        <v/>
      </c>
      <c r="J710" s="99">
        <f>IF(ISNUMBER(SEARCH("FNSKU",C710)),"Labeling","")</f>
        <v/>
      </c>
      <c r="K710" s="99">
        <f>IFERROR(VLOOKUP(A710,Instruction!A:F,6,0),"")</f>
        <v/>
      </c>
      <c r="L710" s="100">
        <f>IFERROR(VLOOKUP(A710,Instruction!A:J,10,0),"No Supplies")</f>
        <v/>
      </c>
      <c r="M710" s="98">
        <f>IFERROR(VLOOKUP(A710,Data1!A:C,3,0),1)</f>
        <v/>
      </c>
      <c r="N710" s="97">
        <f>IFERROR(VLOOKUP(D710,Data2!$A:$D,4,0),"")</f>
        <v/>
      </c>
      <c r="O710" s="96">
        <f>IFERROR(VLOOKUP(D710,Data2!$A:$C,3,0),"")</f>
        <v/>
      </c>
      <c r="P710" s="97" t="n">
        <v>4</v>
      </c>
      <c r="Q710" s="96" t="n">
        <v>4</v>
      </c>
      <c r="R710" s="96" t="inlineStr"/>
      <c r="S710" s="96" t="inlineStr">
        <is>
          <t>BOX</t>
        </is>
      </c>
    </row>
    <row r="711">
      <c r="A711" s="109" t="inlineStr">
        <is>
          <t>3355-SET6</t>
        </is>
      </c>
      <c r="B711" s="102" t="inlineStr">
        <is>
          <t>B0DD5S1BGR</t>
        </is>
      </c>
      <c r="C711" s="102" t="inlineStr"/>
      <c r="D711" s="103">
        <f>IFERROR(VLOOKUP(A711,Data1!A:B,2,0),"")</f>
        <v/>
      </c>
      <c r="E711" s="113">
        <f>M711*Q711</f>
        <v/>
      </c>
      <c r="F711" s="113">
        <f>I711*IF(S711="CASE",H711,G711)</f>
        <v/>
      </c>
      <c r="G711" s="103">
        <f>IF(S711="CASE","",IFERROR(ROUNDUP(E711/N711,0),""))</f>
        <v/>
      </c>
      <c r="H711" s="103">
        <f>IF(S711="BOX","",IFERROR(ROUNDUP(E711/O711,0),""))</f>
        <v/>
      </c>
      <c r="I711" s="105">
        <f>IF(S711="CASE",FLOOR(O711/M711,1),FLOOR(N711/M711,1))</f>
        <v/>
      </c>
      <c r="J711" s="106">
        <f>IF(ISNUMBER(SEARCH("FNSKU",C711)),"Labeling","")</f>
        <v/>
      </c>
      <c r="K711" s="106">
        <f>IFERROR(VLOOKUP(A711,Instruction!A:F,6,0),"")</f>
        <v/>
      </c>
      <c r="L711" s="107">
        <f>IFERROR(VLOOKUP(A711,Instruction!A:J,10,0),"No Supplies")</f>
        <v/>
      </c>
      <c r="M711" s="113">
        <f>IFERROR(VLOOKUP(A711,Data1!A:C,3,0),1)</f>
        <v/>
      </c>
      <c r="N711" s="103">
        <f>IFERROR(VLOOKUP(D711,Data2!$A:$D,4,0),"")</f>
        <v/>
      </c>
      <c r="O711" s="102">
        <f>IFERROR(VLOOKUP(D711,Data2!$A:$C,3,0),"")</f>
        <v/>
      </c>
      <c r="P711" s="103" t="n">
        <v>4</v>
      </c>
      <c r="Q711" s="102" t="n">
        <v>48</v>
      </c>
      <c r="R711" s="102" t="inlineStr"/>
      <c r="S711" s="102" t="inlineStr">
        <is>
          <t>CASE</t>
        </is>
      </c>
    </row>
    <row r="712">
      <c r="A712" s="95" t="inlineStr">
        <is>
          <t>811-SET4</t>
        </is>
      </c>
      <c r="B712" s="96" t="inlineStr">
        <is>
          <t>B09DNY2RSF</t>
        </is>
      </c>
      <c r="C712" s="96" t="inlineStr">
        <is>
          <t>X003SBSK51</t>
        </is>
      </c>
      <c r="D712" s="97">
        <f>IFERROR(VLOOKUP(A712,Data1!A:B,2,0),"")</f>
        <v/>
      </c>
      <c r="E712" s="98">
        <f>M712*Q712</f>
        <v/>
      </c>
      <c r="F712" s="98">
        <f>I712*IF(S712="CASE",H712,G712)</f>
        <v/>
      </c>
      <c r="G712" s="97">
        <f>IF(S712="CASE","",IFERROR(ROUNDUP(E712/N712,0),""))</f>
        <v/>
      </c>
      <c r="H712" s="97">
        <f>IF(S712="BOX","",IFERROR(ROUNDUP(E712/O712,0),""))</f>
        <v/>
      </c>
      <c r="I712" s="98">
        <f>IF(S712="CASE",FLOOR(O712/M712,1),FLOOR(N712/M712,1))</f>
        <v/>
      </c>
      <c r="J712" s="99">
        <f>IF(ISNUMBER(SEARCH("FNSKU",C712)),"Labeling","")</f>
        <v/>
      </c>
      <c r="K712" s="99">
        <f>IFERROR(VLOOKUP(A712,Instruction!A:F,6,0),"")</f>
        <v/>
      </c>
      <c r="L712" s="100">
        <f>IFERROR(VLOOKUP(A712,Instruction!A:J,10,0),"No Supplies")</f>
        <v/>
      </c>
      <c r="M712" s="98">
        <f>IFERROR(VLOOKUP(A712,Data1!A:C,3,0),1)</f>
        <v/>
      </c>
      <c r="N712" s="97">
        <f>IFERROR(VLOOKUP(D712,Data2!$A:$D,4,0),"")</f>
        <v/>
      </c>
      <c r="O712" s="96">
        <f>IFERROR(VLOOKUP(D712,Data2!$A:$C,3,0),"")</f>
        <v/>
      </c>
      <c r="P712" s="97" t="n">
        <v>2</v>
      </c>
      <c r="Q712" s="96" t="n">
        <v>6</v>
      </c>
      <c r="R712" s="96" t="inlineStr"/>
      <c r="S712" s="96" t="inlineStr">
        <is>
          <t>BOX</t>
        </is>
      </c>
    </row>
    <row r="713">
      <c r="A713" s="109" t="inlineStr">
        <is>
          <t>3009-SET6</t>
        </is>
      </c>
      <c r="B713" s="102" t="inlineStr">
        <is>
          <t>B07RFNVSXJ</t>
        </is>
      </c>
      <c r="C713" s="102" t="inlineStr"/>
      <c r="D713" s="103">
        <f>IFERROR(VLOOKUP(A713,Data1!A:B,2,0),"")</f>
        <v/>
      </c>
      <c r="E713" s="113">
        <f>M713*Q713</f>
        <v/>
      </c>
      <c r="F713" s="113">
        <f>I713*IF(S713="CASE",H713,G713)</f>
        <v/>
      </c>
      <c r="G713" s="103">
        <f>IF(S713="CASE","",IFERROR(ROUNDUP(E713/N713,0),""))</f>
        <v/>
      </c>
      <c r="H713" s="103">
        <f>IF(S713="BOX","",IFERROR(ROUNDUP(E713/O713,0),""))</f>
        <v/>
      </c>
      <c r="I713" s="105">
        <f>IF(S713="CASE",FLOOR(O713/M713,1),FLOOR(N713/M713,1))</f>
        <v/>
      </c>
      <c r="J713" s="106">
        <f>IF(ISNUMBER(SEARCH("FNSKU",C713)),"Labeling","")</f>
        <v/>
      </c>
      <c r="K713" s="106">
        <f>IFERROR(VLOOKUP(A713,Instruction!A:F,6,0),"")</f>
        <v/>
      </c>
      <c r="L713" s="107">
        <f>IFERROR(VLOOKUP(A713,Instruction!A:J,10,0),"No Supplies")</f>
        <v/>
      </c>
      <c r="M713" s="113">
        <f>IFERROR(VLOOKUP(A713,Data1!A:C,3,0),1)</f>
        <v/>
      </c>
      <c r="N713" s="103">
        <f>IFERROR(VLOOKUP(D713,Data2!$A:$D,4,0),"")</f>
        <v/>
      </c>
      <c r="O713" s="102">
        <f>IFERROR(VLOOKUP(D713,Data2!$A:$C,3,0),"")</f>
        <v/>
      </c>
      <c r="P713" s="103" t="n">
        <v>4</v>
      </c>
      <c r="Q713" s="102" t="n">
        <v>4</v>
      </c>
      <c r="R713" s="102" t="inlineStr"/>
      <c r="S713" s="102" t="inlineStr">
        <is>
          <t>BOX</t>
        </is>
      </c>
    </row>
    <row r="714">
      <c r="A714" s="95" t="inlineStr">
        <is>
          <t>702-PACK2</t>
        </is>
      </c>
      <c r="B714" s="96" t="inlineStr">
        <is>
          <t>B08F7DVJP4</t>
        </is>
      </c>
      <c r="C714" s="96" t="inlineStr"/>
      <c r="D714" s="97">
        <f>IFERROR(VLOOKUP(A714,Data1!A:B,2,0),"")</f>
        <v/>
      </c>
      <c r="E714" s="98">
        <f>M714*Q714</f>
        <v/>
      </c>
      <c r="F714" s="98">
        <f>I714*IF(S714="CASE",H714,G714)</f>
        <v/>
      </c>
      <c r="G714" s="97">
        <f>IF(S714="CASE","",IFERROR(ROUNDUP(E714/N714,0),""))</f>
        <v/>
      </c>
      <c r="H714" s="97">
        <f>IF(S714="BOX","",IFERROR(ROUNDUP(E714/O714,0),""))</f>
        <v/>
      </c>
      <c r="I714" s="98">
        <f>IF(S714="CASE",FLOOR(O714/M714,1),FLOOR(N714/M714,1))</f>
        <v/>
      </c>
      <c r="J714" s="99">
        <f>IF(ISNUMBER(SEARCH("FNSKU",C714)),"Labeling","")</f>
        <v/>
      </c>
      <c r="K714" s="99">
        <f>IFERROR(VLOOKUP(A714,Instruction!A:F,6,0),"")</f>
        <v/>
      </c>
      <c r="L714" s="100">
        <f>IFERROR(VLOOKUP(A714,Instruction!A:J,10,0),"No Supplies")</f>
        <v/>
      </c>
      <c r="M714" s="98">
        <f>IFERROR(VLOOKUP(A714,Data1!A:C,3,0),1)</f>
        <v/>
      </c>
      <c r="N714" s="97">
        <f>IFERROR(VLOOKUP(D714,Data2!$A:$D,4,0),"")</f>
        <v/>
      </c>
      <c r="O714" s="96">
        <f>IFERROR(VLOOKUP(D714,Data2!$A:$C,3,0),"")</f>
        <v/>
      </c>
      <c r="P714" s="97" t="n">
        <v>4</v>
      </c>
      <c r="Q714" s="96" t="n">
        <v>12</v>
      </c>
      <c r="R714" s="96" t="inlineStr"/>
      <c r="S714" s="96" t="inlineStr">
        <is>
          <t>BOX</t>
        </is>
      </c>
    </row>
    <row r="715">
      <c r="A715" s="109" t="inlineStr">
        <is>
          <t>3152-BOX</t>
        </is>
      </c>
      <c r="B715" s="102" t="inlineStr">
        <is>
          <t>B07XQJ91LC</t>
        </is>
      </c>
      <c r="C715" s="102" t="inlineStr"/>
      <c r="D715" s="103">
        <f>IFERROR(VLOOKUP(A715,Data1!A:B,2,0),"")</f>
        <v/>
      </c>
      <c r="E715" s="113">
        <f>M715*Q715</f>
        <v/>
      </c>
      <c r="F715" s="113">
        <f>I715*IF(S715="CASE",H715,G715)</f>
        <v/>
      </c>
      <c r="G715" s="103">
        <f>IF(S715="CASE","",IFERROR(ROUNDUP(E715/N715,0),""))</f>
        <v/>
      </c>
      <c r="H715" s="103">
        <f>IF(S715="BOX","",IFERROR(ROUNDUP(E715/O715,0),""))</f>
        <v/>
      </c>
      <c r="I715" s="105">
        <f>IF(S715="CASE",FLOOR(O715/M715,1),FLOOR(N715/M715,1))</f>
        <v/>
      </c>
      <c r="J715" s="106">
        <f>IF(ISNUMBER(SEARCH("FNSKU",C715)),"Labeling","")</f>
        <v/>
      </c>
      <c r="K715" s="106">
        <f>IFERROR(VLOOKUP(A715,Instruction!A:F,6,0),"")</f>
        <v/>
      </c>
      <c r="L715" s="107">
        <f>IFERROR(VLOOKUP(A715,Instruction!A:J,10,0),"No Supplies")</f>
        <v/>
      </c>
      <c r="M715" s="113">
        <f>IFERROR(VLOOKUP(A715,Data1!A:C,3,0),1)</f>
        <v/>
      </c>
      <c r="N715" s="103">
        <f>IFERROR(VLOOKUP(D715,Data2!$A:$D,4,0),"")</f>
        <v/>
      </c>
      <c r="O715" s="102">
        <f>IFERROR(VLOOKUP(D715,Data2!$A:$C,3,0),"")</f>
        <v/>
      </c>
      <c r="P715" s="103" t="n">
        <v>4</v>
      </c>
      <c r="Q715" s="102" t="n">
        <v>6</v>
      </c>
      <c r="R715" s="102" t="inlineStr"/>
      <c r="S715" s="102" t="inlineStr">
        <is>
          <t>CASE</t>
        </is>
      </c>
    </row>
    <row r="716">
      <c r="A716" s="95" t="inlineStr">
        <is>
          <t>3335-CASE</t>
        </is>
      </c>
      <c r="B716" s="96" t="inlineStr">
        <is>
          <t>B08KJNPNG4</t>
        </is>
      </c>
      <c r="C716" s="96" t="inlineStr"/>
      <c r="D716" s="97">
        <f>IFERROR(VLOOKUP(A716,Data1!A:B,2,0),"")</f>
        <v/>
      </c>
      <c r="E716" s="98">
        <f>M716*Q716</f>
        <v/>
      </c>
      <c r="F716" s="98">
        <f>I716*IF(S716="CASE",H716,G716)</f>
        <v/>
      </c>
      <c r="G716" s="97">
        <f>IF(S716="CASE","",IFERROR(ROUNDUP(E716/N716,0),""))</f>
        <v/>
      </c>
      <c r="H716" s="97">
        <f>IF(S716="BOX","",IFERROR(ROUNDUP(E716/O716,0),""))</f>
        <v/>
      </c>
      <c r="I716" s="98">
        <f>IF(S716="CASE",FLOOR(O716/M716,1),FLOOR(N716/M716,1))</f>
        <v/>
      </c>
      <c r="J716" s="99">
        <f>IF(ISNUMBER(SEARCH("FNSKU",C716)),"Labeling","")</f>
        <v/>
      </c>
      <c r="K716" s="99">
        <f>IFERROR(VLOOKUP(A716,Instruction!A:F,6,0),"")</f>
        <v/>
      </c>
      <c r="L716" s="100">
        <f>IFERROR(VLOOKUP(A716,Instruction!A:J,10,0),"No Supplies")</f>
        <v/>
      </c>
      <c r="M716" s="98">
        <f>IFERROR(VLOOKUP(A716,Data1!A:C,3,0),1)</f>
        <v/>
      </c>
      <c r="N716" s="97">
        <f>IFERROR(VLOOKUP(D716,Data2!$A:$D,4,0),"")</f>
        <v/>
      </c>
      <c r="O716" s="96">
        <f>IFERROR(VLOOKUP(D716,Data2!$A:$C,3,0),"")</f>
        <v/>
      </c>
      <c r="P716" s="97" t="n">
        <v>4</v>
      </c>
      <c r="Q716" s="96" t="n">
        <v>4</v>
      </c>
      <c r="R716" s="96" t="inlineStr"/>
      <c r="S716" s="96" t="inlineStr">
        <is>
          <t>CASE</t>
        </is>
      </c>
    </row>
    <row r="717">
      <c r="A717" s="109" t="inlineStr">
        <is>
          <t>6010-CASE</t>
        </is>
      </c>
      <c r="B717" s="102" t="inlineStr">
        <is>
          <t>B07XJZP25T</t>
        </is>
      </c>
      <c r="C717" s="102" t="inlineStr"/>
      <c r="D717" s="103">
        <f>IFERROR(VLOOKUP(A717,Data1!A:B,2,0),"")</f>
        <v/>
      </c>
      <c r="E717" s="113">
        <f>M717*Q717</f>
        <v/>
      </c>
      <c r="F717" s="113">
        <f>I717*IF(S717="CASE",H717,G717)</f>
        <v/>
      </c>
      <c r="G717" s="103">
        <f>IF(S717="CASE","",IFERROR(ROUNDUP(E717/N717,0),""))</f>
        <v/>
      </c>
      <c r="H717" s="103">
        <f>IF(S717="BOX","",IFERROR(ROUNDUP(E717/O717,0),""))</f>
        <v/>
      </c>
      <c r="I717" s="105">
        <f>IF(S717="CASE",FLOOR(O717/M717,1),FLOOR(N717/M717,1))</f>
        <v/>
      </c>
      <c r="J717" s="106">
        <f>IF(ISNUMBER(SEARCH("FNSKU",C717)),"Labeling","")</f>
        <v/>
      </c>
      <c r="K717" s="106">
        <f>IFERROR(VLOOKUP(A717,Instruction!A:F,6,0),"")</f>
        <v/>
      </c>
      <c r="L717" s="107">
        <f>IFERROR(VLOOKUP(A717,Instruction!A:J,10,0),"No Supplies")</f>
        <v/>
      </c>
      <c r="M717" s="113">
        <f>IFERROR(VLOOKUP(A717,Data1!A:C,3,0),1)</f>
        <v/>
      </c>
      <c r="N717" s="103">
        <f>IFERROR(VLOOKUP(D717,Data2!$A:$D,4,0),"")</f>
        <v/>
      </c>
      <c r="O717" s="102">
        <f>IFERROR(VLOOKUP(D717,Data2!$A:$C,3,0),"")</f>
        <v/>
      </c>
      <c r="P717" s="103" t="n">
        <v>4</v>
      </c>
      <c r="Q717" s="102" t="n">
        <v>4</v>
      </c>
      <c r="R717" s="102" t="inlineStr"/>
      <c r="S717" s="102" t="inlineStr">
        <is>
          <t>CASE</t>
        </is>
      </c>
    </row>
    <row r="718">
      <c r="A718" s="95" t="inlineStr">
        <is>
          <t>1260-EACH</t>
        </is>
      </c>
      <c r="B718" s="96" t="inlineStr">
        <is>
          <t>B0F4Y4N2RK</t>
        </is>
      </c>
      <c r="C718" s="96" t="inlineStr"/>
      <c r="D718" s="97">
        <f>IFERROR(VLOOKUP(A718,Data1!A:B,2,0),"")</f>
        <v/>
      </c>
      <c r="E718" s="98">
        <f>M718*Q718</f>
        <v/>
      </c>
      <c r="F718" s="98">
        <f>I718*IF(S718="CASE",H718,G718)</f>
        <v/>
      </c>
      <c r="G718" s="97">
        <f>IF(S718="CASE","",IFERROR(ROUNDUP(E718/N718,0),""))</f>
        <v/>
      </c>
      <c r="H718" s="97">
        <f>IF(S718="BOX","",IFERROR(ROUNDUP(E718/O718,0),""))</f>
        <v/>
      </c>
      <c r="I718" s="98">
        <f>IF(S718="CASE",FLOOR(O718/M718,1),FLOOR(N718/M718,1))</f>
        <v/>
      </c>
      <c r="J718" s="99">
        <f>IF(ISNUMBER(SEARCH("FNSKU",C718)),"Labeling","")</f>
        <v/>
      </c>
      <c r="K718" s="99">
        <f>IFERROR(VLOOKUP(A718,Instruction!A:F,6,0),"")</f>
        <v/>
      </c>
      <c r="L718" s="100">
        <f>IFERROR(VLOOKUP(A718,Instruction!A:J,10,0),"No Supplies")</f>
        <v/>
      </c>
      <c r="M718" s="98">
        <f>IFERROR(VLOOKUP(A718,Data1!A:C,3,0),1)</f>
        <v/>
      </c>
      <c r="N718" s="97">
        <f>IFERROR(VLOOKUP(D718,Data2!$A:$D,4,0),"")</f>
        <v/>
      </c>
      <c r="O718" s="96">
        <f>IFERROR(VLOOKUP(D718,Data2!$A:$C,3,0),"")</f>
        <v/>
      </c>
      <c r="P718" s="97" t="n">
        <v>4</v>
      </c>
      <c r="Q718" s="96" t="n">
        <v>24</v>
      </c>
      <c r="R718" s="96" t="inlineStr"/>
      <c r="S718" s="96" t="inlineStr">
        <is>
          <t>BOX</t>
        </is>
      </c>
    </row>
    <row r="719">
      <c r="A719" s="109" t="inlineStr">
        <is>
          <t>310-EACH</t>
        </is>
      </c>
      <c r="B719" s="102" t="inlineStr">
        <is>
          <t>B07SFCRHJH</t>
        </is>
      </c>
      <c r="C719" s="102" t="inlineStr"/>
      <c r="D719" s="103">
        <f>IFERROR(VLOOKUP(A719,Data1!A:B,2,0),"")</f>
        <v/>
      </c>
      <c r="E719" s="113">
        <f>M719*Q719</f>
        <v/>
      </c>
      <c r="F719" s="113">
        <f>I719*IF(S719="CASE",H719,G719)</f>
        <v/>
      </c>
      <c r="G719" s="103">
        <f>IF(S719="CASE","",IFERROR(ROUNDUP(E719/N719,0),""))</f>
        <v/>
      </c>
      <c r="H719" s="103">
        <f>IF(S719="BOX","",IFERROR(ROUNDUP(E719/O719,0),""))</f>
        <v/>
      </c>
      <c r="I719" s="105">
        <f>IF(S719="CASE",FLOOR(O719/M719,1),FLOOR(N719/M719,1))</f>
        <v/>
      </c>
      <c r="J719" s="106">
        <f>IF(ISNUMBER(SEARCH("FNSKU",C719)),"Labeling","")</f>
        <v/>
      </c>
      <c r="K719" s="106">
        <f>IFERROR(VLOOKUP(A719,Instruction!A:F,6,0),"")</f>
        <v/>
      </c>
      <c r="L719" s="107">
        <f>IFERROR(VLOOKUP(A719,Instruction!A:J,10,0),"No Supplies")</f>
        <v/>
      </c>
      <c r="M719" s="113">
        <f>IFERROR(VLOOKUP(A719,Data1!A:C,3,0),1)</f>
        <v/>
      </c>
      <c r="N719" s="103">
        <f>IFERROR(VLOOKUP(D719,Data2!$A:$D,4,0),"")</f>
        <v/>
      </c>
      <c r="O719" s="102">
        <f>IFERROR(VLOOKUP(D719,Data2!$A:$C,3,0),"")</f>
        <v/>
      </c>
      <c r="P719" s="103" t="n">
        <v>4</v>
      </c>
      <c r="Q719" s="102" t="n">
        <v>24</v>
      </c>
      <c r="R719" s="102" t="inlineStr"/>
      <c r="S719" s="102" t="inlineStr">
        <is>
          <t>BOX</t>
        </is>
      </c>
    </row>
    <row r="720">
      <c r="A720" s="95" t="inlineStr">
        <is>
          <t>3172-BOX</t>
        </is>
      </c>
      <c r="B720" s="96" t="inlineStr">
        <is>
          <t>B07XJZ89LB</t>
        </is>
      </c>
      <c r="C720" s="96" t="inlineStr"/>
      <c r="D720" s="97">
        <f>IFERROR(VLOOKUP(A720,Data1!A:B,2,0),"")</f>
        <v/>
      </c>
      <c r="E720" s="98">
        <f>M720*Q720</f>
        <v/>
      </c>
      <c r="F720" s="98">
        <f>I720*IF(S720="CASE",H720,G720)</f>
        <v/>
      </c>
      <c r="G720" s="97">
        <f>IF(S720="CASE","",IFERROR(ROUNDUP(E720/N720,0),""))</f>
        <v/>
      </c>
      <c r="H720" s="97">
        <f>IF(S720="BOX","",IFERROR(ROUNDUP(E720/O720,0),""))</f>
        <v/>
      </c>
      <c r="I720" s="98">
        <f>IF(S720="CASE",FLOOR(O720/M720,1),FLOOR(N720/M720,1))</f>
        <v/>
      </c>
      <c r="J720" s="99">
        <f>IF(ISNUMBER(SEARCH("FNSKU",C720)),"Labeling","")</f>
        <v/>
      </c>
      <c r="K720" s="99">
        <f>IFERROR(VLOOKUP(A720,Instruction!A:F,6,0),"")</f>
        <v/>
      </c>
      <c r="L720" s="100">
        <f>IFERROR(VLOOKUP(A720,Instruction!A:J,10,0),"No Supplies")</f>
        <v/>
      </c>
      <c r="M720" s="98">
        <f>IFERROR(VLOOKUP(A720,Data1!A:C,3,0),1)</f>
        <v/>
      </c>
      <c r="N720" s="97">
        <f>IFERROR(VLOOKUP(D720,Data2!$A:$D,4,0),"")</f>
        <v/>
      </c>
      <c r="O720" s="96">
        <f>IFERROR(VLOOKUP(D720,Data2!$A:$C,3,0),"")</f>
        <v/>
      </c>
      <c r="P720" s="97" t="n">
        <v>4</v>
      </c>
      <c r="Q720" s="96" t="n">
        <v>3</v>
      </c>
      <c r="R720" s="96" t="inlineStr"/>
      <c r="S720" s="96" t="inlineStr">
        <is>
          <t>CASE</t>
        </is>
      </c>
    </row>
    <row r="721">
      <c r="A721" s="109" t="inlineStr">
        <is>
          <t>564-CASE</t>
        </is>
      </c>
      <c r="B721" s="102" t="inlineStr">
        <is>
          <t>B07XQK5G74</t>
        </is>
      </c>
      <c r="C721" s="102" t="inlineStr"/>
      <c r="D721" s="103">
        <f>IFERROR(VLOOKUP(A721,Data1!A:B,2,0),"")</f>
        <v/>
      </c>
      <c r="E721" s="113">
        <f>M721*Q721</f>
        <v/>
      </c>
      <c r="F721" s="113">
        <f>I721*IF(S721="CASE",H721,G721)</f>
        <v/>
      </c>
      <c r="G721" s="103">
        <f>IF(S721="CASE","",IFERROR(ROUNDUP(E721/N721,0),""))</f>
        <v/>
      </c>
      <c r="H721" s="103">
        <f>IF(S721="BOX","",IFERROR(ROUNDUP(E721/O721,0),""))</f>
        <v/>
      </c>
      <c r="I721" s="105">
        <f>IF(S721="CASE",FLOOR(O721/M721,1),FLOOR(N721/M721,1))</f>
        <v/>
      </c>
      <c r="J721" s="106">
        <f>IF(ISNUMBER(SEARCH("FNSKU",C721)),"Labeling","")</f>
        <v/>
      </c>
      <c r="K721" s="106">
        <f>IFERROR(VLOOKUP(A721,Instruction!A:F,6,0),"")</f>
        <v/>
      </c>
      <c r="L721" s="107">
        <f>IFERROR(VLOOKUP(A721,Instruction!A:J,10,0),"No Supplies")</f>
        <v/>
      </c>
      <c r="M721" s="113">
        <f>IFERROR(VLOOKUP(A721,Data1!A:C,3,0),1)</f>
        <v/>
      </c>
      <c r="N721" s="103">
        <f>IFERROR(VLOOKUP(D721,Data2!$A:$D,4,0),"")</f>
        <v/>
      </c>
      <c r="O721" s="102">
        <f>IFERROR(VLOOKUP(D721,Data2!$A:$C,3,0),"")</f>
        <v/>
      </c>
      <c r="P721" s="103" t="n">
        <v>4</v>
      </c>
      <c r="Q721" s="102" t="n">
        <v>4</v>
      </c>
      <c r="R721" s="102" t="inlineStr"/>
      <c r="S721" s="102" t="inlineStr">
        <is>
          <t>CASE</t>
        </is>
      </c>
    </row>
    <row r="722">
      <c r="A722" s="95" t="inlineStr">
        <is>
          <t>761-BOX</t>
        </is>
      </c>
      <c r="B722" s="96" t="inlineStr">
        <is>
          <t>B07XQM3FXF</t>
        </is>
      </c>
      <c r="C722" s="96" t="inlineStr"/>
      <c r="D722" s="97">
        <f>IFERROR(VLOOKUP(A722,Data1!A:B,2,0),"")</f>
        <v/>
      </c>
      <c r="E722" s="98">
        <f>M722*Q722</f>
        <v/>
      </c>
      <c r="F722" s="98">
        <f>I722*IF(S722="CASE",H722,G722)</f>
        <v/>
      </c>
      <c r="G722" s="97">
        <f>IF(S722="CASE","",IFERROR(ROUNDUP(E722/N722,0),""))</f>
        <v/>
      </c>
      <c r="H722" s="97">
        <f>IF(S722="BOX","",IFERROR(ROUNDUP(E722/O722,0),""))</f>
        <v/>
      </c>
      <c r="I722" s="98">
        <f>IF(S722="CASE",FLOOR(O722/M722,1),FLOOR(N722/M722,1))</f>
        <v/>
      </c>
      <c r="J722" s="99">
        <f>IF(ISNUMBER(SEARCH("FNSKU",C722)),"Labeling","")</f>
        <v/>
      </c>
      <c r="K722" s="9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22" s="100">
        <f>IFERROR(VLOOKUP(A722,Instruction!A:J,10,0),"No Supplies")</f>
        <v/>
      </c>
      <c r="M722" s="98">
        <f>IFERROR(VLOOKUP(A722,Data1!A:C,3,0),1)</f>
        <v/>
      </c>
      <c r="N722" s="97">
        <f>IFERROR(VLOOKUP(D722,Data2!$A:$D,4,0),"")</f>
        <v/>
      </c>
      <c r="O722" s="96">
        <f>IFERROR(VLOOKUP(D722,Data2!$A:$C,3,0),"")</f>
        <v/>
      </c>
      <c r="P722" s="97" t="n">
        <v>4</v>
      </c>
      <c r="Q722" s="96" t="n">
        <v>6</v>
      </c>
      <c r="R722" s="96" t="inlineStr"/>
      <c r="S722" s="96" t="inlineStr">
        <is>
          <t>CASE</t>
        </is>
      </c>
    </row>
    <row r="723">
      <c r="A723" s="109" t="inlineStr">
        <is>
          <t>205-PACK2</t>
        </is>
      </c>
      <c r="B723" s="102" t="inlineStr">
        <is>
          <t>B08DBX7MFT</t>
        </is>
      </c>
      <c r="C723" s="102" t="inlineStr"/>
      <c r="D723" s="103">
        <f>IFERROR(VLOOKUP(A723,Data1!A:B,2,0),"")</f>
        <v/>
      </c>
      <c r="E723" s="113">
        <f>M723*Q723</f>
        <v/>
      </c>
      <c r="F723" s="113">
        <f>I723*IF(S723="CASE",H723,G723)</f>
        <v/>
      </c>
      <c r="G723" s="103">
        <f>IF(S723="CASE","",IFERROR(ROUNDUP(E723/N723,0),""))</f>
        <v/>
      </c>
      <c r="H723" s="103">
        <f>IF(S723="BOX","",IFERROR(ROUNDUP(E723/O723,0),""))</f>
        <v/>
      </c>
      <c r="I723" s="105">
        <f>IF(S723="CASE",FLOOR(O723/M723,1),FLOOR(N723/M723,1))</f>
        <v/>
      </c>
      <c r="J723" s="106">
        <f>IF(ISNUMBER(SEARCH("FNSKU",C723)),"Labeling","")</f>
        <v/>
      </c>
      <c r="K723" s="106" t="inlineStr">
        <is>
          <t>• Insert 2 pcs into poly bag, apply FNSKU label.
• Put back to CASE (Cover all existing barcodes on the box/case)</t>
        </is>
      </c>
      <c r="L723" s="107">
        <f>IFERROR(VLOOKUP(A723,Instruction!A:J,10,0),"No Supplies")</f>
        <v/>
      </c>
      <c r="M723" s="113">
        <f>IFERROR(VLOOKUP(A723,Data1!A:C,3,0),1)</f>
        <v/>
      </c>
      <c r="N723" s="103">
        <f>IFERROR(VLOOKUP(D723,Data2!$A:$D,4,0),"")</f>
        <v/>
      </c>
      <c r="O723" s="102">
        <f>IFERROR(VLOOKUP(D723,Data2!$A:$C,3,0),"")</f>
        <v/>
      </c>
      <c r="P723" s="103" t="n">
        <v>4</v>
      </c>
      <c r="Q723" s="102" t="n">
        <v>12</v>
      </c>
      <c r="R723" s="102" t="inlineStr"/>
      <c r="S723" s="102" t="inlineStr">
        <is>
          <t>BOX</t>
        </is>
      </c>
    </row>
    <row r="724">
      <c r="A724" s="95" t="inlineStr">
        <is>
          <t>769-PACK2</t>
        </is>
      </c>
      <c r="B724" s="96" t="inlineStr">
        <is>
          <t>B08F7H5JPM</t>
        </is>
      </c>
      <c r="C724" s="96" t="inlineStr"/>
      <c r="D724" s="97">
        <f>IFERROR(VLOOKUP(A724,Data1!A:B,2,0),"")</f>
        <v/>
      </c>
      <c r="E724" s="98">
        <f>M724*Q724</f>
        <v/>
      </c>
      <c r="F724" s="98">
        <f>I724*IF(S724="CASE",H724,G724)</f>
        <v/>
      </c>
      <c r="G724" s="97">
        <f>IF(S724="CASE","",IFERROR(ROUNDUP(E724/N724,0),""))</f>
        <v/>
      </c>
      <c r="H724" s="97">
        <f>IF(S724="BOX","",IFERROR(ROUNDUP(E724/O724,0),""))</f>
        <v/>
      </c>
      <c r="I724" s="98">
        <f>IF(S724="CASE",FLOOR(O724/M724,1),FLOOR(N724/M724,1))</f>
        <v/>
      </c>
      <c r="J724" s="99">
        <f>IF(ISNUMBER(SEARCH("FNSKU",C724)),"Labeling","")</f>
        <v/>
      </c>
      <c r="K724" s="99">
        <f>IFERROR(VLOOKUP(A724,Instruction!A:F,6,0),"")</f>
        <v/>
      </c>
      <c r="L724" s="100">
        <f>IFERROR(VLOOKUP(A724,Instruction!A:J,10,0),"No Supplies")</f>
        <v/>
      </c>
      <c r="M724" s="98">
        <f>IFERROR(VLOOKUP(A724,Data1!A:C,3,0),1)</f>
        <v/>
      </c>
      <c r="N724" s="97">
        <f>IFERROR(VLOOKUP(D724,Data2!$A:$D,4,0),"")</f>
        <v/>
      </c>
      <c r="O724" s="96">
        <f>IFERROR(VLOOKUP(D724,Data2!$A:$C,3,0),"")</f>
        <v/>
      </c>
      <c r="P724" s="97" t="n">
        <v>4</v>
      </c>
      <c r="Q724" s="96" t="n">
        <v>12</v>
      </c>
      <c r="R724" s="96" t="inlineStr"/>
      <c r="S724" s="96" t="inlineStr">
        <is>
          <t>BOX</t>
        </is>
      </c>
    </row>
    <row r="725">
      <c r="A725" s="109" t="inlineStr">
        <is>
          <t>746-PACK2</t>
        </is>
      </c>
      <c r="B725" s="102" t="inlineStr">
        <is>
          <t>B08F7KDWXG</t>
        </is>
      </c>
      <c r="C725" s="102" t="inlineStr"/>
      <c r="D725" s="103">
        <f>IFERROR(VLOOKUP(A725,Data1!A:B,2,0),"")</f>
        <v/>
      </c>
      <c r="E725" s="113">
        <f>M725*Q725</f>
        <v/>
      </c>
      <c r="F725" s="113">
        <f>I725*IF(S725="CASE",H725,G725)</f>
        <v/>
      </c>
      <c r="G725" s="103">
        <f>IF(S725="CASE","",IFERROR(ROUNDUP(E725/N725,0),""))</f>
        <v/>
      </c>
      <c r="H725" s="103">
        <f>IF(S725="BOX","",IFERROR(ROUNDUP(E725/O725,0),""))</f>
        <v/>
      </c>
      <c r="I725" s="105">
        <f>IF(S725="CASE",FLOOR(O725/M725,1),FLOOR(N725/M725,1))</f>
        <v/>
      </c>
      <c r="J725" s="106">
        <f>IF(ISNUMBER(SEARCH("FNSKU",C725)),"Labeling","")</f>
        <v/>
      </c>
      <c r="K725" s="106">
        <f>IFERROR(VLOOKUP(A725,Instruction!A:F,6,0),"")</f>
        <v/>
      </c>
      <c r="L725" s="107">
        <f>IFERROR(VLOOKUP(A725,Instruction!A:J,10,0),"No Supplies")</f>
        <v/>
      </c>
      <c r="M725" s="113">
        <f>IFERROR(VLOOKUP(A725,Data1!A:C,3,0),1)</f>
        <v/>
      </c>
      <c r="N725" s="103">
        <f>IFERROR(VLOOKUP(D725,Data2!$A:$D,4,0),"")</f>
        <v/>
      </c>
      <c r="O725" s="102">
        <f>IFERROR(VLOOKUP(D725,Data2!$A:$C,3,0),"")</f>
        <v/>
      </c>
      <c r="P725" s="103" t="n">
        <v>4</v>
      </c>
      <c r="Q725" s="102" t="n">
        <v>12</v>
      </c>
      <c r="R725" s="102" t="inlineStr"/>
      <c r="S725" s="102" t="inlineStr">
        <is>
          <t>BOX</t>
        </is>
      </c>
    </row>
    <row r="726">
      <c r="A726" s="95" t="inlineStr">
        <is>
          <t>706-SET3</t>
        </is>
      </c>
      <c r="B726" s="96" t="inlineStr">
        <is>
          <t>B0C7J6JL7Z</t>
        </is>
      </c>
      <c r="C726" s="96" t="inlineStr"/>
      <c r="D726" s="97">
        <f>IFERROR(VLOOKUP(A726,Data1!A:B,2,0),"")</f>
        <v/>
      </c>
      <c r="E726" s="98">
        <f>M726*Q726</f>
        <v/>
      </c>
      <c r="F726" s="98">
        <f>I726*IF(S726="CASE",H726,G726)</f>
        <v/>
      </c>
      <c r="G726" s="97">
        <f>IF(S726="CASE","",IFERROR(ROUNDUP(E726/N726,0),""))</f>
        <v/>
      </c>
      <c r="H726" s="97">
        <f>IF(S726="BOX","",IFERROR(ROUNDUP(E726/O726,0),""))</f>
        <v/>
      </c>
      <c r="I726" s="98">
        <f>IF(S726="CASE",FLOOR(O726/M726,1),FLOOR(N726/M726,1))</f>
        <v/>
      </c>
      <c r="J726" s="99">
        <f>IF(ISNUMBER(SEARCH("FNSKU",C726)),"Labeling","")</f>
        <v/>
      </c>
      <c r="K726" s="99">
        <f>IFERROR(VLOOKUP(A726,Instruction!A:F,6,0),"")</f>
        <v/>
      </c>
      <c r="L726" s="100">
        <f>IFERROR(VLOOKUP(A726,Instruction!A:J,10,0),"No Supplies")</f>
        <v/>
      </c>
      <c r="M726" s="98">
        <f>IFERROR(VLOOKUP(A726,Data1!A:C,3,0),1)</f>
        <v/>
      </c>
      <c r="N726" s="97">
        <f>IFERROR(VLOOKUP(D726,Data2!$A:$D,4,0),"")</f>
        <v/>
      </c>
      <c r="O726" s="96">
        <f>IFERROR(VLOOKUP(D726,Data2!$A:$C,3,0),"")</f>
        <v/>
      </c>
      <c r="P726" s="97" t="n">
        <v>4</v>
      </c>
      <c r="Q726" s="96" t="n">
        <v>12</v>
      </c>
      <c r="R726" s="96" t="inlineStr"/>
      <c r="S726" s="96" t="inlineStr">
        <is>
          <t>BOX</t>
        </is>
      </c>
    </row>
    <row r="727">
      <c r="A727" s="109" t="inlineStr">
        <is>
          <t>719-PACK2</t>
        </is>
      </c>
      <c r="B727" s="102" t="inlineStr">
        <is>
          <t>B09QD4WSTT</t>
        </is>
      </c>
      <c r="C727" s="102" t="inlineStr"/>
      <c r="D727" s="103">
        <f>IFERROR(VLOOKUP(A727,Data1!A:B,2,0),"")</f>
        <v/>
      </c>
      <c r="E727" s="113">
        <f>M727*Q727</f>
        <v/>
      </c>
      <c r="F727" s="113">
        <f>I727*IF(S727="CASE",H727,G727)</f>
        <v/>
      </c>
      <c r="G727" s="103">
        <f>IF(S727="CASE","",IFERROR(ROUNDUP(E727/N727,0),""))</f>
        <v/>
      </c>
      <c r="H727" s="103">
        <f>IF(S727="BOX","",IFERROR(ROUNDUP(E727/O727,0),""))</f>
        <v/>
      </c>
      <c r="I727" s="105">
        <f>IF(S727="CASE",FLOOR(O727/M727,1),FLOOR(N727/M727,1))</f>
        <v/>
      </c>
      <c r="J727" s="106">
        <f>IF(ISNUMBER(SEARCH("FNSKU",C727)),"Labeling","")</f>
        <v/>
      </c>
      <c r="K727" s="106">
        <f>IFERROR(VLOOKUP(A727,Instruction!A:F,6,0),"")</f>
        <v/>
      </c>
      <c r="L727" s="107">
        <f>IFERROR(VLOOKUP(A727,Instruction!A:J,10,0),"No Supplies")</f>
        <v/>
      </c>
      <c r="M727" s="113">
        <f>IFERROR(VLOOKUP(A727,Data1!A:C,3,0),1)</f>
        <v/>
      </c>
      <c r="N727" s="103">
        <f>IFERROR(VLOOKUP(D727,Data2!$A:$D,4,0),"")</f>
        <v/>
      </c>
      <c r="O727" s="102">
        <f>IFERROR(VLOOKUP(D727,Data2!$A:$C,3,0),"")</f>
        <v/>
      </c>
      <c r="P727" s="103" t="n">
        <v>4</v>
      </c>
      <c r="Q727" s="102" t="n">
        <v>12</v>
      </c>
      <c r="R727" s="102" t="inlineStr"/>
      <c r="S727" s="102" t="inlineStr">
        <is>
          <t>BOX</t>
        </is>
      </c>
    </row>
    <row r="728">
      <c r="A728" s="95" t="inlineStr">
        <is>
          <t>904-EACH</t>
        </is>
      </c>
      <c r="B728" s="96" t="inlineStr">
        <is>
          <t>B07SG9G6LZ</t>
        </is>
      </c>
      <c r="C728" s="96" t="inlineStr"/>
      <c r="D728" s="97">
        <f>IFERROR(VLOOKUP(A728,Data1!A:B,2,0),"")</f>
        <v/>
      </c>
      <c r="E728" s="98">
        <f>M728*Q728</f>
        <v/>
      </c>
      <c r="F728" s="98">
        <f>I728*IF(S728="CASE",H728,G728)</f>
        <v/>
      </c>
      <c r="G728" s="97">
        <f>IF(S728="CASE","",IFERROR(ROUNDUP(E728/N728,0),""))</f>
        <v/>
      </c>
      <c r="H728" s="97">
        <f>IF(S728="BOX","",IFERROR(ROUNDUP(E728/O728,0),""))</f>
        <v/>
      </c>
      <c r="I728" s="98">
        <f>IF(S728="CASE",FLOOR(O728/M728,1),FLOOR(N728/M728,1))</f>
        <v/>
      </c>
      <c r="J728" s="99">
        <f>IF(ISNUMBER(SEARCH("FNSKU",C728)),"Labeling","")</f>
        <v/>
      </c>
      <c r="K728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728" s="100">
        <f>IFERROR(VLOOKUP(A728,Instruction!A:J,10,0),"No Supplies")</f>
        <v/>
      </c>
      <c r="M728" s="98">
        <f>IFERROR(VLOOKUP(A728,Data1!A:C,3,0),1)</f>
        <v/>
      </c>
      <c r="N728" s="97">
        <f>IFERROR(VLOOKUP(D728,Data2!$A:$D,4,0),"")</f>
        <v/>
      </c>
      <c r="O728" s="96">
        <f>IFERROR(VLOOKUP(D728,Data2!$A:$C,3,0),"")</f>
        <v/>
      </c>
      <c r="P728" s="97" t="n">
        <v>4</v>
      </c>
      <c r="Q728" s="96" t="n">
        <v>24</v>
      </c>
      <c r="R728" s="96" t="inlineStr"/>
      <c r="S728" s="96" t="inlineStr">
        <is>
          <t>BOX</t>
        </is>
      </c>
    </row>
    <row r="729">
      <c r="A729" s="109" t="inlineStr">
        <is>
          <t>3810-BOX</t>
        </is>
      </c>
      <c r="B729" s="102" t="inlineStr">
        <is>
          <t>B07XL4RJMJ</t>
        </is>
      </c>
      <c r="C729" s="102" t="inlineStr">
        <is>
          <t>X0044RLX2Z</t>
        </is>
      </c>
      <c r="D729" s="103">
        <f>IFERROR(VLOOKUP(A729,Data1!A:B,2,0),"")</f>
        <v/>
      </c>
      <c r="E729" s="113">
        <f>M729*Q729</f>
        <v/>
      </c>
      <c r="F729" s="113">
        <f>I729*IF(S729="CASE",H729,G729)</f>
        <v/>
      </c>
      <c r="G729" s="103">
        <f>IF(S729="CASE","",IFERROR(ROUNDUP(E729/N729,0),""))</f>
        <v/>
      </c>
      <c r="H729" s="103">
        <f>IF(S729="BOX","",IFERROR(ROUNDUP(E729/O729,0),""))</f>
        <v/>
      </c>
      <c r="I729" s="105">
        <f>IF(S729="CASE",FLOOR(O729/M729,1),FLOOR(N729/M729,1))</f>
        <v/>
      </c>
      <c r="J729" s="106">
        <f>IF(ISNUMBER(SEARCH("FNSKU",C729)),"Labeling","")</f>
        <v/>
      </c>
      <c r="K729" s="106">
        <f>IFERROR(VLOOKUP(A729,Instruction!A:F,6,0),"")</f>
        <v/>
      </c>
      <c r="L729" s="107">
        <f>IFERROR(VLOOKUP(A729,Instruction!A:J,10,0),"No Supplies")</f>
        <v/>
      </c>
      <c r="M729" s="113">
        <f>IFERROR(VLOOKUP(A729,Data1!A:C,3,0),1)</f>
        <v/>
      </c>
      <c r="N729" s="103">
        <f>IFERROR(VLOOKUP(D729,Data2!$A:$D,4,0),"")</f>
        <v/>
      </c>
      <c r="O729" s="102">
        <f>IFERROR(VLOOKUP(D729,Data2!$A:$C,3,0),"")</f>
        <v/>
      </c>
      <c r="P729" s="103" t="n">
        <v>2</v>
      </c>
      <c r="Q729" s="102" t="n">
        <v>6</v>
      </c>
      <c r="R729" s="102" t="inlineStr"/>
      <c r="S729" s="102" t="inlineStr">
        <is>
          <t>CASE</t>
        </is>
      </c>
    </row>
    <row r="730">
      <c r="A730" s="95" t="inlineStr">
        <is>
          <t>619-SET6</t>
        </is>
      </c>
      <c r="B730" s="96" t="inlineStr">
        <is>
          <t>B07SH3DCTD</t>
        </is>
      </c>
      <c r="C730" s="96" t="inlineStr"/>
      <c r="D730" s="97">
        <f>IFERROR(VLOOKUP(A730,Data1!A:B,2,0),"")</f>
        <v/>
      </c>
      <c r="E730" s="98">
        <f>M730*Q730</f>
        <v/>
      </c>
      <c r="F730" s="98">
        <f>I730*IF(S730="CASE",H730,G730)</f>
        <v/>
      </c>
      <c r="G730" s="97">
        <f>IF(S730="CASE","",IFERROR(ROUNDUP(E730/N730,0),""))</f>
        <v/>
      </c>
      <c r="H730" s="97">
        <f>IF(S730="BOX","",IFERROR(ROUNDUP(E730/O730,0),""))</f>
        <v/>
      </c>
      <c r="I730" s="98">
        <f>IF(S730="CASE",FLOOR(O730/M730,1),FLOOR(N730/M730,1))</f>
        <v/>
      </c>
      <c r="J730" s="99">
        <f>IF(ISNUMBER(SEARCH("FNSKU",C730)),"Labeling","")</f>
        <v/>
      </c>
      <c r="K730" s="99">
        <f>IFERROR(VLOOKUP(A730,Instruction!A:F,6,0),"")</f>
        <v/>
      </c>
      <c r="L730" s="100">
        <f>IFERROR(VLOOKUP(A730,Instruction!A:J,10,0),"No Supplies")</f>
        <v/>
      </c>
      <c r="M730" s="98">
        <f>IFERROR(VLOOKUP(A730,Data1!A:C,3,0),1)</f>
        <v/>
      </c>
      <c r="N730" s="97">
        <f>IFERROR(VLOOKUP(D730,Data2!$A:$D,4,0),"")</f>
        <v/>
      </c>
      <c r="O730" s="96">
        <f>IFERROR(VLOOKUP(D730,Data2!$A:$C,3,0),"")</f>
        <v/>
      </c>
      <c r="P730" s="97" t="n">
        <v>4</v>
      </c>
      <c r="Q730" s="96" t="n">
        <v>4</v>
      </c>
      <c r="R730" s="96" t="inlineStr"/>
      <c r="S730" s="96" t="inlineStr">
        <is>
          <t>BOX</t>
        </is>
      </c>
    </row>
    <row r="731">
      <c r="A731" s="109" t="inlineStr">
        <is>
          <t>533-PACK2</t>
        </is>
      </c>
      <c r="B731" s="102" t="inlineStr">
        <is>
          <t>B091XWJKS5</t>
        </is>
      </c>
      <c r="C731" s="102" t="inlineStr"/>
      <c r="D731" s="103">
        <f>IFERROR(VLOOKUP(A731,Data1!A:B,2,0),"")</f>
        <v/>
      </c>
      <c r="E731" s="113">
        <f>M731*Q731</f>
        <v/>
      </c>
      <c r="F731" s="113">
        <f>I731*IF(S731="CASE",H731,G731)</f>
        <v/>
      </c>
      <c r="G731" s="103">
        <f>IF(S731="CASE","",IFERROR(ROUNDUP(E731/N731,0),""))</f>
        <v/>
      </c>
      <c r="H731" s="103">
        <f>IF(S731="BOX","",IFERROR(ROUNDUP(E731/O731,0),""))</f>
        <v/>
      </c>
      <c r="I731" s="105">
        <f>IF(S731="CASE",FLOOR(O731/M731,1),FLOOR(N731/M731,1))</f>
        <v/>
      </c>
      <c r="J731" s="106">
        <f>IF(ISNUMBER(SEARCH("FNSKU",C731)),"Labeling","")</f>
        <v/>
      </c>
      <c r="K731" s="106" t="inlineStr">
        <is>
          <t>• Insert 2 pcs into poly bag, apply FNSKU label.
• Put back to CASE (Cover all existing barcodes on the box/case)</t>
        </is>
      </c>
      <c r="L731" s="107">
        <f>IFERROR(VLOOKUP(A731,Instruction!A:J,10,0),"No Supplies")</f>
        <v/>
      </c>
      <c r="M731" s="113">
        <f>IFERROR(VLOOKUP(A731,Data1!A:C,3,0),1)</f>
        <v/>
      </c>
      <c r="N731" s="103">
        <f>IFERROR(VLOOKUP(D731,Data2!$A:$D,4,0),"")</f>
        <v/>
      </c>
      <c r="O731" s="102">
        <f>IFERROR(VLOOKUP(D731,Data2!$A:$C,3,0),"")</f>
        <v/>
      </c>
      <c r="P731" s="103" t="n">
        <v>4</v>
      </c>
      <c r="Q731" s="102" t="n">
        <v>12</v>
      </c>
      <c r="R731" s="102" t="inlineStr"/>
      <c r="S731" s="102" t="inlineStr">
        <is>
          <t>BOX</t>
        </is>
      </c>
    </row>
    <row r="732">
      <c r="A732" s="95" t="inlineStr">
        <is>
          <t>725-BOX</t>
        </is>
      </c>
      <c r="B732" s="96" t="inlineStr">
        <is>
          <t>B07XQLGG6D</t>
        </is>
      </c>
      <c r="C732" s="96" t="inlineStr"/>
      <c r="D732" s="97">
        <f>IFERROR(VLOOKUP(A732,Data1!A:B,2,0),"")</f>
        <v/>
      </c>
      <c r="E732" s="98">
        <f>M732*Q732</f>
        <v/>
      </c>
      <c r="F732" s="98">
        <f>I732*IF(S732="CASE",H732,G732)</f>
        <v/>
      </c>
      <c r="G732" s="97">
        <f>IF(S732="CASE","",IFERROR(ROUNDUP(E732/N732,0),""))</f>
        <v/>
      </c>
      <c r="H732" s="97">
        <f>IF(S732="BOX","",IFERROR(ROUNDUP(E732/O732,0),""))</f>
        <v/>
      </c>
      <c r="I732" s="98">
        <f>IF(S732="CASE",FLOOR(O732/M732,1),FLOOR(N732/M732,1))</f>
        <v/>
      </c>
      <c r="J732" s="99">
        <f>IF(ISNUMBER(SEARCH("FNSKU",C732)),"Labeling","")</f>
        <v/>
      </c>
      <c r="K732" s="99">
        <f>IFERROR(VLOOKUP(A732,Instruction!A:F,6,0),"")</f>
        <v/>
      </c>
      <c r="L732" s="100">
        <f>IFERROR(VLOOKUP(A732,Instruction!A:J,10,0),"No Supplies")</f>
        <v/>
      </c>
      <c r="M732" s="98">
        <f>IFERROR(VLOOKUP(A732,Data1!A:C,3,0),1)</f>
        <v/>
      </c>
      <c r="N732" s="97">
        <f>IFERROR(VLOOKUP(D732,Data2!$A:$D,4,0),"")</f>
        <v/>
      </c>
      <c r="O732" s="96">
        <f>IFERROR(VLOOKUP(D732,Data2!$A:$C,3,0),"")</f>
        <v/>
      </c>
      <c r="P732" s="97" t="n">
        <v>4</v>
      </c>
      <c r="Q732" s="96" t="n">
        <v>6</v>
      </c>
      <c r="R732" s="96" t="inlineStr"/>
      <c r="S732" s="96" t="inlineStr">
        <is>
          <t>CASE</t>
        </is>
      </c>
    </row>
    <row r="733">
      <c r="A733" s="109" t="inlineStr">
        <is>
          <t>5142-PACK2</t>
        </is>
      </c>
      <c r="B733" s="102" t="inlineStr">
        <is>
          <t>B08JQQ3DWP</t>
        </is>
      </c>
      <c r="C733" s="102" t="inlineStr"/>
      <c r="D733" s="103">
        <f>IFERROR(VLOOKUP(A733,Data1!A:B,2,0),"")</f>
        <v/>
      </c>
      <c r="E733" s="113">
        <f>M733*Q733</f>
        <v/>
      </c>
      <c r="F733" s="113">
        <f>I733*IF(S733="CASE",H733,G733)</f>
        <v/>
      </c>
      <c r="G733" s="103">
        <f>IF(S733="CASE","",IFERROR(ROUNDUP(E733/N733,0),""))</f>
        <v/>
      </c>
      <c r="H733" s="103">
        <f>IF(S733="BOX","",IFERROR(ROUNDUP(E733/O733,0),""))</f>
        <v/>
      </c>
      <c r="I733" s="105">
        <f>IF(S733="CASE",FLOOR(O733/M733,1),FLOOR(N733/M733,1))</f>
        <v/>
      </c>
      <c r="J733" s="106">
        <f>IF(ISNUMBER(SEARCH("FNSKU",C733)),"Labeling","")</f>
        <v/>
      </c>
      <c r="K733" s="106">
        <f>IFERROR(VLOOKUP(A733,Instruction!A:F,6,0),"")</f>
        <v/>
      </c>
      <c r="L733" s="107">
        <f>IFERROR(VLOOKUP(A733,Instruction!A:J,10,0),"No Supplies")</f>
        <v/>
      </c>
      <c r="M733" s="113">
        <f>IFERROR(VLOOKUP(A733,Data1!A:C,3,0),1)</f>
        <v/>
      </c>
      <c r="N733" s="103">
        <f>IFERROR(VLOOKUP(D733,Data2!$A:$D,4,0),"")</f>
        <v/>
      </c>
      <c r="O733" s="102">
        <f>IFERROR(VLOOKUP(D733,Data2!$A:$C,3,0),"")</f>
        <v/>
      </c>
      <c r="P733" s="103" t="n">
        <v>4</v>
      </c>
      <c r="Q733" s="102" t="n">
        <v>12</v>
      </c>
      <c r="R733" s="102" t="inlineStr"/>
      <c r="S733" s="102" t="inlineStr">
        <is>
          <t>BOX</t>
        </is>
      </c>
    </row>
    <row r="734">
      <c r="A734" s="95" t="inlineStr">
        <is>
          <t>5015-CASE</t>
        </is>
      </c>
      <c r="B734" s="96" t="inlineStr">
        <is>
          <t>B07X315YKB</t>
        </is>
      </c>
      <c r="C734" s="96" t="inlineStr">
        <is>
          <t>X0044RJ5WP</t>
        </is>
      </c>
      <c r="D734" s="97">
        <f>IFERROR(VLOOKUP(A734,Data1!A:B,2,0),"")</f>
        <v/>
      </c>
      <c r="E734" s="98">
        <f>M734*Q734</f>
        <v/>
      </c>
      <c r="F734" s="98">
        <f>I734*IF(S734="CASE",H734,G734)</f>
        <v/>
      </c>
      <c r="G734" s="97">
        <f>IF(S734="CASE","",IFERROR(ROUNDUP(E734/N734,0),""))</f>
        <v/>
      </c>
      <c r="H734" s="97">
        <f>IF(S734="BOX","",IFERROR(ROUNDUP(E734/O734,0),""))</f>
        <v/>
      </c>
      <c r="I734" s="98">
        <f>IF(S734="CASE",FLOOR(O734/M734,1),FLOOR(N734/M734,1))</f>
        <v/>
      </c>
      <c r="J734" s="99">
        <f>IF(ISNUMBER(SEARCH("FNSKU",C734)),"Labeling","")</f>
        <v/>
      </c>
      <c r="K734" s="99">
        <f>IFERROR(VLOOKUP(A734,Instruction!A:F,6,0),"")</f>
        <v/>
      </c>
      <c r="L734" s="100">
        <f>IFERROR(VLOOKUP(A734,Instruction!A:J,10,0),"No Supplies")</f>
        <v/>
      </c>
      <c r="M734" s="98">
        <f>IFERROR(VLOOKUP(A734,Data1!A:C,3,0),1)</f>
        <v/>
      </c>
      <c r="N734" s="97">
        <f>IFERROR(VLOOKUP(D734,Data2!$A:$D,4,0),"")</f>
        <v/>
      </c>
      <c r="O734" s="96">
        <f>IFERROR(VLOOKUP(D734,Data2!$A:$C,3,0),"")</f>
        <v/>
      </c>
      <c r="P734" s="97" t="n">
        <v>2</v>
      </c>
      <c r="Q734" s="96" t="n">
        <v>2</v>
      </c>
      <c r="R734" s="96" t="inlineStr"/>
      <c r="S734" s="96" t="inlineStr">
        <is>
          <t>CASE</t>
        </is>
      </c>
    </row>
    <row r="735">
      <c r="A735" s="109" t="inlineStr">
        <is>
          <t>712-EACH</t>
        </is>
      </c>
      <c r="B735" s="102" t="inlineStr">
        <is>
          <t>B07S9HCYV9</t>
        </is>
      </c>
      <c r="C735" s="102" t="inlineStr"/>
      <c r="D735" s="103">
        <f>IFERROR(VLOOKUP(A735,Data1!A:B,2,0),"")</f>
        <v/>
      </c>
      <c r="E735" s="113">
        <f>M735*Q735</f>
        <v/>
      </c>
      <c r="F735" s="113">
        <f>I735*IF(S735="CASE",H735,G735)</f>
        <v/>
      </c>
      <c r="G735" s="103">
        <f>IF(S735="CASE","",IFERROR(ROUNDUP(E735/N735,0),""))</f>
        <v/>
      </c>
      <c r="H735" s="103">
        <f>IF(S735="BOX","",IFERROR(ROUNDUP(E735/O735,0),""))</f>
        <v/>
      </c>
      <c r="I735" s="105">
        <f>IF(S735="CASE",FLOOR(O735/M735,1),FLOOR(N735/M735,1))</f>
        <v/>
      </c>
      <c r="J735" s="106">
        <f>IF(ISNUMBER(SEARCH("FNSKU",C735)),"Labeling","")</f>
        <v/>
      </c>
      <c r="K735" s="106">
        <f>IFERROR(VLOOKUP(A735,Instruction!A:F,6,0),"")</f>
        <v/>
      </c>
      <c r="L735" s="107">
        <f>IFERROR(VLOOKUP(A735,Instruction!A:J,10,0),"No Supplies")</f>
        <v/>
      </c>
      <c r="M735" s="113">
        <f>IFERROR(VLOOKUP(A735,Data1!A:C,3,0),1)</f>
        <v/>
      </c>
      <c r="N735" s="103">
        <f>IFERROR(VLOOKUP(D735,Data2!$A:$D,4,0),"")</f>
        <v/>
      </c>
      <c r="O735" s="102">
        <f>IFERROR(VLOOKUP(D735,Data2!$A:$C,3,0),"")</f>
        <v/>
      </c>
      <c r="P735" s="103" t="n">
        <v>4</v>
      </c>
      <c r="Q735" s="102" t="n">
        <v>24</v>
      </c>
      <c r="R735" s="102" t="inlineStr"/>
      <c r="S735" s="102" t="inlineStr">
        <is>
          <t>BOX</t>
        </is>
      </c>
    </row>
    <row r="736">
      <c r="A736" s="95" t="inlineStr">
        <is>
          <t>1743-EACH</t>
        </is>
      </c>
      <c r="B736" s="96" t="inlineStr">
        <is>
          <t>B07SBCHQ33</t>
        </is>
      </c>
      <c r="C736" s="96" t="inlineStr"/>
      <c r="D736" s="97">
        <f>IFERROR(VLOOKUP(A736,Data1!A:B,2,0),"")</f>
        <v/>
      </c>
      <c r="E736" s="98">
        <f>M736*Q736</f>
        <v/>
      </c>
      <c r="F736" s="98">
        <f>I736*IF(S736="CASE",H736,G736)</f>
        <v/>
      </c>
      <c r="G736" s="97">
        <f>IF(S736="CASE","",IFERROR(ROUNDUP(E736/N736,0),""))</f>
        <v/>
      </c>
      <c r="H736" s="97">
        <f>IF(S736="BOX","",IFERROR(ROUNDUP(E736/O736,0),""))</f>
        <v/>
      </c>
      <c r="I736" s="98">
        <f>IF(S736="CASE",FLOOR(O736/M736,1),FLOOR(N736/M736,1))</f>
        <v/>
      </c>
      <c r="J736" s="99">
        <f>IF(ISNUMBER(SEARCH("FNSKU",C736)),"Labeling","")</f>
        <v/>
      </c>
      <c r="K736" s="99">
        <f>IFERROR(VLOOKUP(A736,Instruction!A:F,6,0),"")</f>
        <v/>
      </c>
      <c r="L736" s="100">
        <f>IFERROR(VLOOKUP(A736,Instruction!A:J,10,0),"No Supplies")</f>
        <v/>
      </c>
      <c r="M736" s="98">
        <f>IFERROR(VLOOKUP(A736,Data1!A:C,3,0),1)</f>
        <v/>
      </c>
      <c r="N736" s="97">
        <f>IFERROR(VLOOKUP(D736,Data2!$A:$D,4,0),"")</f>
        <v/>
      </c>
      <c r="O736" s="96">
        <f>IFERROR(VLOOKUP(D736,Data2!$A:$C,3,0),"")</f>
        <v/>
      </c>
      <c r="P736" s="97" t="n">
        <v>4</v>
      </c>
      <c r="Q736" s="96" t="n">
        <v>24</v>
      </c>
      <c r="R736" s="96" t="inlineStr"/>
      <c r="S736" s="96" t="inlineStr">
        <is>
          <t>BOX</t>
        </is>
      </c>
    </row>
    <row r="737">
      <c r="A737" s="109" t="inlineStr">
        <is>
          <t>5055-CASE</t>
        </is>
      </c>
      <c r="B737" s="102" t="inlineStr">
        <is>
          <t>B07X57319T</t>
        </is>
      </c>
      <c r="C737" s="102" t="inlineStr"/>
      <c r="D737" s="103">
        <f>IFERROR(VLOOKUP(A737,Data1!A:B,2,0),"")</f>
        <v/>
      </c>
      <c r="E737" s="113">
        <f>M737*Q737</f>
        <v/>
      </c>
      <c r="F737" s="113">
        <f>I737*IF(S737="CASE",H737,G737)</f>
        <v/>
      </c>
      <c r="G737" s="103">
        <f>IF(S737="CASE","",IFERROR(ROUNDUP(E737/N737,0),""))</f>
        <v/>
      </c>
      <c r="H737" s="103">
        <f>IF(S737="BOX","",IFERROR(ROUNDUP(E737/O737,0),""))</f>
        <v/>
      </c>
      <c r="I737" s="105">
        <f>IF(S737="CASE",FLOOR(O737/M737,1),FLOOR(N737/M737,1))</f>
        <v/>
      </c>
      <c r="J737" s="106">
        <f>IF(ISNUMBER(SEARCH("FNSKU",C737)),"Labeling","")</f>
        <v/>
      </c>
      <c r="K737" s="106">
        <f>IFERROR(VLOOKUP(A737,Instruction!A:F,6,0),"")</f>
        <v/>
      </c>
      <c r="L737" s="107">
        <f>IFERROR(VLOOKUP(A737,Instruction!A:J,10,0),"No Supplies")</f>
        <v/>
      </c>
      <c r="M737" s="113">
        <f>IFERROR(VLOOKUP(A737,Data1!A:C,3,0),1)</f>
        <v/>
      </c>
      <c r="N737" s="103">
        <f>IFERROR(VLOOKUP(D737,Data2!$A:$D,4,0),"")</f>
        <v/>
      </c>
      <c r="O737" s="102">
        <f>IFERROR(VLOOKUP(D737,Data2!$A:$C,3,0),"")</f>
        <v/>
      </c>
      <c r="P737" s="103" t="n">
        <v>4</v>
      </c>
      <c r="Q737" s="102" t="n">
        <v>4</v>
      </c>
      <c r="R737" s="102" t="inlineStr"/>
      <c r="S737" s="102" t="inlineStr">
        <is>
          <t>CASE</t>
        </is>
      </c>
    </row>
    <row r="738">
      <c r="A738" s="95" t="inlineStr">
        <is>
          <t>266-PACK2</t>
        </is>
      </c>
      <c r="B738" s="96" t="inlineStr">
        <is>
          <t>B08DBP6GZP</t>
        </is>
      </c>
      <c r="C738" s="96" t="inlineStr"/>
      <c r="D738" s="97">
        <f>IFERROR(VLOOKUP(A738,Data1!A:B,2,0),"")</f>
        <v/>
      </c>
      <c r="E738" s="98">
        <f>M738*Q738</f>
        <v/>
      </c>
      <c r="F738" s="98">
        <f>I738*IF(S738="CASE",H738,G738)</f>
        <v/>
      </c>
      <c r="G738" s="97">
        <f>IF(S738="CASE","",IFERROR(ROUNDUP(E738/N738,0),""))</f>
        <v/>
      </c>
      <c r="H738" s="97">
        <f>IF(S738="BOX","",IFERROR(ROUNDUP(E738/O738,0),""))</f>
        <v/>
      </c>
      <c r="I738" s="98">
        <f>IF(S738="CASE",FLOOR(O738/M738,1),FLOOR(N738/M738,1))</f>
        <v/>
      </c>
      <c r="J738" s="99">
        <f>IF(ISNUMBER(SEARCH("FNSKU",C738)),"Labeling","")</f>
        <v/>
      </c>
      <c r="K738" s="99" t="inlineStr">
        <is>
          <t>• Insert 2 pcs into poly bag, apply FNSKU label.
• Put back to CASE (Cover all existing barcodes on the box/case)</t>
        </is>
      </c>
      <c r="L738" s="100">
        <f>IFERROR(VLOOKUP(A738,Instruction!A:J,10,0),"No Supplies")</f>
        <v/>
      </c>
      <c r="M738" s="98">
        <f>IFERROR(VLOOKUP(A738,Data1!A:C,3,0),1)</f>
        <v/>
      </c>
      <c r="N738" s="97">
        <f>IFERROR(VLOOKUP(D738,Data2!$A:$D,4,0),"")</f>
        <v/>
      </c>
      <c r="O738" s="96">
        <f>IFERROR(VLOOKUP(D738,Data2!$A:$C,3,0),"")</f>
        <v/>
      </c>
      <c r="P738" s="97" t="n">
        <v>4</v>
      </c>
      <c r="Q738" s="96" t="n">
        <v>6</v>
      </c>
      <c r="R738" s="96" t="inlineStr"/>
      <c r="S738" s="96" t="inlineStr">
        <is>
          <t>BOX</t>
        </is>
      </c>
    </row>
    <row r="739">
      <c r="A739" s="109" t="inlineStr">
        <is>
          <t>928-PACK2</t>
        </is>
      </c>
      <c r="B739" s="102" t="inlineStr">
        <is>
          <t>B08GCYNV45</t>
        </is>
      </c>
      <c r="C739" s="102" t="inlineStr"/>
      <c r="D739" s="103">
        <f>IFERROR(VLOOKUP(A739,Data1!A:B,2,0),"")</f>
        <v/>
      </c>
      <c r="E739" s="113">
        <f>M739*Q739</f>
        <v/>
      </c>
      <c r="F739" s="113">
        <f>I739*IF(S739="CASE",H739,G739)</f>
        <v/>
      </c>
      <c r="G739" s="103">
        <f>IF(S739="CASE","",IFERROR(ROUNDUP(E739/N739,0),""))</f>
        <v/>
      </c>
      <c r="H739" s="103">
        <f>IF(S739="BOX","",IFERROR(ROUNDUP(E739/O739,0),""))</f>
        <v/>
      </c>
      <c r="I739" s="105">
        <f>IF(S739="CASE",FLOOR(O739/M739,1),FLOOR(N739/M739,1))</f>
        <v/>
      </c>
      <c r="J739" s="106">
        <f>IF(ISNUMBER(SEARCH("FNSKU",C739)),"Labeling","")</f>
        <v/>
      </c>
      <c r="K739" s="106" t="inlineStr">
        <is>
          <t>• Insert 2 pcs into poly bag, apply FNSKU label.
• Put back to CASE (Cover all existing barcodes on the box/case)</t>
        </is>
      </c>
      <c r="L739" s="107">
        <f>IFERROR(VLOOKUP(A739,Instruction!A:J,10,0),"No Supplies")</f>
        <v/>
      </c>
      <c r="M739" s="113">
        <f>IFERROR(VLOOKUP(A739,Data1!A:C,3,0),1)</f>
        <v/>
      </c>
      <c r="N739" s="103">
        <f>IFERROR(VLOOKUP(D739,Data2!$A:$D,4,0),"")</f>
        <v/>
      </c>
      <c r="O739" s="102">
        <f>IFERROR(VLOOKUP(D739,Data2!$A:$C,3,0),"")</f>
        <v/>
      </c>
      <c r="P739" s="103" t="n">
        <v>4</v>
      </c>
      <c r="Q739" s="102" t="n">
        <v>12</v>
      </c>
      <c r="R739" s="102" t="inlineStr"/>
      <c r="S739" s="102" t="inlineStr">
        <is>
          <t>BOX</t>
        </is>
      </c>
    </row>
    <row r="740">
      <c r="A740" s="95" t="inlineStr">
        <is>
          <t>2520-EACH</t>
        </is>
      </c>
      <c r="B740" s="96" t="inlineStr">
        <is>
          <t>B0BH8KZL33</t>
        </is>
      </c>
      <c r="C740" s="96" t="inlineStr"/>
      <c r="D740" s="97">
        <f>IFERROR(VLOOKUP(A740,Data1!A:B,2,0),"")</f>
        <v/>
      </c>
      <c r="E740" s="98">
        <f>M740*Q740</f>
        <v/>
      </c>
      <c r="F740" s="98">
        <f>I740*IF(S740="CASE",H740,G740)</f>
        <v/>
      </c>
      <c r="G740" s="97">
        <f>IF(S740="CASE","",IFERROR(ROUNDUP(E740/N740,0),""))</f>
        <v/>
      </c>
      <c r="H740" s="97">
        <f>IF(S740="BOX","",IFERROR(ROUNDUP(E740/O740,0),""))</f>
        <v/>
      </c>
      <c r="I740" s="98">
        <f>IF(S740="CASE",FLOOR(O740/M740,1),FLOOR(N740/M740,1))</f>
        <v/>
      </c>
      <c r="J740" s="99">
        <f>IF(ISNUMBER(SEARCH("FNSKU",C740)),"Labeling","")</f>
        <v/>
      </c>
      <c r="K740" s="99">
        <f>IFERROR(VLOOKUP(A740,Instruction!A:F,6,0),"")</f>
        <v/>
      </c>
      <c r="L740" s="100">
        <f>IFERROR(VLOOKUP(A740,Instruction!A:J,10,0),"No Supplies")</f>
        <v/>
      </c>
      <c r="M740" s="98">
        <f>IFERROR(VLOOKUP(A740,Data1!A:C,3,0),1)</f>
        <v/>
      </c>
      <c r="N740" s="97">
        <f>IFERROR(VLOOKUP(D740,Data2!$A:$D,4,0),"")</f>
        <v/>
      </c>
      <c r="O740" s="96">
        <f>IFERROR(VLOOKUP(D740,Data2!$A:$C,3,0),"")</f>
        <v/>
      </c>
      <c r="P740" s="97" t="n">
        <v>4</v>
      </c>
      <c r="Q740" s="96" t="n">
        <v>24</v>
      </c>
      <c r="R740" s="96" t="inlineStr"/>
      <c r="S740" s="96" t="inlineStr">
        <is>
          <t>BOX</t>
        </is>
      </c>
    </row>
    <row r="741">
      <c r="A741" s="109" t="inlineStr">
        <is>
          <t>808-PACK10</t>
        </is>
      </c>
      <c r="B741" s="102" t="inlineStr">
        <is>
          <t>B09DQ8QR75</t>
        </is>
      </c>
      <c r="C741" s="102" t="inlineStr"/>
      <c r="D741" s="103">
        <f>IFERROR(VLOOKUP(A741,Data1!A:B,2,0),"")</f>
        <v/>
      </c>
      <c r="E741" s="113">
        <f>M741*Q741</f>
        <v/>
      </c>
      <c r="F741" s="113">
        <f>I741*IF(S741="CASE",H741,G741)</f>
        <v/>
      </c>
      <c r="G741" s="103">
        <f>IF(S741="CASE","",IFERROR(ROUNDUP(E741/N741,0),""))</f>
        <v/>
      </c>
      <c r="H741" s="103">
        <f>IF(S741="BOX","",IFERROR(ROUNDUP(E741/O741,0),""))</f>
        <v/>
      </c>
      <c r="I741" s="105">
        <f>IF(S741="CASE",FLOOR(O741/M741,1),FLOOR(N741/M741,1))</f>
        <v/>
      </c>
      <c r="J741" s="106">
        <f>IF(ISNUMBER(SEARCH("FNSKU",C741)),"Labeling","")</f>
        <v/>
      </c>
      <c r="K741" s="106">
        <f>IFERROR(VLOOKUP(A741,Instruction!A:F,6,0),"")</f>
        <v/>
      </c>
      <c r="L741" s="107">
        <f>IFERROR(VLOOKUP(A741,Instruction!A:J,10,0),"No Supplies")</f>
        <v/>
      </c>
      <c r="M741" s="113">
        <f>IFERROR(VLOOKUP(A741,Data1!A:C,3,0),1)</f>
        <v/>
      </c>
      <c r="N741" s="103">
        <f>IFERROR(VLOOKUP(D741,Data2!$A:$D,4,0),"")</f>
        <v/>
      </c>
      <c r="O741" s="102">
        <f>IFERROR(VLOOKUP(D741,Data2!$A:$C,3,0),"")</f>
        <v/>
      </c>
      <c r="P741" s="103" t="n">
        <v>4</v>
      </c>
      <c r="Q741" s="102" t="n">
        <v>4</v>
      </c>
      <c r="R741" s="102" t="inlineStr"/>
      <c r="S741" s="102" t="inlineStr">
        <is>
          <t>BOX</t>
        </is>
      </c>
    </row>
    <row r="742">
      <c r="A742" s="95" t="inlineStr">
        <is>
          <t>2252-SET4</t>
        </is>
      </c>
      <c r="B742" s="96" t="inlineStr">
        <is>
          <t>B0CX68HNM8</t>
        </is>
      </c>
      <c r="C742" s="96" t="inlineStr"/>
      <c r="D742" s="97">
        <f>IFERROR(VLOOKUP(A742,Data1!A:B,2,0),"")</f>
        <v/>
      </c>
      <c r="E742" s="98">
        <f>M742*Q742</f>
        <v/>
      </c>
      <c r="F742" s="98">
        <f>I742*IF(S742="CASE",H742,G742)</f>
        <v/>
      </c>
      <c r="G742" s="97">
        <f>IF(S742="CASE","",IFERROR(ROUNDUP(E742/N742,0),""))</f>
        <v/>
      </c>
      <c r="H742" s="97">
        <f>IF(S742="BOX","",IFERROR(ROUNDUP(E742/O742,0),""))</f>
        <v/>
      </c>
      <c r="I742" s="98">
        <f>IF(S742="CASE",FLOOR(O742/M742,1),FLOOR(N742/M742,1))</f>
        <v/>
      </c>
      <c r="J742" s="99">
        <f>IF(ISNUMBER(SEARCH("FNSKU",C742)),"Labeling","")</f>
        <v/>
      </c>
      <c r="K742" s="99" t="inlineStr">
        <is>
          <t>• Insert 4 pcs per poly bag (Blue, Purple, Green, Pink). Apply FNSKU labels on each of the poly bags.
• Insert the poly-bagged sets back to BX-191313</t>
        </is>
      </c>
      <c r="L742" s="100">
        <f>IFERROR(VLOOKUP(A742,Instruction!A:J,10,0),"No Supplies")</f>
        <v/>
      </c>
      <c r="M742" s="98">
        <f>IFERROR(VLOOKUP(A742,Data1!A:C,3,0),1)</f>
        <v/>
      </c>
      <c r="N742" s="97">
        <f>IFERROR(VLOOKUP(D742,Data2!$A:$D,4,0),"")</f>
        <v/>
      </c>
      <c r="O742" s="96">
        <f>IFERROR(VLOOKUP(D742,Data2!$A:$C,3,0),"")</f>
        <v/>
      </c>
      <c r="P742" s="97" t="n">
        <v>4</v>
      </c>
      <c r="Q742" s="96" t="n">
        <v>24</v>
      </c>
      <c r="R742" s="96" t="inlineStr"/>
      <c r="S742" s="96" t="inlineStr">
        <is>
          <t>BOX</t>
        </is>
      </c>
    </row>
    <row r="743">
      <c r="A743" s="109" t="inlineStr">
        <is>
          <t>3112-BOX</t>
        </is>
      </c>
      <c r="B743" s="102" t="inlineStr">
        <is>
          <t>B07XQJTV1T</t>
        </is>
      </c>
      <c r="C743" s="102" t="inlineStr"/>
      <c r="D743" s="103">
        <f>IFERROR(VLOOKUP(A743,Data1!A:B,2,0),"")</f>
        <v/>
      </c>
      <c r="E743" s="113">
        <f>M743*Q743</f>
        <v/>
      </c>
      <c r="F743" s="113">
        <f>I743*IF(S743="CASE",H743,G743)</f>
        <v/>
      </c>
      <c r="G743" s="103">
        <f>IF(S743="CASE","",IFERROR(ROUNDUP(E743/N743,0),""))</f>
        <v/>
      </c>
      <c r="H743" s="103">
        <f>IF(S743="BOX","",IFERROR(ROUNDUP(E743/O743,0),""))</f>
        <v/>
      </c>
      <c r="I743" s="105">
        <f>IF(S743="CASE",FLOOR(O743/M743,1),FLOOR(N743/M743,1))</f>
        <v/>
      </c>
      <c r="J743" s="106">
        <f>IF(ISNUMBER(SEARCH("FNSKU",C743)),"Labeling","")</f>
        <v/>
      </c>
      <c r="K743" s="106">
        <f>IFERROR(VLOOKUP(A743,Instruction!A:F,6,0),"")</f>
        <v/>
      </c>
      <c r="L743" s="107">
        <f>IFERROR(VLOOKUP(A743,Instruction!A:J,10,0),"No Supplies")</f>
        <v/>
      </c>
      <c r="M743" s="113">
        <f>IFERROR(VLOOKUP(A743,Data1!A:C,3,0),1)</f>
        <v/>
      </c>
      <c r="N743" s="103">
        <f>IFERROR(VLOOKUP(D743,Data2!$A:$D,4,0),"")</f>
        <v/>
      </c>
      <c r="O743" s="102">
        <f>IFERROR(VLOOKUP(D743,Data2!$A:$C,3,0),"")</f>
        <v/>
      </c>
      <c r="P743" s="103" t="n">
        <v>4</v>
      </c>
      <c r="Q743" s="102" t="n">
        <v>3</v>
      </c>
      <c r="R743" s="102" t="inlineStr"/>
      <c r="S743" s="102" t="inlineStr">
        <is>
          <t>CASE</t>
        </is>
      </c>
    </row>
    <row r="744">
      <c r="A744" s="95" t="inlineStr">
        <is>
          <t>2012-BOX</t>
        </is>
      </c>
      <c r="B744" s="96" t="inlineStr">
        <is>
          <t>B07YL6H3GK</t>
        </is>
      </c>
      <c r="C744" s="96" t="inlineStr"/>
      <c r="D744" s="97">
        <f>IFERROR(VLOOKUP(A744,Data1!A:B,2,0),"")</f>
        <v/>
      </c>
      <c r="E744" s="98">
        <f>M744*Q744</f>
        <v/>
      </c>
      <c r="F744" s="98">
        <f>I744*IF(S744="CASE",H744,G744)</f>
        <v/>
      </c>
      <c r="G744" s="97">
        <f>IF(S744="CASE","",IFERROR(ROUNDUP(E744/N744,0),""))</f>
        <v/>
      </c>
      <c r="H744" s="97">
        <f>IF(S744="BOX","",IFERROR(ROUNDUP(E744/O744,0),""))</f>
        <v/>
      </c>
      <c r="I744" s="98">
        <f>IF(S744="CASE",FLOOR(O744/M744,1),FLOOR(N744/M744,1))</f>
        <v/>
      </c>
      <c r="J744" s="99">
        <f>IF(ISNUMBER(SEARCH("FNSKU",C744)),"Labeling","")</f>
        <v/>
      </c>
      <c r="K744" s="99">
        <f>IFERROR(VLOOKUP(A744,Instruction!A:F,6,0),"")</f>
        <v/>
      </c>
      <c r="L744" s="100">
        <f>IFERROR(VLOOKUP(A744,Instruction!A:J,10,0),"No Supplies")</f>
        <v/>
      </c>
      <c r="M744" s="98">
        <f>IFERROR(VLOOKUP(A744,Data1!A:C,3,0),1)</f>
        <v/>
      </c>
      <c r="N744" s="97">
        <f>IFERROR(VLOOKUP(D744,Data2!$A:$D,4,0),"")</f>
        <v/>
      </c>
      <c r="O744" s="96">
        <f>IFERROR(VLOOKUP(D744,Data2!$A:$C,3,0),"")</f>
        <v/>
      </c>
      <c r="P744" s="97" t="n">
        <v>4</v>
      </c>
      <c r="Q744" s="96" t="n">
        <v>3</v>
      </c>
      <c r="R744" s="96" t="inlineStr"/>
      <c r="S744" s="96" t="inlineStr">
        <is>
          <t>CASE</t>
        </is>
      </c>
    </row>
    <row r="745">
      <c r="A745" s="109" t="inlineStr">
        <is>
          <t>3320-EACH</t>
        </is>
      </c>
      <c r="B745" s="102" t="inlineStr">
        <is>
          <t>B0BQ51H64W</t>
        </is>
      </c>
      <c r="C745" s="102" t="inlineStr"/>
      <c r="D745" s="103">
        <f>IFERROR(VLOOKUP(A745,Data1!A:B,2,0),"")</f>
        <v/>
      </c>
      <c r="E745" s="113">
        <f>M745*Q745</f>
        <v/>
      </c>
      <c r="F745" s="113">
        <f>I745*IF(S745="CASE",H745,G745)</f>
        <v/>
      </c>
      <c r="G745" s="103">
        <f>IF(S745="CASE","",IFERROR(ROUNDUP(E745/N745,0),""))</f>
        <v/>
      </c>
      <c r="H745" s="103">
        <f>IF(S745="BOX","",IFERROR(ROUNDUP(E745/O745,0),""))</f>
        <v/>
      </c>
      <c r="I745" s="105">
        <f>IF(S745="CASE",FLOOR(O745/M745,1),FLOOR(N745/M745,1))</f>
        <v/>
      </c>
      <c r="J745" s="106">
        <f>IF(ISNUMBER(SEARCH("FNSKU",C745)),"Labeling","")</f>
        <v/>
      </c>
      <c r="K745" s="106">
        <f>IFERROR(VLOOKUP(A745,Instruction!A:F,6,0),"")</f>
        <v/>
      </c>
      <c r="L745" s="107">
        <f>IFERROR(VLOOKUP(A745,Instruction!A:J,10,0),"No Supplies")</f>
        <v/>
      </c>
      <c r="M745" s="113">
        <f>IFERROR(VLOOKUP(A745,Data1!A:C,3,0),1)</f>
        <v/>
      </c>
      <c r="N745" s="103">
        <f>IFERROR(VLOOKUP(D745,Data2!$A:$D,4,0),"")</f>
        <v/>
      </c>
      <c r="O745" s="102">
        <f>IFERROR(VLOOKUP(D745,Data2!$A:$C,3,0),"")</f>
        <v/>
      </c>
      <c r="P745" s="103" t="n">
        <v>4</v>
      </c>
      <c r="Q745" s="102" t="n">
        <v>24</v>
      </c>
      <c r="R745" s="102" t="inlineStr"/>
      <c r="S745" s="102" t="inlineStr">
        <is>
          <t>CASE</t>
        </is>
      </c>
    </row>
    <row r="746">
      <c r="A746" s="95" t="inlineStr">
        <is>
          <t>4121-CASE</t>
        </is>
      </c>
      <c r="B746" s="96" t="inlineStr">
        <is>
          <t>B07QF6LVWK</t>
        </is>
      </c>
      <c r="C746" s="96" t="inlineStr">
        <is>
          <t>X003SBSJ9N</t>
        </is>
      </c>
      <c r="D746" s="97">
        <f>IFERROR(VLOOKUP(A746,Data1!A:B,2,0),"")</f>
        <v/>
      </c>
      <c r="E746" s="98">
        <f>M746*Q746</f>
        <v/>
      </c>
      <c r="F746" s="98">
        <f>I746*IF(S746="CASE",H746,G746)</f>
        <v/>
      </c>
      <c r="G746" s="97">
        <f>IF(S746="CASE","",IFERROR(ROUNDUP(E746/N746,0),""))</f>
        <v/>
      </c>
      <c r="H746" s="97">
        <f>IF(S746="BOX","",IFERROR(ROUNDUP(E746/O746,0),""))</f>
        <v/>
      </c>
      <c r="I746" s="98">
        <f>IF(S746="CASE",FLOOR(O746/M746,1),FLOOR(N746/M746,1))</f>
        <v/>
      </c>
      <c r="J746" s="99">
        <f>IF(ISNUMBER(SEARCH("FNSKU",C746)),"Labeling","")</f>
        <v/>
      </c>
      <c r="K746" s="99">
        <f>IFERROR(VLOOKUP(A746,Instruction!A:F,6,0),"")</f>
        <v/>
      </c>
      <c r="L746" s="100">
        <f>IFERROR(VLOOKUP(A746,Instruction!A:J,10,0),"No Supplies")</f>
        <v/>
      </c>
      <c r="M746" s="98">
        <f>IFERROR(VLOOKUP(A746,Data1!A:C,3,0),1)</f>
        <v/>
      </c>
      <c r="N746" s="97">
        <f>IFERROR(VLOOKUP(D746,Data2!$A:$D,4,0),"")</f>
        <v/>
      </c>
      <c r="O746" s="96">
        <f>IFERROR(VLOOKUP(D746,Data2!$A:$C,3,0),"")</f>
        <v/>
      </c>
      <c r="P746" s="97" t="n">
        <v>2</v>
      </c>
      <c r="Q746" s="96" t="n">
        <v>2</v>
      </c>
      <c r="R746" s="96" t="inlineStr"/>
      <c r="S746" s="96" t="inlineStr">
        <is>
          <t>CASE</t>
        </is>
      </c>
    </row>
    <row r="747">
      <c r="A747" s="109" t="inlineStr">
        <is>
          <t>5096-EACH</t>
        </is>
      </c>
      <c r="B747" s="102" t="inlineStr">
        <is>
          <t>B07S977PL7</t>
        </is>
      </c>
      <c r="C747" s="102" t="inlineStr"/>
      <c r="D747" s="103">
        <f>IFERROR(VLOOKUP(A747,Data1!A:B,2,0),"")</f>
        <v/>
      </c>
      <c r="E747" s="113">
        <f>M747*Q747</f>
        <v/>
      </c>
      <c r="F747" s="113">
        <f>I747*IF(S747="CASE",H747,G747)</f>
        <v/>
      </c>
      <c r="G747" s="103">
        <f>IF(S747="CASE","",IFERROR(ROUNDUP(E747/N747,0),""))</f>
        <v/>
      </c>
      <c r="H747" s="103">
        <f>IF(S747="BOX","",IFERROR(ROUNDUP(E747/O747,0),""))</f>
        <v/>
      </c>
      <c r="I747" s="105">
        <f>IF(S747="CASE",FLOOR(O747/M747,1),FLOOR(N747/M747,1))</f>
        <v/>
      </c>
      <c r="J747" s="106">
        <f>IF(ISNUMBER(SEARCH("FNSKU",C747)),"Labeling","")</f>
        <v/>
      </c>
      <c r="K747" s="106">
        <f>IFERROR(VLOOKUP(A747,Instruction!A:F,6,0),"")</f>
        <v/>
      </c>
      <c r="L747" s="107">
        <f>IFERROR(VLOOKUP(A747,Instruction!A:J,10,0),"No Supplies")</f>
        <v/>
      </c>
      <c r="M747" s="113">
        <f>IFERROR(VLOOKUP(A747,Data1!A:C,3,0),1)</f>
        <v/>
      </c>
      <c r="N747" s="103">
        <f>IFERROR(VLOOKUP(D747,Data2!$A:$D,4,0),"")</f>
        <v/>
      </c>
      <c r="O747" s="102">
        <f>IFERROR(VLOOKUP(D747,Data2!$A:$C,3,0),"")</f>
        <v/>
      </c>
      <c r="P747" s="103" t="n">
        <v>4</v>
      </c>
      <c r="Q747" s="102" t="n">
        <v>24</v>
      </c>
      <c r="R747" s="102" t="inlineStr"/>
      <c r="S747" s="102" t="inlineStr">
        <is>
          <t>BOX</t>
        </is>
      </c>
    </row>
    <row r="748">
      <c r="A748" s="95" t="inlineStr">
        <is>
          <t>3137-PACK2</t>
        </is>
      </c>
      <c r="B748" s="96" t="inlineStr">
        <is>
          <t>B08DQ9W2SF</t>
        </is>
      </c>
      <c r="C748" s="96" t="inlineStr"/>
      <c r="D748" s="97">
        <f>IFERROR(VLOOKUP(A748,Data1!A:B,2,0),"")</f>
        <v/>
      </c>
      <c r="E748" s="98">
        <f>M748*Q748</f>
        <v/>
      </c>
      <c r="F748" s="98">
        <f>I748*IF(S748="CASE",H748,G748)</f>
        <v/>
      </c>
      <c r="G748" s="97">
        <f>IF(S748="CASE","",IFERROR(ROUNDUP(E748/N748,0),""))</f>
        <v/>
      </c>
      <c r="H748" s="97">
        <f>IF(S748="BOX","",IFERROR(ROUNDUP(E748/O748,0),""))</f>
        <v/>
      </c>
      <c r="I748" s="98">
        <f>IF(S748="CASE",FLOOR(O748/M748,1),FLOOR(N748/M748,1))</f>
        <v/>
      </c>
      <c r="J748" s="99">
        <f>IF(ISNUMBER(SEARCH("FNSKU",C748)),"Labeling","")</f>
        <v/>
      </c>
      <c r="K748" s="99">
        <f>IFERROR(VLOOKUP(A748,Instruction!A:F,6,0),"")</f>
        <v/>
      </c>
      <c r="L748" s="100">
        <f>IFERROR(VLOOKUP(A748,Instruction!A:J,10,0),"No Supplies")</f>
        <v/>
      </c>
      <c r="M748" s="98">
        <f>IFERROR(VLOOKUP(A748,Data1!A:C,3,0),1)</f>
        <v/>
      </c>
      <c r="N748" s="97">
        <f>IFERROR(VLOOKUP(D748,Data2!$A:$D,4,0),"")</f>
        <v/>
      </c>
      <c r="O748" s="96">
        <f>IFERROR(VLOOKUP(D748,Data2!$A:$C,3,0),"")</f>
        <v/>
      </c>
      <c r="P748" s="97" t="n">
        <v>4</v>
      </c>
      <c r="Q748" s="96" t="n">
        <v>6</v>
      </c>
      <c r="R748" s="96" t="inlineStr"/>
      <c r="S748" s="96" t="inlineStr">
        <is>
          <t>CASE</t>
        </is>
      </c>
    </row>
    <row r="749">
      <c r="A749" s="109" t="inlineStr">
        <is>
          <t>3198-PACK4</t>
        </is>
      </c>
      <c r="B749" s="102" t="inlineStr">
        <is>
          <t>B08G3RRV6T</t>
        </is>
      </c>
      <c r="C749" s="102" t="inlineStr"/>
      <c r="D749" s="103">
        <f>IFERROR(VLOOKUP(A749,Data1!A:B,2,0),"")</f>
        <v/>
      </c>
      <c r="E749" s="113">
        <f>M749*Q749</f>
        <v/>
      </c>
      <c r="F749" s="113">
        <f>I749*IF(S749="CASE",H749,G749)</f>
        <v/>
      </c>
      <c r="G749" s="103">
        <f>IF(S749="CASE","",IFERROR(ROUNDUP(E749/N749,0),""))</f>
        <v/>
      </c>
      <c r="H749" s="103">
        <f>IF(S749="BOX","",IFERROR(ROUNDUP(E749/O749,0),""))</f>
        <v/>
      </c>
      <c r="I749" s="105">
        <f>IF(S749="CASE",FLOOR(O749/M749,1),FLOOR(N749/M749,1))</f>
        <v/>
      </c>
      <c r="J749" s="106">
        <f>IF(ISNUMBER(SEARCH("FNSKU",C749)),"Labeling","")</f>
        <v/>
      </c>
      <c r="K749" s="106">
        <f>IFERROR(VLOOKUP(A749,Instruction!A:F,6,0),"")</f>
        <v/>
      </c>
      <c r="L749" s="107">
        <f>IFERROR(VLOOKUP(A749,Instruction!A:J,10,0),"No Supplies")</f>
        <v/>
      </c>
      <c r="M749" s="113">
        <f>IFERROR(VLOOKUP(A749,Data1!A:C,3,0),1)</f>
        <v/>
      </c>
      <c r="N749" s="103">
        <f>IFERROR(VLOOKUP(D749,Data2!$A:$D,4,0),"")</f>
        <v/>
      </c>
      <c r="O749" s="102">
        <f>IFERROR(VLOOKUP(D749,Data2!$A:$C,3,0),"")</f>
        <v/>
      </c>
      <c r="P749" s="103" t="n">
        <v>4</v>
      </c>
      <c r="Q749" s="102" t="n">
        <v>6</v>
      </c>
      <c r="R749" s="102" t="inlineStr"/>
      <c r="S749" s="102" t="inlineStr">
        <is>
          <t>BOX</t>
        </is>
      </c>
    </row>
    <row r="750">
      <c r="A750" s="95" t="inlineStr">
        <is>
          <t>568-PACK2</t>
        </is>
      </c>
      <c r="B750" s="96" t="inlineStr">
        <is>
          <t>B09C7KQ748</t>
        </is>
      </c>
      <c r="C750" s="96" t="inlineStr"/>
      <c r="D750" s="97">
        <f>IFERROR(VLOOKUP(A750,Data1!A:B,2,0),"")</f>
        <v/>
      </c>
      <c r="E750" s="98">
        <f>M750*Q750</f>
        <v/>
      </c>
      <c r="F750" s="98">
        <f>I750*IF(S750="CASE",H750,G750)</f>
        <v/>
      </c>
      <c r="G750" s="97">
        <f>IF(S750="CASE","",IFERROR(ROUNDUP(E750/N750,0),""))</f>
        <v/>
      </c>
      <c r="H750" s="97">
        <f>IF(S750="BOX","",IFERROR(ROUNDUP(E750/O750,0),""))</f>
        <v/>
      </c>
      <c r="I750" s="98">
        <f>IF(S750="CASE",FLOOR(O750/M750,1),FLOOR(N750/M750,1))</f>
        <v/>
      </c>
      <c r="J750" s="99">
        <f>IF(ISNUMBER(SEARCH("FNSKU",C750)),"Labeling","")</f>
        <v/>
      </c>
      <c r="K750" s="99" t="inlineStr">
        <is>
          <t>• Insert 2 pcs into poly bag, apply FNSKU label.
• Put back to CASE (Cover all existing barcodes on the box/case)</t>
        </is>
      </c>
      <c r="L750" s="100">
        <f>IFERROR(VLOOKUP(A750,Instruction!A:J,10,0),"No Supplies")</f>
        <v/>
      </c>
      <c r="M750" s="98">
        <f>IFERROR(VLOOKUP(A750,Data1!A:C,3,0),1)</f>
        <v/>
      </c>
      <c r="N750" s="97">
        <f>IFERROR(VLOOKUP(D750,Data2!$A:$D,4,0),"")</f>
        <v/>
      </c>
      <c r="O750" s="96">
        <f>IFERROR(VLOOKUP(D750,Data2!$A:$C,3,0),"")</f>
        <v/>
      </c>
      <c r="P750" s="97" t="n">
        <v>4</v>
      </c>
      <c r="Q750" s="96" t="n">
        <v>12</v>
      </c>
      <c r="R750" s="96" t="inlineStr"/>
      <c r="S750" s="96" t="inlineStr">
        <is>
          <t>CASE</t>
        </is>
      </c>
    </row>
    <row r="751">
      <c r="A751" s="109" t="inlineStr">
        <is>
          <t>4431-CASE</t>
        </is>
      </c>
      <c r="B751" s="102" t="inlineStr">
        <is>
          <t>B09NMWB93P</t>
        </is>
      </c>
      <c r="C751" s="102" t="inlineStr"/>
      <c r="D751" s="103">
        <f>IFERROR(VLOOKUP(A751,Data1!A:B,2,0),"")</f>
        <v/>
      </c>
      <c r="E751" s="113">
        <f>M751*Q751</f>
        <v/>
      </c>
      <c r="F751" s="113">
        <f>I751*IF(S751="CASE",H751,G751)</f>
        <v/>
      </c>
      <c r="G751" s="103">
        <f>IF(S751="CASE","",IFERROR(ROUNDUP(E751/N751,0),""))</f>
        <v/>
      </c>
      <c r="H751" s="103">
        <f>IF(S751="BOX","",IFERROR(ROUNDUP(E751/O751,0),""))</f>
        <v/>
      </c>
      <c r="I751" s="105">
        <f>IF(S751="CASE",FLOOR(O751/M751,1),FLOOR(N751/M751,1))</f>
        <v/>
      </c>
      <c r="J751" s="106">
        <f>IF(ISNUMBER(SEARCH("FNSKU",C751)),"Labeling","")</f>
        <v/>
      </c>
      <c r="K751" s="106">
        <f>IFERROR(VLOOKUP(A751,Instruction!A:F,6,0),"")</f>
        <v/>
      </c>
      <c r="L751" s="107">
        <f>IFERROR(VLOOKUP(A751,Instruction!A:J,10,0),"No Supplies")</f>
        <v/>
      </c>
      <c r="M751" s="113">
        <f>IFERROR(VLOOKUP(A751,Data1!A:C,3,0),1)</f>
        <v/>
      </c>
      <c r="N751" s="103">
        <f>IFERROR(VLOOKUP(D751,Data2!$A:$D,4,0),"")</f>
        <v/>
      </c>
      <c r="O751" s="102">
        <f>IFERROR(VLOOKUP(D751,Data2!$A:$C,3,0),"")</f>
        <v/>
      </c>
      <c r="P751" s="103" t="n">
        <v>4</v>
      </c>
      <c r="Q751" s="102" t="n">
        <v>4</v>
      </c>
      <c r="R751" s="102" t="inlineStr"/>
      <c r="S751" s="102" t="inlineStr">
        <is>
          <t>CASE</t>
        </is>
      </c>
    </row>
    <row r="752">
      <c r="A752" s="95" t="inlineStr">
        <is>
          <t>5091-PACK6</t>
        </is>
      </c>
      <c r="B752" s="96" t="inlineStr">
        <is>
          <t>B0B8QP7PGR</t>
        </is>
      </c>
      <c r="C752" s="96" t="inlineStr"/>
      <c r="D752" s="97">
        <f>IFERROR(VLOOKUP(A752,Data1!A:B,2,0),"")</f>
        <v/>
      </c>
      <c r="E752" s="98">
        <f>M752*Q752</f>
        <v/>
      </c>
      <c r="F752" s="98">
        <f>I752*IF(S752="CASE",H752,G752)</f>
        <v/>
      </c>
      <c r="G752" s="97">
        <f>IF(S752="CASE","",IFERROR(ROUNDUP(E752/N752,0),""))</f>
        <v/>
      </c>
      <c r="H752" s="97">
        <f>IF(S752="BOX","",IFERROR(ROUNDUP(E752/O752,0),""))</f>
        <v/>
      </c>
      <c r="I752" s="98">
        <f>IF(S752="CASE",FLOOR(O752/M752,1),FLOOR(N752/M752,1))</f>
        <v/>
      </c>
      <c r="J752" s="99">
        <f>IF(ISNUMBER(SEARCH("FNSKU",C752)),"Labeling","")</f>
        <v/>
      </c>
      <c r="K752" s="99" t="inlineStr">
        <is>
          <t xml:space="preserve">• Put 6 pcs into polybag and apply FNSKU labels on each of the poly bags.
• Insert the poly-bagged sets back to CASE (Cover all existing barcodes on the box/case) </t>
        </is>
      </c>
      <c r="L752" s="100">
        <f>IFERROR(VLOOKUP(A752,Instruction!A:J,10,0),"No Supplies")</f>
        <v/>
      </c>
      <c r="M752" s="98">
        <f>IFERROR(VLOOKUP(A752,Data1!A:C,3,0),1)</f>
        <v/>
      </c>
      <c r="N752" s="97">
        <f>IFERROR(VLOOKUP(D752,Data2!$A:$D,4,0),"")</f>
        <v/>
      </c>
      <c r="O752" s="96">
        <f>IFERROR(VLOOKUP(D752,Data2!$A:$C,3,0),"")</f>
        <v/>
      </c>
      <c r="P752" s="97" t="n">
        <v>4</v>
      </c>
      <c r="Q752" s="96" t="n">
        <v>48</v>
      </c>
      <c r="R752" s="96" t="inlineStr"/>
      <c r="S752" s="96" t="inlineStr">
        <is>
          <t>CASE</t>
        </is>
      </c>
    </row>
    <row r="753">
      <c r="A753" s="109" t="inlineStr">
        <is>
          <t>1225-PACK2</t>
        </is>
      </c>
      <c r="B753" s="102" t="inlineStr">
        <is>
          <t>B08FRT9YBW</t>
        </is>
      </c>
      <c r="C753" s="102" t="inlineStr"/>
      <c r="D753" s="103">
        <f>IFERROR(VLOOKUP(A753,Data1!A:B,2,0),"")</f>
        <v/>
      </c>
      <c r="E753" s="113">
        <f>M753*Q753</f>
        <v/>
      </c>
      <c r="F753" s="113">
        <f>I753*IF(S753="CASE",H753,G753)</f>
        <v/>
      </c>
      <c r="G753" s="103">
        <f>IF(S753="CASE","",IFERROR(ROUNDUP(E753/N753,0),""))</f>
        <v/>
      </c>
      <c r="H753" s="103">
        <f>IF(S753="BOX","",IFERROR(ROUNDUP(E753/O753,0),""))</f>
        <v/>
      </c>
      <c r="I753" s="105">
        <f>IF(S753="CASE",FLOOR(O753/M753,1),FLOOR(N753/M753,1))</f>
        <v/>
      </c>
      <c r="J753" s="106">
        <f>IF(ISNUMBER(SEARCH("FNSKU",C753)),"Labeling","")</f>
        <v/>
      </c>
      <c r="K753" s="106">
        <f>IFERROR(VLOOKUP(A753,Instruction!A:F,6,0),"")</f>
        <v/>
      </c>
      <c r="L753" s="107">
        <f>IFERROR(VLOOKUP(A753,Instruction!A:J,10,0),"No Supplies")</f>
        <v/>
      </c>
      <c r="M753" s="113">
        <f>IFERROR(VLOOKUP(A753,Data1!A:C,3,0),1)</f>
        <v/>
      </c>
      <c r="N753" s="103">
        <f>IFERROR(VLOOKUP(D753,Data2!$A:$D,4,0),"")</f>
        <v/>
      </c>
      <c r="O753" s="102">
        <f>IFERROR(VLOOKUP(D753,Data2!$A:$C,3,0),"")</f>
        <v/>
      </c>
      <c r="P753" s="103" t="n">
        <v>4</v>
      </c>
      <c r="Q753" s="102" t="n">
        <v>12</v>
      </c>
      <c r="R753" s="102" t="inlineStr"/>
      <c r="S753" s="102" t="inlineStr">
        <is>
          <t>BOX</t>
        </is>
      </c>
    </row>
    <row r="754">
      <c r="A754" s="95" t="inlineStr">
        <is>
          <t>1286-BOX</t>
        </is>
      </c>
      <c r="B754" s="96" t="inlineStr">
        <is>
          <t>B07XQK85BP</t>
        </is>
      </c>
      <c r="C754" s="96" t="inlineStr"/>
      <c r="D754" s="97">
        <f>IFERROR(VLOOKUP(A754,Data1!A:B,2,0),"")</f>
        <v/>
      </c>
      <c r="E754" s="98">
        <f>M754*Q754</f>
        <v/>
      </c>
      <c r="F754" s="98">
        <f>I754*IF(S754="CASE",H754,G754)</f>
        <v/>
      </c>
      <c r="G754" s="97">
        <f>IF(S754="CASE","",IFERROR(ROUNDUP(E754/N754,0),""))</f>
        <v/>
      </c>
      <c r="H754" s="97">
        <f>IF(S754="BOX","",IFERROR(ROUNDUP(E754/O754,0),""))</f>
        <v/>
      </c>
      <c r="I754" s="98">
        <f>IF(S754="CASE",FLOOR(O754/M754,1),FLOOR(N754/M754,1))</f>
        <v/>
      </c>
      <c r="J754" s="99">
        <f>IF(ISNUMBER(SEARCH("FNSKU",C754)),"Labeling","")</f>
        <v/>
      </c>
      <c r="K754" s="99">
        <f>IFERROR(VLOOKUP(A754,Instruction!A:F,6,0),"")</f>
        <v/>
      </c>
      <c r="L754" s="100">
        <f>IFERROR(VLOOKUP(A754,Instruction!A:J,10,0),"No Supplies")</f>
        <v/>
      </c>
      <c r="M754" s="98">
        <f>IFERROR(VLOOKUP(A754,Data1!A:C,3,0),1)</f>
        <v/>
      </c>
      <c r="N754" s="97">
        <f>IFERROR(VLOOKUP(D754,Data2!$A:$D,4,0),"")</f>
        <v/>
      </c>
      <c r="O754" s="96">
        <f>IFERROR(VLOOKUP(D754,Data2!$A:$C,3,0),"")</f>
        <v/>
      </c>
      <c r="P754" s="97" t="n">
        <v>4</v>
      </c>
      <c r="Q754" s="96" t="n">
        <v>6</v>
      </c>
      <c r="R754" s="96" t="inlineStr"/>
      <c r="S754" s="96" t="inlineStr">
        <is>
          <t>CASE</t>
        </is>
      </c>
    </row>
    <row r="755">
      <c r="A755" s="109" t="inlineStr">
        <is>
          <t>4881436-EACH</t>
        </is>
      </c>
      <c r="B755" s="102" t="inlineStr">
        <is>
          <t>B08BX74CMB</t>
        </is>
      </c>
      <c r="C755" s="102" t="inlineStr"/>
      <c r="D755" s="103">
        <f>IFERROR(VLOOKUP(A755,Data1!A:B,2,0),"")</f>
        <v/>
      </c>
      <c r="E755" s="113">
        <f>M755*Q755</f>
        <v/>
      </c>
      <c r="F755" s="113">
        <f>I755*IF(S755="CASE",H755,G755)</f>
        <v/>
      </c>
      <c r="G755" s="103">
        <f>IF(S755="CASE","",IFERROR(ROUNDUP(E755/N755,0),""))</f>
        <v/>
      </c>
      <c r="H755" s="103">
        <f>IF(S755="BOX","",IFERROR(ROUNDUP(E755/O755,0),""))</f>
        <v/>
      </c>
      <c r="I755" s="105">
        <f>IF(S755="CASE",FLOOR(O755/M755,1),FLOOR(N755/M755,1))</f>
        <v/>
      </c>
      <c r="J755" s="106">
        <f>IF(ISNUMBER(SEARCH("FNSKU",C755)),"Labeling","")</f>
        <v/>
      </c>
      <c r="K755" s="106">
        <f>IFERROR(VLOOKUP(A755,Instruction!A:F,6,0),"")</f>
        <v/>
      </c>
      <c r="L755" s="107">
        <f>IFERROR(VLOOKUP(A755,Instruction!A:J,10,0),"No Supplies")</f>
        <v/>
      </c>
      <c r="M755" s="113">
        <f>IFERROR(VLOOKUP(A755,Data1!A:C,3,0),1)</f>
        <v/>
      </c>
      <c r="N755" s="103">
        <f>IFERROR(VLOOKUP(D755,Data2!$A:$D,4,0),"")</f>
        <v/>
      </c>
      <c r="O755" s="102">
        <f>IFERROR(VLOOKUP(D755,Data2!$A:$C,3,0),"")</f>
        <v/>
      </c>
      <c r="P755" s="103" t="n">
        <v>4</v>
      </c>
      <c r="Q755" s="102" t="n">
        <v>36</v>
      </c>
      <c r="R755" s="102" t="inlineStr"/>
      <c r="S755" s="102" t="inlineStr">
        <is>
          <t>CASE</t>
        </is>
      </c>
    </row>
    <row r="756">
      <c r="A756" s="95" t="inlineStr">
        <is>
          <t>1282-PACK2</t>
        </is>
      </c>
      <c r="B756" s="96" t="inlineStr">
        <is>
          <t>B08FRRL17D</t>
        </is>
      </c>
      <c r="C756" s="96" t="inlineStr"/>
      <c r="D756" s="97">
        <f>IFERROR(VLOOKUP(A756,Data1!A:B,2,0),"")</f>
        <v/>
      </c>
      <c r="E756" s="98">
        <f>M756*Q756</f>
        <v/>
      </c>
      <c r="F756" s="98">
        <f>I756*IF(S756="CASE",H756,G756)</f>
        <v/>
      </c>
      <c r="G756" s="97">
        <f>IF(S756="CASE","",IFERROR(ROUNDUP(E756/N756,0),""))</f>
        <v/>
      </c>
      <c r="H756" s="97">
        <f>IF(S756="BOX","",IFERROR(ROUNDUP(E756/O756,0),""))</f>
        <v/>
      </c>
      <c r="I756" s="98">
        <f>IF(S756="CASE",FLOOR(O756/M756,1),FLOOR(N756/M756,1))</f>
        <v/>
      </c>
      <c r="J756" s="99">
        <f>IF(ISNUMBER(SEARCH("FNSKU",C756)),"Labeling","")</f>
        <v/>
      </c>
      <c r="K756" s="99">
        <f>IFERROR(VLOOKUP(A756,Instruction!A:F,6,0),"")</f>
        <v/>
      </c>
      <c r="L756" s="100">
        <f>IFERROR(VLOOKUP(A756,Instruction!A:J,10,0),"No Supplies")</f>
        <v/>
      </c>
      <c r="M756" s="98">
        <f>IFERROR(VLOOKUP(A756,Data1!A:C,3,0),1)</f>
        <v/>
      </c>
      <c r="N756" s="97">
        <f>IFERROR(VLOOKUP(D756,Data2!$A:$D,4,0),"")</f>
        <v/>
      </c>
      <c r="O756" s="96">
        <f>IFERROR(VLOOKUP(D756,Data2!$A:$C,3,0),"")</f>
        <v/>
      </c>
      <c r="P756" s="97" t="n">
        <v>4</v>
      </c>
      <c r="Q756" s="96" t="n">
        <v>12</v>
      </c>
      <c r="R756" s="96" t="inlineStr"/>
      <c r="S756" s="96" t="inlineStr">
        <is>
          <t>BOX</t>
        </is>
      </c>
    </row>
    <row r="757">
      <c r="A757" s="109" t="inlineStr">
        <is>
          <t>6810-BOX</t>
        </is>
      </c>
      <c r="B757" s="102" t="inlineStr">
        <is>
          <t>B09DK51B74</t>
        </is>
      </c>
      <c r="C757" s="102" t="inlineStr">
        <is>
          <t>X0044R3MZV</t>
        </is>
      </c>
      <c r="D757" s="103">
        <f>IFERROR(VLOOKUP(A757,Data1!A:B,2,0),"")</f>
        <v/>
      </c>
      <c r="E757" s="113">
        <f>M757*Q757</f>
        <v/>
      </c>
      <c r="F757" s="113">
        <f>I757*IF(S757="CASE",H757,G757)</f>
        <v/>
      </c>
      <c r="G757" s="103">
        <f>IF(S757="CASE","",IFERROR(ROUNDUP(E757/N757,0),""))</f>
        <v/>
      </c>
      <c r="H757" s="103">
        <f>IF(S757="BOX","",IFERROR(ROUNDUP(E757/O757,0),""))</f>
        <v/>
      </c>
      <c r="I757" s="105">
        <f>IF(S757="CASE",FLOOR(O757/M757,1),FLOOR(N757/M757,1))</f>
        <v/>
      </c>
      <c r="J757" s="106">
        <f>IF(ISNUMBER(SEARCH("FNSKU",C757)),"Labeling","")</f>
        <v/>
      </c>
      <c r="K757" s="106">
        <f>IFERROR(VLOOKUP(A757,Instruction!A:F,6,0),"")</f>
        <v/>
      </c>
      <c r="L757" s="107">
        <f>IFERROR(VLOOKUP(A757,Instruction!A:J,10,0),"No Supplies")</f>
        <v/>
      </c>
      <c r="M757" s="113">
        <f>IFERROR(VLOOKUP(A757,Data1!A:C,3,0),1)</f>
        <v/>
      </c>
      <c r="N757" s="103">
        <f>IFERROR(VLOOKUP(D757,Data2!$A:$D,4,0),"")</f>
        <v/>
      </c>
      <c r="O757" s="102">
        <f>IFERROR(VLOOKUP(D757,Data2!$A:$C,3,0),"")</f>
        <v/>
      </c>
      <c r="P757" s="103" t="n">
        <v>2</v>
      </c>
      <c r="Q757" s="102" t="n">
        <v>6</v>
      </c>
      <c r="R757" s="102" t="inlineStr"/>
      <c r="S757" s="102" t="inlineStr">
        <is>
          <t>CASE</t>
        </is>
      </c>
    </row>
    <row r="758">
      <c r="A758" s="95" t="inlineStr">
        <is>
          <t>4145-PACK2</t>
        </is>
      </c>
      <c r="B758" s="96" t="inlineStr">
        <is>
          <t>B08DQ42G2N</t>
        </is>
      </c>
      <c r="C758" s="96" t="inlineStr"/>
      <c r="D758" s="97">
        <f>IFERROR(VLOOKUP(A758,Data1!A:B,2,0),"")</f>
        <v/>
      </c>
      <c r="E758" s="98">
        <f>M758*Q758</f>
        <v/>
      </c>
      <c r="F758" s="98">
        <f>I758*IF(S758="CASE",H758,G758)</f>
        <v/>
      </c>
      <c r="G758" s="97">
        <f>IF(S758="CASE","",IFERROR(ROUNDUP(E758/N758,0),""))</f>
        <v/>
      </c>
      <c r="H758" s="97">
        <f>IF(S758="BOX","",IFERROR(ROUNDUP(E758/O758,0),""))</f>
        <v/>
      </c>
      <c r="I758" s="98">
        <f>IF(S758="CASE",FLOOR(O758/M758,1),FLOOR(N758/M758,1))</f>
        <v/>
      </c>
      <c r="J758" s="99">
        <f>IF(ISNUMBER(SEARCH("FNSKU",C758)),"Labeling","")</f>
        <v/>
      </c>
      <c r="K758" s="99">
        <f>IFERROR(VLOOKUP(A758,Instruction!A:F,6,0),"")</f>
        <v/>
      </c>
      <c r="L758" s="100">
        <f>IFERROR(VLOOKUP(A758,Instruction!A:J,10,0),"No Supplies")</f>
        <v/>
      </c>
      <c r="M758" s="98">
        <f>IFERROR(VLOOKUP(A758,Data1!A:C,3,0),1)</f>
        <v/>
      </c>
      <c r="N758" s="97">
        <f>IFERROR(VLOOKUP(D758,Data2!$A:$D,4,0),"")</f>
        <v/>
      </c>
      <c r="O758" s="96">
        <f>IFERROR(VLOOKUP(D758,Data2!$A:$C,3,0),"")</f>
        <v/>
      </c>
      <c r="P758" s="97" t="n">
        <v>4</v>
      </c>
      <c r="Q758" s="96" t="n">
        <v>6</v>
      </c>
      <c r="R758" s="96" t="inlineStr"/>
      <c r="S758" s="96" t="inlineStr">
        <is>
          <t>CASE</t>
        </is>
      </c>
    </row>
    <row r="759">
      <c r="A759" s="109" t="inlineStr">
        <is>
          <t>527-EACH</t>
        </is>
      </c>
      <c r="B759" s="102" t="inlineStr">
        <is>
          <t>B0018MSA9C</t>
        </is>
      </c>
      <c r="C759" s="102" t="inlineStr"/>
      <c r="D759" s="103">
        <f>IFERROR(VLOOKUP(A759,Data1!A:B,2,0),"")</f>
        <v/>
      </c>
      <c r="E759" s="113">
        <f>M759*Q759</f>
        <v/>
      </c>
      <c r="F759" s="113">
        <f>I759*IF(S759="CASE",H759,G759)</f>
        <v/>
      </c>
      <c r="G759" s="103">
        <f>IF(S759="CASE","",IFERROR(ROUNDUP(E759/N759,0),""))</f>
        <v/>
      </c>
      <c r="H759" s="103">
        <f>IF(S759="BOX","",IFERROR(ROUNDUP(E759/O759,0),""))</f>
        <v/>
      </c>
      <c r="I759" s="105">
        <f>IF(S759="CASE",FLOOR(O759/M759,1),FLOOR(N759/M759,1))</f>
        <v/>
      </c>
      <c r="J759" s="106">
        <f>IF(ISNUMBER(SEARCH("FNSKU",C759)),"Labeling","")</f>
        <v/>
      </c>
      <c r="K759" s="106">
        <f>IFERROR(VLOOKUP(A759,Instruction!A:F,6,0),"")</f>
        <v/>
      </c>
      <c r="L759" s="107">
        <f>IFERROR(VLOOKUP(A759,Instruction!A:J,10,0),"No Supplies")</f>
        <v/>
      </c>
      <c r="M759" s="113">
        <f>IFERROR(VLOOKUP(A759,Data1!A:C,3,0),1)</f>
        <v/>
      </c>
      <c r="N759" s="103">
        <f>IFERROR(VLOOKUP(D759,Data2!$A:$D,4,0),"")</f>
        <v/>
      </c>
      <c r="O759" s="102">
        <f>IFERROR(VLOOKUP(D759,Data2!$A:$C,3,0),"")</f>
        <v/>
      </c>
      <c r="P759" s="103" t="n">
        <v>4</v>
      </c>
      <c r="Q759" s="102" t="n">
        <v>48</v>
      </c>
      <c r="R759" s="102" t="inlineStr"/>
      <c r="S759" s="102" t="inlineStr">
        <is>
          <t>CASE</t>
        </is>
      </c>
    </row>
    <row r="760">
      <c r="A760" s="95" t="inlineStr">
        <is>
          <t>6004-BOX</t>
        </is>
      </c>
      <c r="B760" s="96" t="inlineStr">
        <is>
          <t>B07XQM278Y</t>
        </is>
      </c>
      <c r="C760" s="96" t="inlineStr">
        <is>
          <t>X0044R3MRT</t>
        </is>
      </c>
      <c r="D760" s="97">
        <f>IFERROR(VLOOKUP(A760,Data1!A:B,2,0),"")</f>
        <v/>
      </c>
      <c r="E760" s="98">
        <f>M760*Q760</f>
        <v/>
      </c>
      <c r="F760" s="98">
        <f>I760*IF(S760="CASE",H760,G760)</f>
        <v/>
      </c>
      <c r="G760" s="97">
        <f>IF(S760="CASE","",IFERROR(ROUNDUP(E760/N760,0),""))</f>
        <v/>
      </c>
      <c r="H760" s="97">
        <f>IF(S760="BOX","",IFERROR(ROUNDUP(E760/O760,0),""))</f>
        <v/>
      </c>
      <c r="I760" s="98">
        <f>IF(S760="CASE",FLOOR(O760/M760,1),FLOOR(N760/M760,1))</f>
        <v/>
      </c>
      <c r="J760" s="99">
        <f>IF(ISNUMBER(SEARCH("FNSKU",C760)),"Labeling","")</f>
        <v/>
      </c>
      <c r="K760" s="99">
        <f>IFERROR(VLOOKUP(A760,Instruction!A:F,6,0),"")</f>
        <v/>
      </c>
      <c r="L760" s="100">
        <f>IFERROR(VLOOKUP(A760,Instruction!A:J,10,0),"No Supplies")</f>
        <v/>
      </c>
      <c r="M760" s="98">
        <f>IFERROR(VLOOKUP(A760,Data1!A:C,3,0),1)</f>
        <v/>
      </c>
      <c r="N760" s="97">
        <f>IFERROR(VLOOKUP(D760,Data2!$A:$D,4,0),"")</f>
        <v/>
      </c>
      <c r="O760" s="96">
        <f>IFERROR(VLOOKUP(D760,Data2!$A:$C,3,0),"")</f>
        <v/>
      </c>
      <c r="P760" s="97" t="n">
        <v>2</v>
      </c>
      <c r="Q760" s="96" t="n">
        <v>6</v>
      </c>
      <c r="R760" s="96" t="inlineStr"/>
      <c r="S760" s="96" t="inlineStr">
        <is>
          <t>CASE</t>
        </is>
      </c>
    </row>
    <row r="761">
      <c r="A761" s="109" t="inlineStr">
        <is>
          <t>2343-EACH</t>
        </is>
      </c>
      <c r="B761" s="102" t="inlineStr">
        <is>
          <t>B07R28BG4D</t>
        </is>
      </c>
      <c r="C761" s="102" t="inlineStr"/>
      <c r="D761" s="103">
        <f>IFERROR(VLOOKUP(A761,Data1!A:B,2,0),"")</f>
        <v/>
      </c>
      <c r="E761" s="113">
        <f>M761*Q761</f>
        <v/>
      </c>
      <c r="F761" s="113">
        <f>I761*IF(S761="CASE",H761,G761)</f>
        <v/>
      </c>
      <c r="G761" s="103">
        <f>IF(S761="CASE","",IFERROR(ROUNDUP(E761/N761,0),""))</f>
        <v/>
      </c>
      <c r="H761" s="103">
        <f>IF(S761="BOX","",IFERROR(ROUNDUP(E761/O761,0),""))</f>
        <v/>
      </c>
      <c r="I761" s="105">
        <f>IF(S761="CASE",FLOOR(O761/M761,1),FLOOR(N761/M761,1))</f>
        <v/>
      </c>
      <c r="J761" s="106">
        <f>IF(ISNUMBER(SEARCH("FNSKU",C761)),"Labeling","")</f>
        <v/>
      </c>
      <c r="K761" s="106">
        <f>IFERROR(VLOOKUP(A761,Instruction!A:F,6,0),"")</f>
        <v/>
      </c>
      <c r="L761" s="107">
        <f>IFERROR(VLOOKUP(A761,Instruction!A:J,10,0),"No Supplies")</f>
        <v/>
      </c>
      <c r="M761" s="113">
        <f>IFERROR(VLOOKUP(A761,Data1!A:C,3,0),1)</f>
        <v/>
      </c>
      <c r="N761" s="103">
        <f>IFERROR(VLOOKUP(D761,Data2!$A:$D,4,0),"")</f>
        <v/>
      </c>
      <c r="O761" s="102">
        <f>IFERROR(VLOOKUP(D761,Data2!$A:$C,3,0),"")</f>
        <v/>
      </c>
      <c r="P761" s="103" t="n">
        <v>3</v>
      </c>
      <c r="Q761" s="102" t="n">
        <v>24</v>
      </c>
      <c r="R761" s="102" t="inlineStr"/>
      <c r="S761" s="102" t="inlineStr">
        <is>
          <t>BOX</t>
        </is>
      </c>
    </row>
    <row r="762">
      <c r="A762" s="95" t="inlineStr">
        <is>
          <t>2090-EACH</t>
        </is>
      </c>
      <c r="B762" s="96" t="inlineStr">
        <is>
          <t>B07RXLWZT7</t>
        </is>
      </c>
      <c r="C762" s="96" t="inlineStr"/>
      <c r="D762" s="97">
        <f>IFERROR(VLOOKUP(A762,Data1!A:B,2,0),"")</f>
        <v/>
      </c>
      <c r="E762" s="98">
        <f>M762*Q762</f>
        <v/>
      </c>
      <c r="F762" s="98">
        <f>I762*IF(S762="CASE",H762,G762)</f>
        <v/>
      </c>
      <c r="G762" s="97">
        <f>IF(S762="CASE","",IFERROR(ROUNDUP(E762/N762,0),""))</f>
        <v/>
      </c>
      <c r="H762" s="97">
        <f>IF(S762="BOX","",IFERROR(ROUNDUP(E762/O762,0),""))</f>
        <v/>
      </c>
      <c r="I762" s="98">
        <f>IF(S762="CASE",FLOOR(O762/M762,1),FLOOR(N762/M762,1))</f>
        <v/>
      </c>
      <c r="J762" s="99">
        <f>IF(ISNUMBER(SEARCH("FNSKU",C762)),"Labeling","")</f>
        <v/>
      </c>
      <c r="K762" s="99">
        <f>IFERROR(VLOOKUP(A762,Instruction!A:F,6,0),"")</f>
        <v/>
      </c>
      <c r="L762" s="100">
        <f>IFERROR(VLOOKUP(A762,Instruction!A:J,10,0),"No Supplies")</f>
        <v/>
      </c>
      <c r="M762" s="98">
        <f>IFERROR(VLOOKUP(A762,Data1!A:C,3,0),1)</f>
        <v/>
      </c>
      <c r="N762" s="97">
        <f>IFERROR(VLOOKUP(D762,Data2!$A:$D,4,0),"")</f>
        <v/>
      </c>
      <c r="O762" s="96">
        <f>IFERROR(VLOOKUP(D762,Data2!$A:$C,3,0),"")</f>
        <v/>
      </c>
      <c r="P762" s="97" t="n">
        <v>3</v>
      </c>
      <c r="Q762" s="96" t="n">
        <v>24</v>
      </c>
      <c r="R762" s="96" t="inlineStr"/>
      <c r="S762" s="96" t="inlineStr">
        <is>
          <t>BOX</t>
        </is>
      </c>
    </row>
    <row r="763">
      <c r="A763" s="109" t="inlineStr">
        <is>
          <t>1911-EACH</t>
        </is>
      </c>
      <c r="B763" s="102" t="inlineStr">
        <is>
          <t>B07SFZD81Z</t>
        </is>
      </c>
      <c r="C763" s="102" t="inlineStr"/>
      <c r="D763" s="103">
        <f>IFERROR(VLOOKUP(A763,Data1!A:B,2,0),"")</f>
        <v/>
      </c>
      <c r="E763" s="113">
        <f>M763*Q763</f>
        <v/>
      </c>
      <c r="F763" s="113">
        <f>I763*IF(S763="CASE",H763,G763)</f>
        <v/>
      </c>
      <c r="G763" s="103">
        <f>IF(S763="CASE","",IFERROR(ROUNDUP(E763/N763,0),""))</f>
        <v/>
      </c>
      <c r="H763" s="103">
        <f>IF(S763="BOX","",IFERROR(ROUNDUP(E763/O763,0),""))</f>
        <v/>
      </c>
      <c r="I763" s="105">
        <f>IF(S763="CASE",FLOOR(O763/M763,1),FLOOR(N763/M763,1))</f>
        <v/>
      </c>
      <c r="J763" s="106">
        <f>IF(ISNUMBER(SEARCH("FNSKU",C763)),"Labeling","")</f>
        <v/>
      </c>
      <c r="K763" s="106">
        <f>IFERROR(VLOOKUP(A763,Instruction!A:F,6,0),"")</f>
        <v/>
      </c>
      <c r="L763" s="107">
        <f>IFERROR(VLOOKUP(A763,Instruction!A:J,10,0),"No Supplies")</f>
        <v/>
      </c>
      <c r="M763" s="113">
        <f>IFERROR(VLOOKUP(A763,Data1!A:C,3,0),1)</f>
        <v/>
      </c>
      <c r="N763" s="103">
        <f>IFERROR(VLOOKUP(D763,Data2!$A:$D,4,0),"")</f>
        <v/>
      </c>
      <c r="O763" s="102">
        <f>IFERROR(VLOOKUP(D763,Data2!$A:$C,3,0),"")</f>
        <v/>
      </c>
      <c r="P763" s="103" t="n">
        <v>3</v>
      </c>
      <c r="Q763" s="102" t="n">
        <v>24</v>
      </c>
      <c r="R763" s="102" t="inlineStr"/>
      <c r="S763" s="102" t="inlineStr">
        <is>
          <t>BOX</t>
        </is>
      </c>
    </row>
    <row r="764">
      <c r="A764" s="95" t="inlineStr">
        <is>
          <t>6812-BOX</t>
        </is>
      </c>
      <c r="B764" s="96" t="inlineStr">
        <is>
          <t>B09DK8VF74</t>
        </is>
      </c>
      <c r="C764" s="96" t="inlineStr"/>
      <c r="D764" s="97">
        <f>IFERROR(VLOOKUP(A764,Data1!A:B,2,0),"")</f>
        <v/>
      </c>
      <c r="E764" s="98">
        <f>M764*Q764</f>
        <v/>
      </c>
      <c r="F764" s="98">
        <f>I764*IF(S764="CASE",H764,G764)</f>
        <v/>
      </c>
      <c r="G764" s="97">
        <f>IF(S764="CASE","",IFERROR(ROUNDUP(E764/N764,0),""))</f>
        <v/>
      </c>
      <c r="H764" s="97">
        <f>IF(S764="BOX","",IFERROR(ROUNDUP(E764/O764,0),""))</f>
        <v/>
      </c>
      <c r="I764" s="98">
        <f>IF(S764="CASE",FLOOR(O764/M764,1),FLOOR(N764/M764,1))</f>
        <v/>
      </c>
      <c r="J764" s="99">
        <f>IF(ISNUMBER(SEARCH("FNSKU",C764)),"Labeling","")</f>
        <v/>
      </c>
      <c r="K764" s="99">
        <f>IFERROR(VLOOKUP(A764,Instruction!A:F,6,0),"")</f>
        <v/>
      </c>
      <c r="L764" s="100">
        <f>IFERROR(VLOOKUP(A764,Instruction!A:J,10,0),"No Supplies")</f>
        <v/>
      </c>
      <c r="M764" s="98">
        <f>IFERROR(VLOOKUP(A764,Data1!A:C,3,0),1)</f>
        <v/>
      </c>
      <c r="N764" s="97">
        <f>IFERROR(VLOOKUP(D764,Data2!$A:$D,4,0),"")</f>
        <v/>
      </c>
      <c r="O764" s="96">
        <f>IFERROR(VLOOKUP(D764,Data2!$A:$C,3,0),"")</f>
        <v/>
      </c>
      <c r="P764" s="97" t="n">
        <v>3</v>
      </c>
      <c r="Q764" s="96" t="n">
        <v>6</v>
      </c>
      <c r="R764" s="96" t="inlineStr"/>
      <c r="S764" s="96" t="inlineStr">
        <is>
          <t>CASE</t>
        </is>
      </c>
    </row>
    <row r="765">
      <c r="A765" s="109" t="inlineStr">
        <is>
          <t>555-EACH</t>
        </is>
      </c>
      <c r="B765" s="102" t="inlineStr">
        <is>
          <t>B0049HYLB4</t>
        </is>
      </c>
      <c r="C765" s="102" t="inlineStr"/>
      <c r="D765" s="103">
        <f>IFERROR(VLOOKUP(A765,Data1!A:B,2,0),"")</f>
        <v/>
      </c>
      <c r="E765" s="113">
        <f>M765*Q765</f>
        <v/>
      </c>
      <c r="F765" s="113">
        <f>I765*IF(S765="CASE",H765,G765)</f>
        <v/>
      </c>
      <c r="G765" s="103">
        <f>IF(S765="CASE","",IFERROR(ROUNDUP(E765/N765,0),""))</f>
        <v/>
      </c>
      <c r="H765" s="103">
        <f>IF(S765="BOX","",IFERROR(ROUNDUP(E765/O765,0),""))</f>
        <v/>
      </c>
      <c r="I765" s="105">
        <f>IF(S765="CASE",FLOOR(O765/M765,1),FLOOR(N765/M765,1))</f>
        <v/>
      </c>
      <c r="J765" s="106">
        <f>IF(ISNUMBER(SEARCH("FNSKU",C765)),"Labeling","")</f>
        <v/>
      </c>
      <c r="K765" s="106">
        <f>IFERROR(VLOOKUP(A765,Instruction!A:F,6,0),"")</f>
        <v/>
      </c>
      <c r="L765" s="107">
        <f>IFERROR(VLOOKUP(A765,Instruction!A:J,10,0),"No Supplies")</f>
        <v/>
      </c>
      <c r="M765" s="113">
        <f>IFERROR(VLOOKUP(A765,Data1!A:C,3,0),1)</f>
        <v/>
      </c>
      <c r="N765" s="103">
        <f>IFERROR(VLOOKUP(D765,Data2!$A:$D,4,0),"")</f>
        <v/>
      </c>
      <c r="O765" s="102">
        <f>IFERROR(VLOOKUP(D765,Data2!$A:$C,3,0),"")</f>
        <v/>
      </c>
      <c r="P765" s="103" t="n">
        <v>3</v>
      </c>
      <c r="Q765" s="102" t="n">
        <v>24</v>
      </c>
      <c r="R765" s="102" t="inlineStr"/>
      <c r="S765" s="102" t="inlineStr">
        <is>
          <t>CASE</t>
        </is>
      </c>
    </row>
    <row r="766">
      <c r="A766" s="95" t="inlineStr">
        <is>
          <t>3141-CASE</t>
        </is>
      </c>
      <c r="B766" s="96" t="inlineStr">
        <is>
          <t>B07QF4JDTG</t>
        </is>
      </c>
      <c r="C766" s="96" t="inlineStr"/>
      <c r="D766" s="97">
        <f>IFERROR(VLOOKUP(A766,Data1!A:B,2,0),"")</f>
        <v/>
      </c>
      <c r="E766" s="98">
        <f>M766*Q766</f>
        <v/>
      </c>
      <c r="F766" s="98">
        <f>I766*IF(S766="CASE",H766,G766)</f>
        <v/>
      </c>
      <c r="G766" s="97">
        <f>IF(S766="CASE","",IFERROR(ROUNDUP(E766/N766,0),""))</f>
        <v/>
      </c>
      <c r="H766" s="97">
        <f>IF(S766="BOX","",IFERROR(ROUNDUP(E766/O766,0),""))</f>
        <v/>
      </c>
      <c r="I766" s="98">
        <f>IF(S766="CASE",FLOOR(O766/M766,1),FLOOR(N766/M766,1))</f>
        <v/>
      </c>
      <c r="J766" s="99">
        <f>IF(ISNUMBER(SEARCH("FNSKU",C766)),"Labeling","")</f>
        <v/>
      </c>
      <c r="K766" s="99">
        <f>IFERROR(VLOOKUP(A766,Instruction!A:F,6,0),"")</f>
        <v/>
      </c>
      <c r="L766" s="100">
        <f>IFERROR(VLOOKUP(A766,Instruction!A:J,10,0),"No Supplies")</f>
        <v/>
      </c>
      <c r="M766" s="98">
        <f>IFERROR(VLOOKUP(A766,Data1!A:C,3,0),1)</f>
        <v/>
      </c>
      <c r="N766" s="97">
        <f>IFERROR(VLOOKUP(D766,Data2!$A:$D,4,0),"")</f>
        <v/>
      </c>
      <c r="O766" s="96">
        <f>IFERROR(VLOOKUP(D766,Data2!$A:$C,3,0),"")</f>
        <v/>
      </c>
      <c r="P766" s="97" t="n">
        <v>3</v>
      </c>
      <c r="Q766" s="96" t="n">
        <v>3</v>
      </c>
      <c r="R766" s="96" t="inlineStr"/>
      <c r="S766" s="96" t="inlineStr">
        <is>
          <t>CASE</t>
        </is>
      </c>
    </row>
    <row r="767">
      <c r="A767" s="109" t="inlineStr">
        <is>
          <t>3312-SET3</t>
        </is>
      </c>
      <c r="B767" s="102" t="inlineStr">
        <is>
          <t>B09ZGK6CCD</t>
        </is>
      </c>
      <c r="C767" s="102" t="inlineStr"/>
      <c r="D767" s="103">
        <f>IFERROR(VLOOKUP(A767,Data1!A:B,2,0),"")</f>
        <v/>
      </c>
      <c r="E767" s="113">
        <f>M767*Q767</f>
        <v/>
      </c>
      <c r="F767" s="113">
        <f>I767*IF(S767="CASE",H767,G767)</f>
        <v/>
      </c>
      <c r="G767" s="103">
        <f>IF(S767="CASE","",IFERROR(ROUNDUP(E767/N767,0),""))</f>
        <v/>
      </c>
      <c r="H767" s="103">
        <f>IF(S767="BOX","",IFERROR(ROUNDUP(E767/O767,0),""))</f>
        <v/>
      </c>
      <c r="I767" s="105">
        <f>IF(S767="CASE",FLOOR(O767/M767,1),FLOOR(N767/M767,1))</f>
        <v/>
      </c>
      <c r="J767" s="106">
        <f>IF(ISNUMBER(SEARCH("FNSKU",C767)),"Labeling","")</f>
        <v/>
      </c>
      <c r="K767" s="106">
        <f>IFERROR(VLOOKUP(A767,Instruction!A:F,6,0),"")</f>
        <v/>
      </c>
      <c r="L767" s="107">
        <f>IFERROR(VLOOKUP(A767,Instruction!A:J,10,0),"No Supplies")</f>
        <v/>
      </c>
      <c r="M767" s="113">
        <f>IFERROR(VLOOKUP(A767,Data1!A:C,3,0),1)</f>
        <v/>
      </c>
      <c r="N767" s="103">
        <f>IFERROR(VLOOKUP(D767,Data2!$A:$D,4,0),"")</f>
        <v/>
      </c>
      <c r="O767" s="102">
        <f>IFERROR(VLOOKUP(D767,Data2!$A:$C,3,0),"")</f>
        <v/>
      </c>
      <c r="P767" s="103" t="n">
        <v>3</v>
      </c>
      <c r="Q767" s="102" t="n">
        <v>8</v>
      </c>
      <c r="R767" s="102" t="inlineStr"/>
      <c r="S767" s="102" t="inlineStr">
        <is>
          <t>CASE</t>
        </is>
      </c>
    </row>
    <row r="768">
      <c r="A768" s="95" t="inlineStr">
        <is>
          <t>558-SET6</t>
        </is>
      </c>
      <c r="B768" s="96" t="inlineStr">
        <is>
          <t>B07S76B9RK</t>
        </is>
      </c>
      <c r="C768" s="96" t="inlineStr"/>
      <c r="D768" s="97">
        <f>IFERROR(VLOOKUP(A768,Data1!A:B,2,0),"")</f>
        <v/>
      </c>
      <c r="E768" s="98">
        <f>M768*Q768</f>
        <v/>
      </c>
      <c r="F768" s="98">
        <f>I768*IF(S768="CASE",H768,G768)</f>
        <v/>
      </c>
      <c r="G768" s="97">
        <f>IF(S768="CASE","",IFERROR(ROUNDUP(E768/N768,0),""))</f>
        <v/>
      </c>
      <c r="H768" s="97">
        <f>IF(S768="BOX","",IFERROR(ROUNDUP(E768/O768,0),""))</f>
        <v/>
      </c>
      <c r="I768" s="98">
        <f>IF(S768="CASE",FLOOR(O768/M768,1),FLOOR(N768/M768,1))</f>
        <v/>
      </c>
      <c r="J768" s="99">
        <f>IF(ISNUMBER(SEARCH("FNSKU",C768)),"Labeling","")</f>
        <v/>
      </c>
      <c r="K768" s="99">
        <f>IFERROR(VLOOKUP(A768,Instruction!A:F,6,0),"")</f>
        <v/>
      </c>
      <c r="L768" s="100">
        <f>IFERROR(VLOOKUP(A768,Instruction!A:J,10,0),"No Supplies")</f>
        <v/>
      </c>
      <c r="M768" s="98">
        <f>IFERROR(VLOOKUP(A768,Data1!A:C,3,0),1)</f>
        <v/>
      </c>
      <c r="N768" s="97">
        <f>IFERROR(VLOOKUP(D768,Data2!$A:$D,4,0),"")</f>
        <v/>
      </c>
      <c r="O768" s="96">
        <f>IFERROR(VLOOKUP(D768,Data2!$A:$C,3,0),"")</f>
        <v/>
      </c>
      <c r="P768" s="97" t="n">
        <v>3</v>
      </c>
      <c r="Q768" s="96" t="n">
        <v>4</v>
      </c>
      <c r="R768" s="96" t="inlineStr"/>
      <c r="S768" s="96" t="inlineStr">
        <is>
          <t>CASE</t>
        </is>
      </c>
    </row>
    <row r="769">
      <c r="A769" s="109" t="inlineStr">
        <is>
          <t>2308-PACK4</t>
        </is>
      </c>
      <c r="B769" s="102" t="inlineStr">
        <is>
          <t>B0BP5YQWGZ</t>
        </is>
      </c>
      <c r="C769" s="102" t="inlineStr"/>
      <c r="D769" s="103">
        <f>IFERROR(VLOOKUP(A769,Data1!A:B,2,0),"")</f>
        <v/>
      </c>
      <c r="E769" s="113">
        <f>M769*Q769</f>
        <v/>
      </c>
      <c r="F769" s="113">
        <f>I769*IF(S769="CASE",H769,G769)</f>
        <v/>
      </c>
      <c r="G769" s="103">
        <f>IF(S769="CASE","",IFERROR(ROUNDUP(E769/N769,0),""))</f>
        <v/>
      </c>
      <c r="H769" s="103">
        <f>IF(S769="BOX","",IFERROR(ROUNDUP(E769/O769,0),""))</f>
        <v/>
      </c>
      <c r="I769" s="105">
        <f>IF(S769="CASE",FLOOR(O769/M769,1),FLOOR(N769/M769,1))</f>
        <v/>
      </c>
      <c r="J769" s="106">
        <f>IF(ISNUMBER(SEARCH("FNSKU",C769)),"Labeling","")</f>
        <v/>
      </c>
      <c r="K769" s="106">
        <f>IFERROR(VLOOKUP(A769,Instruction!A:F,6,0),"")</f>
        <v/>
      </c>
      <c r="L769" s="107">
        <f>IFERROR(VLOOKUP(A769,Instruction!A:J,10,0),"No Supplies")</f>
        <v/>
      </c>
      <c r="M769" s="113">
        <f>IFERROR(VLOOKUP(A769,Data1!A:C,3,0),1)</f>
        <v/>
      </c>
      <c r="N769" s="103">
        <f>IFERROR(VLOOKUP(D769,Data2!$A:$D,4,0),"")</f>
        <v/>
      </c>
      <c r="O769" s="102">
        <f>IFERROR(VLOOKUP(D769,Data2!$A:$C,3,0),"")</f>
        <v/>
      </c>
      <c r="P769" s="103" t="n">
        <v>3</v>
      </c>
      <c r="Q769" s="102" t="n">
        <v>24</v>
      </c>
      <c r="R769" s="102" t="inlineStr"/>
      <c r="S769" s="102" t="inlineStr">
        <is>
          <t>BOX</t>
        </is>
      </c>
    </row>
    <row r="770">
      <c r="A770" s="95" t="inlineStr">
        <is>
          <t>2207-PACK2</t>
        </is>
      </c>
      <c r="B770" s="96" t="inlineStr">
        <is>
          <t>B09BBSHNQG</t>
        </is>
      </c>
      <c r="C770" s="96" t="inlineStr"/>
      <c r="D770" s="97">
        <f>IFERROR(VLOOKUP(A770,Data1!A:B,2,0),"")</f>
        <v/>
      </c>
      <c r="E770" s="98">
        <f>M770*Q770</f>
        <v/>
      </c>
      <c r="F770" s="98">
        <f>I770*IF(S770="CASE",H770,G770)</f>
        <v/>
      </c>
      <c r="G770" s="97">
        <f>IF(S770="CASE","",IFERROR(ROUNDUP(E770/N770,0),""))</f>
        <v/>
      </c>
      <c r="H770" s="97">
        <f>IF(S770="BOX","",IFERROR(ROUNDUP(E770/O770,0),""))</f>
        <v/>
      </c>
      <c r="I770" s="98">
        <f>IF(S770="CASE",FLOOR(O770/M770,1),FLOOR(N770/M770,1))</f>
        <v/>
      </c>
      <c r="J770" s="99">
        <f>IF(ISNUMBER(SEARCH("FNSKU",C770)),"Labeling","")</f>
        <v/>
      </c>
      <c r="K770" s="99">
        <f>IFERROR(VLOOKUP(A770,Instruction!A:F,6,0),"")</f>
        <v/>
      </c>
      <c r="L770" s="100">
        <f>IFERROR(VLOOKUP(A770,Instruction!A:J,10,0),"No Supplies")</f>
        <v/>
      </c>
      <c r="M770" s="98">
        <f>IFERROR(VLOOKUP(A770,Data1!A:C,3,0),1)</f>
        <v/>
      </c>
      <c r="N770" s="97">
        <f>IFERROR(VLOOKUP(D770,Data2!$A:$D,4,0),"")</f>
        <v/>
      </c>
      <c r="O770" s="96">
        <f>IFERROR(VLOOKUP(D770,Data2!$A:$C,3,0),"")</f>
        <v/>
      </c>
      <c r="P770" s="97" t="n">
        <v>3</v>
      </c>
      <c r="Q770" s="96" t="n">
        <v>12</v>
      </c>
      <c r="R770" s="96" t="inlineStr"/>
      <c r="S770" s="96" t="inlineStr">
        <is>
          <t>BOX</t>
        </is>
      </c>
    </row>
    <row r="771">
      <c r="A771" s="109" t="inlineStr">
        <is>
          <t>5170-BOX</t>
        </is>
      </c>
      <c r="B771" s="102" t="inlineStr">
        <is>
          <t>B07XQJJWT7</t>
        </is>
      </c>
      <c r="C771" s="102" t="inlineStr"/>
      <c r="D771" s="103">
        <f>IFERROR(VLOOKUP(A771,Data1!A:B,2,0),"")</f>
        <v/>
      </c>
      <c r="E771" s="113">
        <f>M771*Q771</f>
        <v/>
      </c>
      <c r="F771" s="113">
        <f>I771*IF(S771="CASE",H771,G771)</f>
        <v/>
      </c>
      <c r="G771" s="103">
        <f>IF(S771="CASE","",IFERROR(ROUNDUP(E771/N771,0),""))</f>
        <v/>
      </c>
      <c r="H771" s="103">
        <f>IF(S771="BOX","",IFERROR(ROUNDUP(E771/O771,0),""))</f>
        <v/>
      </c>
      <c r="I771" s="105">
        <f>IF(S771="CASE",FLOOR(O771/M771,1),FLOOR(N771/M771,1))</f>
        <v/>
      </c>
      <c r="J771" s="106">
        <f>IF(ISNUMBER(SEARCH("FNSKU",C771)),"Labeling","")</f>
        <v/>
      </c>
      <c r="K771" s="106">
        <f>IFERROR(VLOOKUP(A771,Instruction!A:F,6,0),"")</f>
        <v/>
      </c>
      <c r="L771" s="107">
        <f>IFERROR(VLOOKUP(A771,Instruction!A:J,10,0),"No Supplies")</f>
        <v/>
      </c>
      <c r="M771" s="113">
        <f>IFERROR(VLOOKUP(A771,Data1!A:C,3,0),1)</f>
        <v/>
      </c>
      <c r="N771" s="103">
        <f>IFERROR(VLOOKUP(D771,Data2!$A:$D,4,0),"")</f>
        <v/>
      </c>
      <c r="O771" s="102">
        <f>IFERROR(VLOOKUP(D771,Data2!$A:$C,3,0),"")</f>
        <v/>
      </c>
      <c r="P771" s="103" t="n">
        <v>3</v>
      </c>
      <c r="Q771" s="102" t="n">
        <v>12</v>
      </c>
      <c r="R771" s="102" t="inlineStr"/>
      <c r="S771" s="102" t="inlineStr">
        <is>
          <t>CASE</t>
        </is>
      </c>
    </row>
    <row r="772">
      <c r="A772" s="95" t="inlineStr">
        <is>
          <t>516-CASE</t>
        </is>
      </c>
      <c r="B772" s="96" t="inlineStr">
        <is>
          <t>B00275EBKG</t>
        </is>
      </c>
      <c r="C772" s="96" t="inlineStr"/>
      <c r="D772" s="97">
        <f>IFERROR(VLOOKUP(A772,Data1!A:B,2,0),"")</f>
        <v/>
      </c>
      <c r="E772" s="98">
        <f>M772*Q772</f>
        <v/>
      </c>
      <c r="F772" s="98">
        <f>I772*IF(S772="CASE",H772,G772)</f>
        <v/>
      </c>
      <c r="G772" s="97">
        <f>IF(S772="CASE","",IFERROR(ROUNDUP(E772/N772,0),""))</f>
        <v/>
      </c>
      <c r="H772" s="97">
        <f>IF(S772="BOX","",IFERROR(ROUNDUP(E772/O772,0),""))</f>
        <v/>
      </c>
      <c r="I772" s="98">
        <f>IF(S772="CASE",FLOOR(O772/M772,1),FLOOR(N772/M772,1))</f>
        <v/>
      </c>
      <c r="J772" s="99">
        <f>IF(ISNUMBER(SEARCH("FNSKU",C772)),"Labeling","")</f>
        <v/>
      </c>
      <c r="K772" s="99">
        <f>IFERROR(VLOOKUP(A772,Instruction!A:F,6,0),"")</f>
        <v/>
      </c>
      <c r="L772" s="100">
        <f>IFERROR(VLOOKUP(A772,Instruction!A:J,10,0),"No Supplies")</f>
        <v/>
      </c>
      <c r="M772" s="98">
        <f>IFERROR(VLOOKUP(A772,Data1!A:C,3,0),1)</f>
        <v/>
      </c>
      <c r="N772" s="97">
        <f>IFERROR(VLOOKUP(D772,Data2!$A:$D,4,0),"")</f>
        <v/>
      </c>
      <c r="O772" s="96">
        <f>IFERROR(VLOOKUP(D772,Data2!$A:$C,3,0),"")</f>
        <v/>
      </c>
      <c r="P772" s="97" t="n">
        <v>3</v>
      </c>
      <c r="Q772" s="96" t="n">
        <v>3</v>
      </c>
      <c r="R772" s="96" t="inlineStr"/>
      <c r="S772" s="96" t="inlineStr">
        <is>
          <t>CASE</t>
        </is>
      </c>
    </row>
    <row r="773">
      <c r="A773" s="109" t="inlineStr">
        <is>
          <t>6091-CASE</t>
        </is>
      </c>
      <c r="B773" s="102" t="inlineStr">
        <is>
          <t>B07XQMZTSK</t>
        </is>
      </c>
      <c r="C773" s="102" t="inlineStr"/>
      <c r="D773" s="103">
        <f>IFERROR(VLOOKUP(A773,Data1!A:B,2,0),"")</f>
        <v/>
      </c>
      <c r="E773" s="113">
        <f>M773*Q773</f>
        <v/>
      </c>
      <c r="F773" s="113">
        <f>I773*IF(S773="CASE",H773,G773)</f>
        <v/>
      </c>
      <c r="G773" s="103">
        <f>IF(S773="CASE","",IFERROR(ROUNDUP(E773/N773,0),""))</f>
        <v/>
      </c>
      <c r="H773" s="103">
        <f>IF(S773="BOX","",IFERROR(ROUNDUP(E773/O773,0),""))</f>
        <v/>
      </c>
      <c r="I773" s="105">
        <f>IF(S773="CASE",FLOOR(O773/M773,1),FLOOR(N773/M773,1))</f>
        <v/>
      </c>
      <c r="J773" s="106">
        <f>IF(ISNUMBER(SEARCH("FNSKU",C773)),"Labeling","")</f>
        <v/>
      </c>
      <c r="K773" s="106">
        <f>IFERROR(VLOOKUP(A773,Instruction!A:F,6,0),"")</f>
        <v/>
      </c>
      <c r="L773" s="107">
        <f>IFERROR(VLOOKUP(A773,Instruction!A:J,10,0),"No Supplies")</f>
        <v/>
      </c>
      <c r="M773" s="113">
        <f>IFERROR(VLOOKUP(A773,Data1!A:C,3,0),1)</f>
        <v/>
      </c>
      <c r="N773" s="103">
        <f>IFERROR(VLOOKUP(D773,Data2!$A:$D,4,0),"")</f>
        <v/>
      </c>
      <c r="O773" s="102">
        <f>IFERROR(VLOOKUP(D773,Data2!$A:$C,3,0),"")</f>
        <v/>
      </c>
      <c r="P773" s="103" t="n">
        <v>3</v>
      </c>
      <c r="Q773" s="102" t="n">
        <v>3</v>
      </c>
      <c r="R773" s="102" t="inlineStr"/>
      <c r="S773" s="102" t="inlineStr">
        <is>
          <t>CASE</t>
        </is>
      </c>
    </row>
    <row r="774">
      <c r="A774" s="95" t="inlineStr">
        <is>
          <t>506-PACK2</t>
        </is>
      </c>
      <c r="B774" s="96" t="inlineStr">
        <is>
          <t>B08DFHTR4W</t>
        </is>
      </c>
      <c r="C774" s="96" t="inlineStr"/>
      <c r="D774" s="97">
        <f>IFERROR(VLOOKUP(A774,Data1!A:B,2,0),"")</f>
        <v/>
      </c>
      <c r="E774" s="98">
        <f>M774*Q774</f>
        <v/>
      </c>
      <c r="F774" s="98">
        <f>I774*IF(S774="CASE",H774,G774)</f>
        <v/>
      </c>
      <c r="G774" s="97">
        <f>IF(S774="CASE","",IFERROR(ROUNDUP(E774/N774,0),""))</f>
        <v/>
      </c>
      <c r="H774" s="97">
        <f>IF(S774="BOX","",IFERROR(ROUNDUP(E774/O774,0),""))</f>
        <v/>
      </c>
      <c r="I774" s="98">
        <f>IF(S774="CASE",FLOOR(O774/M774,1),FLOOR(N774/M774,1))</f>
        <v/>
      </c>
      <c r="J774" s="99">
        <f>IF(ISNUMBER(SEARCH("FNSKU",C774)),"Labeling","")</f>
        <v/>
      </c>
      <c r="K774" s="99">
        <f>IFERROR(VLOOKUP(A774,Instruction!A:F,6,0),"")</f>
        <v/>
      </c>
      <c r="L774" s="100">
        <f>IFERROR(VLOOKUP(A774,Instruction!A:J,10,0),"No Supplies")</f>
        <v/>
      </c>
      <c r="M774" s="98">
        <f>IFERROR(VLOOKUP(A774,Data1!A:C,3,0),1)</f>
        <v/>
      </c>
      <c r="N774" s="97">
        <f>IFERROR(VLOOKUP(D774,Data2!$A:$D,4,0),"")</f>
        <v/>
      </c>
      <c r="O774" s="96">
        <f>IFERROR(VLOOKUP(D774,Data2!$A:$C,3,0),"")</f>
        <v/>
      </c>
      <c r="P774" s="97" t="n">
        <v>3</v>
      </c>
      <c r="Q774" s="96" t="n">
        <v>24</v>
      </c>
      <c r="R774" s="96" t="inlineStr"/>
      <c r="S774" s="96" t="inlineStr">
        <is>
          <t>CASE</t>
        </is>
      </c>
    </row>
    <row r="775">
      <c r="A775" s="109" t="inlineStr">
        <is>
          <t>62133-SET2</t>
        </is>
      </c>
      <c r="B775" s="102" t="inlineStr">
        <is>
          <t>B0DJDXCRK9</t>
        </is>
      </c>
      <c r="C775" s="102" t="inlineStr"/>
      <c r="D775" s="103">
        <f>IFERROR(VLOOKUP(A775,Data1!A:B,2,0),"")</f>
        <v/>
      </c>
      <c r="E775" s="113">
        <f>M775*Q775</f>
        <v/>
      </c>
      <c r="F775" s="113">
        <f>I775*IF(S775="CASE",H775,G775)</f>
        <v/>
      </c>
      <c r="G775" s="103">
        <f>IF(S775="CASE","",IFERROR(ROUNDUP(E775/N775,0),""))</f>
        <v/>
      </c>
      <c r="H775" s="103">
        <f>IF(S775="BOX","",IFERROR(ROUNDUP(E775/O775,0),""))</f>
        <v/>
      </c>
      <c r="I775" s="105">
        <f>IF(S775="CASE",FLOOR(O775/M775,1),FLOOR(N775/M775,1))</f>
        <v/>
      </c>
      <c r="J775" s="106">
        <f>IF(ISNUMBER(SEARCH("FNSKU",C775)),"Labeling","")</f>
        <v/>
      </c>
      <c r="K775" s="106">
        <f>IFERROR(VLOOKUP(A775,Instruction!A:F,6,0),"")</f>
        <v/>
      </c>
      <c r="L775" s="107">
        <f>IFERROR(VLOOKUP(A775,Instruction!A:J,10,0),"No Supplies")</f>
        <v/>
      </c>
      <c r="M775" s="113">
        <f>IFERROR(VLOOKUP(A775,Data1!A:C,3,0),1)</f>
        <v/>
      </c>
      <c r="N775" s="103">
        <f>IFERROR(VLOOKUP(D775,Data2!$A:$D,4,0),"")</f>
        <v/>
      </c>
      <c r="O775" s="102">
        <f>IFERROR(VLOOKUP(D775,Data2!$A:$C,3,0),"")</f>
        <v/>
      </c>
      <c r="P775" s="103" t="n">
        <v>3</v>
      </c>
      <c r="Q775" s="102" t="n">
        <v>18</v>
      </c>
      <c r="R775" s="102" t="inlineStr"/>
      <c r="S775" s="102" t="inlineStr">
        <is>
          <t>CASE</t>
        </is>
      </c>
    </row>
    <row r="776">
      <c r="A776" s="95" t="inlineStr">
        <is>
          <t>1030-EACH</t>
        </is>
      </c>
      <c r="B776" s="96" t="inlineStr">
        <is>
          <t>B07C5VRSQR</t>
        </is>
      </c>
      <c r="C776" s="96" t="inlineStr"/>
      <c r="D776" s="97">
        <f>IFERROR(VLOOKUP(A776,Data1!A:B,2,0),"")</f>
        <v/>
      </c>
      <c r="E776" s="98">
        <f>M776*Q776</f>
        <v/>
      </c>
      <c r="F776" s="98">
        <f>I776*IF(S776="CASE",H776,G776)</f>
        <v/>
      </c>
      <c r="G776" s="97">
        <f>IF(S776="CASE","",IFERROR(ROUNDUP(E776/N776,0),""))</f>
        <v/>
      </c>
      <c r="H776" s="97">
        <f>IF(S776="BOX","",IFERROR(ROUNDUP(E776/O776,0),""))</f>
        <v/>
      </c>
      <c r="I776" s="98">
        <f>IF(S776="CASE",FLOOR(O776/M776,1),FLOOR(N776/M776,1))</f>
        <v/>
      </c>
      <c r="J776" s="99">
        <f>IF(ISNUMBER(SEARCH("FNSKU",C776)),"Labeling","")</f>
        <v/>
      </c>
      <c r="K776" s="99">
        <f>IFERROR(VLOOKUP(A776,Instruction!A:F,6,0),"")</f>
        <v/>
      </c>
      <c r="L776" s="100">
        <f>IFERROR(VLOOKUP(A776,Instruction!A:J,10,0),"No Supplies")</f>
        <v/>
      </c>
      <c r="M776" s="98">
        <f>IFERROR(VLOOKUP(A776,Data1!A:C,3,0),1)</f>
        <v/>
      </c>
      <c r="N776" s="97">
        <f>IFERROR(VLOOKUP(D776,Data2!$A:$D,4,0),"")</f>
        <v/>
      </c>
      <c r="O776" s="96">
        <f>IFERROR(VLOOKUP(D776,Data2!$A:$C,3,0),"")</f>
        <v/>
      </c>
      <c r="P776" s="97" t="n">
        <v>3</v>
      </c>
      <c r="Q776" s="96" t="n">
        <v>12</v>
      </c>
      <c r="R776" s="96" t="inlineStr"/>
      <c r="S776" s="96" t="inlineStr">
        <is>
          <t>CASE</t>
        </is>
      </c>
    </row>
    <row r="777">
      <c r="A777" s="109" t="inlineStr">
        <is>
          <t>2300-BOX</t>
        </is>
      </c>
      <c r="B777" s="102" t="inlineStr">
        <is>
          <t>B07XQHVCKT</t>
        </is>
      </c>
      <c r="C777" s="102" t="inlineStr"/>
      <c r="D777" s="103">
        <f>IFERROR(VLOOKUP(A777,Data1!A:B,2,0),"")</f>
        <v/>
      </c>
      <c r="E777" s="113">
        <f>M777*Q777</f>
        <v/>
      </c>
      <c r="F777" s="113">
        <f>I777*IF(S777="CASE",H777,G777)</f>
        <v/>
      </c>
      <c r="G777" s="103">
        <f>IF(S777="CASE","",IFERROR(ROUNDUP(E777/N777,0),""))</f>
        <v/>
      </c>
      <c r="H777" s="103">
        <f>IF(S777="BOX","",IFERROR(ROUNDUP(E777/O777,0),""))</f>
        <v/>
      </c>
      <c r="I777" s="105">
        <f>IF(S777="CASE",FLOOR(O777/M777,1),FLOOR(N777/M777,1))</f>
        <v/>
      </c>
      <c r="J777" s="106">
        <f>IF(ISNUMBER(SEARCH("FNSKU",C777)),"Labeling","")</f>
        <v/>
      </c>
      <c r="K777" s="106">
        <f>IFERROR(VLOOKUP(A777,Instruction!A:F,6,0),"")</f>
        <v/>
      </c>
      <c r="L777" s="107">
        <f>IFERROR(VLOOKUP(A777,Instruction!A:J,10,0),"No Supplies")</f>
        <v/>
      </c>
      <c r="M777" s="113">
        <f>IFERROR(VLOOKUP(A777,Data1!A:C,3,0),1)</f>
        <v/>
      </c>
      <c r="N777" s="103">
        <f>IFERROR(VLOOKUP(D777,Data2!$A:$D,4,0),"")</f>
        <v/>
      </c>
      <c r="O777" s="102">
        <f>IFERROR(VLOOKUP(D777,Data2!$A:$C,3,0),"")</f>
        <v/>
      </c>
      <c r="P777" s="103" t="n">
        <v>3</v>
      </c>
      <c r="Q777" s="102" t="n">
        <v>6</v>
      </c>
      <c r="R777" s="102" t="inlineStr"/>
      <c r="S777" s="102" t="inlineStr">
        <is>
          <t>CASE</t>
        </is>
      </c>
    </row>
    <row r="778">
      <c r="A778" s="95" t="inlineStr">
        <is>
          <t>550-CASE</t>
        </is>
      </c>
      <c r="B778" s="96" t="inlineStr">
        <is>
          <t>B07XQJMQ6Y</t>
        </is>
      </c>
      <c r="C778" s="96" t="inlineStr">
        <is>
          <t>X003SBSKAB</t>
        </is>
      </c>
      <c r="D778" s="97">
        <f>IFERROR(VLOOKUP(A778,Data1!A:B,2,0),"")</f>
        <v/>
      </c>
      <c r="E778" s="98">
        <f>M778*Q778</f>
        <v/>
      </c>
      <c r="F778" s="98">
        <f>I778*IF(S778="CASE",H778,G778)</f>
        <v/>
      </c>
      <c r="G778" s="97">
        <f>IF(S778="CASE","",IFERROR(ROUNDUP(E778/N778,0),""))</f>
        <v/>
      </c>
      <c r="H778" s="97">
        <f>IF(S778="BOX","",IFERROR(ROUNDUP(E778/O778,0),""))</f>
        <v/>
      </c>
      <c r="I778" s="98">
        <f>IF(S778="CASE",FLOOR(O778/M778,1),FLOOR(N778/M778,1))</f>
        <v/>
      </c>
      <c r="J778" s="99">
        <f>IF(ISNUMBER(SEARCH("FNSKU",C778)),"Labeling","")</f>
        <v/>
      </c>
      <c r="K778" s="99">
        <f>IFERROR(VLOOKUP(A778,Instruction!A:F,6,0),"")</f>
        <v/>
      </c>
      <c r="L778" s="100">
        <f>IFERROR(VLOOKUP(A778,Instruction!A:J,10,0),"No Supplies")</f>
        <v/>
      </c>
      <c r="M778" s="98">
        <f>IFERROR(VLOOKUP(A778,Data1!A:C,3,0),1)</f>
        <v/>
      </c>
      <c r="N778" s="97">
        <f>IFERROR(VLOOKUP(D778,Data2!$A:$D,4,0),"")</f>
        <v/>
      </c>
      <c r="O778" s="96">
        <f>IFERROR(VLOOKUP(D778,Data2!$A:$C,3,0),"")</f>
        <v/>
      </c>
      <c r="P778" s="97" t="n">
        <v>2</v>
      </c>
      <c r="Q778" s="96" t="n">
        <v>2</v>
      </c>
      <c r="R778" s="96" t="inlineStr"/>
      <c r="S778" s="96" t="inlineStr">
        <is>
          <t>CASE</t>
        </is>
      </c>
    </row>
    <row r="779">
      <c r="A779" s="109" t="inlineStr">
        <is>
          <t>509-CASE</t>
        </is>
      </c>
      <c r="B779" s="102" t="inlineStr">
        <is>
          <t>B07XQLMB72</t>
        </is>
      </c>
      <c r="C779" s="102" t="inlineStr">
        <is>
          <t>X003SC3YY7</t>
        </is>
      </c>
      <c r="D779" s="103">
        <f>IFERROR(VLOOKUP(A779,Data1!A:B,2,0),"")</f>
        <v/>
      </c>
      <c r="E779" s="113">
        <f>M779*Q779</f>
        <v/>
      </c>
      <c r="F779" s="113">
        <f>I779*IF(S779="CASE",H779,G779)</f>
        <v/>
      </c>
      <c r="G779" s="103">
        <f>IF(S779="CASE","",IFERROR(ROUNDUP(E779/N779,0),""))</f>
        <v/>
      </c>
      <c r="H779" s="103">
        <f>IF(S779="BOX","",IFERROR(ROUNDUP(E779/O779,0),""))</f>
        <v/>
      </c>
      <c r="I779" s="105">
        <f>IF(S779="CASE",FLOOR(O779/M779,1),FLOOR(N779/M779,1))</f>
        <v/>
      </c>
      <c r="J779" s="106">
        <f>IF(ISNUMBER(SEARCH("FNSKU",C779)),"Labeling","")</f>
        <v/>
      </c>
      <c r="K779" s="106">
        <f>IFERROR(VLOOKUP(A779,Instruction!A:F,6,0),"")</f>
        <v/>
      </c>
      <c r="L779" s="107">
        <f>IFERROR(VLOOKUP(A779,Instruction!A:J,10,0),"No Supplies")</f>
        <v/>
      </c>
      <c r="M779" s="113">
        <f>IFERROR(VLOOKUP(A779,Data1!A:C,3,0),1)</f>
        <v/>
      </c>
      <c r="N779" s="103">
        <f>IFERROR(VLOOKUP(D779,Data2!$A:$D,4,0),"")</f>
        <v/>
      </c>
      <c r="O779" s="102">
        <f>IFERROR(VLOOKUP(D779,Data2!$A:$C,3,0),"")</f>
        <v/>
      </c>
      <c r="P779" s="103" t="n">
        <v>2</v>
      </c>
      <c r="Q779" s="102" t="n">
        <v>2</v>
      </c>
      <c r="R779" s="102" t="inlineStr"/>
      <c r="S779" s="102" t="inlineStr">
        <is>
          <t>CASE</t>
        </is>
      </c>
    </row>
    <row r="780">
      <c r="A780" s="95" t="inlineStr">
        <is>
          <t>2301-EACH</t>
        </is>
      </c>
      <c r="B780" s="96" t="inlineStr">
        <is>
          <t>B003BNZUFI</t>
        </is>
      </c>
      <c r="C780" s="96" t="inlineStr">
        <is>
          <t>B003BNZUFI</t>
        </is>
      </c>
      <c r="D780" s="97">
        <f>IFERROR(VLOOKUP(A780,Data1!A:B,2,0),"")</f>
        <v/>
      </c>
      <c r="E780" s="98">
        <f>M780*Q780</f>
        <v/>
      </c>
      <c r="F780" s="98">
        <f>I780*IF(S780="CASE",H780,G780)</f>
        <v/>
      </c>
      <c r="G780" s="97">
        <f>IF(S780="CASE","",IFERROR(ROUNDUP(E780/N780,0),""))</f>
        <v/>
      </c>
      <c r="H780" s="97">
        <f>IF(S780="BOX","",IFERROR(ROUNDUP(E780/O780,0),""))</f>
        <v/>
      </c>
      <c r="I780" s="98">
        <f>IF(S780="CASE",FLOOR(O780/M780,1),FLOOR(N780/M780,1))</f>
        <v/>
      </c>
      <c r="J780" s="99">
        <f>IF(ISNUMBER(SEARCH("FNSKU",C780)),"Labeling","")</f>
        <v/>
      </c>
      <c r="K780" s="99">
        <f>IFERROR(VLOOKUP(A780,Instruction!A:F,6,0),"")</f>
        <v/>
      </c>
      <c r="L780" s="100">
        <f>IFERROR(VLOOKUP(A780,Instruction!A:J,10,0),"No Supplies")</f>
        <v/>
      </c>
      <c r="M780" s="98">
        <f>IFERROR(VLOOKUP(A780,Data1!A:C,3,0),1)</f>
        <v/>
      </c>
      <c r="N780" s="97">
        <f>IFERROR(VLOOKUP(D780,Data2!$A:$D,4,0),"")</f>
        <v/>
      </c>
      <c r="O780" s="96">
        <f>IFERROR(VLOOKUP(D780,Data2!$A:$C,3,0),"")</f>
        <v/>
      </c>
      <c r="P780" s="97" t="n">
        <v>2</v>
      </c>
      <c r="Q780" s="96" t="n">
        <v>24</v>
      </c>
      <c r="R780" s="96" t="inlineStr"/>
      <c r="S780" s="96" t="inlineStr">
        <is>
          <t>BOX</t>
        </is>
      </c>
    </row>
    <row r="781">
      <c r="A781" s="109" t="inlineStr">
        <is>
          <t>6041-EACH</t>
        </is>
      </c>
      <c r="B781" s="102" t="inlineStr">
        <is>
          <t>B072LP49MC</t>
        </is>
      </c>
      <c r="C781" s="102" t="inlineStr">
        <is>
          <t>B072LP49MC</t>
        </is>
      </c>
      <c r="D781" s="103">
        <f>IFERROR(VLOOKUP(A781,Data1!A:B,2,0),"")</f>
        <v/>
      </c>
      <c r="E781" s="113">
        <f>M781*Q781</f>
        <v/>
      </c>
      <c r="F781" s="113">
        <f>I781*IF(S781="CASE",H781,G781)</f>
        <v/>
      </c>
      <c r="G781" s="103">
        <f>IF(S781="CASE","",IFERROR(ROUNDUP(E781/N781,0),""))</f>
        <v/>
      </c>
      <c r="H781" s="103">
        <f>IF(S781="BOX","",IFERROR(ROUNDUP(E781/O781,0),""))</f>
        <v/>
      </c>
      <c r="I781" s="105">
        <f>IF(S781="CASE",FLOOR(O781/M781,1),FLOOR(N781/M781,1))</f>
        <v/>
      </c>
      <c r="J781" s="106">
        <f>IF(ISNUMBER(SEARCH("FNSKU",C781)),"Labeling","")</f>
        <v/>
      </c>
      <c r="K781" s="106">
        <f>IFERROR(VLOOKUP(A781,Instruction!A:F,6,0),"")</f>
        <v/>
      </c>
      <c r="L781" s="107">
        <f>IFERROR(VLOOKUP(A781,Instruction!A:J,10,0),"No Supplies")</f>
        <v/>
      </c>
      <c r="M781" s="113">
        <f>IFERROR(VLOOKUP(A781,Data1!A:C,3,0),1)</f>
        <v/>
      </c>
      <c r="N781" s="103">
        <f>IFERROR(VLOOKUP(D781,Data2!$A:$D,4,0),"")</f>
        <v/>
      </c>
      <c r="O781" s="102">
        <f>IFERROR(VLOOKUP(D781,Data2!$A:$C,3,0),"")</f>
        <v/>
      </c>
      <c r="P781" s="103" t="n">
        <v>1</v>
      </c>
      <c r="Q781" s="102" t="n">
        <v>12</v>
      </c>
      <c r="R781" s="102" t="inlineStr"/>
      <c r="S781" s="102" t="inlineStr">
        <is>
          <t>CASE</t>
        </is>
      </c>
    </row>
    <row r="782">
      <c r="A782" s="95" t="inlineStr">
        <is>
          <t>2506-BOX</t>
        </is>
      </c>
      <c r="B782" s="96" t="inlineStr">
        <is>
          <t>B07RBC8Z1F</t>
        </is>
      </c>
      <c r="C782" s="96" t="inlineStr"/>
      <c r="D782" s="97">
        <f>IFERROR(VLOOKUP(A782,Data1!A:B,2,0),"")</f>
        <v/>
      </c>
      <c r="E782" s="98">
        <f>M782*Q782</f>
        <v/>
      </c>
      <c r="F782" s="98">
        <f>I782*IF(S782="CASE",H782,G782)</f>
        <v/>
      </c>
      <c r="G782" s="97">
        <f>IF(S782="CASE","",IFERROR(ROUNDUP(E782/N782,0),""))</f>
        <v/>
      </c>
      <c r="H782" s="97">
        <f>IF(S782="BOX","",IFERROR(ROUNDUP(E782/O782,0),""))</f>
        <v/>
      </c>
      <c r="I782" s="98">
        <f>IF(S782="CASE",FLOOR(O782/M782,1),FLOOR(N782/M782,1))</f>
        <v/>
      </c>
      <c r="J782" s="99">
        <f>IF(ISNUMBER(SEARCH("FNSKU",C782)),"Labeling","")</f>
        <v/>
      </c>
      <c r="K782" s="99">
        <f>IFERROR(VLOOKUP(A782,Instruction!A:F,6,0),"")</f>
        <v/>
      </c>
      <c r="L782" s="100">
        <f>IFERROR(VLOOKUP(A782,Instruction!A:J,10,0),"No Supplies")</f>
        <v/>
      </c>
      <c r="M782" s="98">
        <f>IFERROR(VLOOKUP(A782,Data1!A:C,3,0),1)</f>
        <v/>
      </c>
      <c r="N782" s="97">
        <f>IFERROR(VLOOKUP(D782,Data2!$A:$D,4,0),"")</f>
        <v/>
      </c>
      <c r="O782" s="96">
        <f>IFERROR(VLOOKUP(D782,Data2!$A:$C,3,0),"")</f>
        <v/>
      </c>
      <c r="P782" s="97" t="n">
        <v>3</v>
      </c>
      <c r="Q782" s="96" t="n">
        <v>6</v>
      </c>
      <c r="R782" s="96" t="inlineStr"/>
      <c r="S782" s="96" t="inlineStr">
        <is>
          <t>CASE</t>
        </is>
      </c>
    </row>
    <row r="783">
      <c r="A783" s="109" t="inlineStr">
        <is>
          <t>5460-SET8</t>
        </is>
      </c>
      <c r="B783" s="102" t="inlineStr">
        <is>
          <t>B07S9581C2</t>
        </is>
      </c>
      <c r="C783" s="102" t="inlineStr"/>
      <c r="D783" s="103">
        <f>IFERROR(VLOOKUP(A783,Data1!A:B,2,0),"")</f>
        <v/>
      </c>
      <c r="E783" s="113">
        <f>M783*Q783</f>
        <v/>
      </c>
      <c r="F783" s="113">
        <f>I783*IF(S783="CASE",H783,G783)</f>
        <v/>
      </c>
      <c r="G783" s="103">
        <f>IF(S783="CASE","",IFERROR(ROUNDUP(E783/N783,0),""))</f>
        <v/>
      </c>
      <c r="H783" s="103">
        <f>IF(S783="BOX","",IFERROR(ROUNDUP(E783/O783,0),""))</f>
        <v/>
      </c>
      <c r="I783" s="105">
        <f>IF(S783="CASE",FLOOR(O783/M783,1),FLOOR(N783/M783,1))</f>
        <v/>
      </c>
      <c r="J783" s="106">
        <f>IF(ISNUMBER(SEARCH("FNSKU",C783)),"Labeling","")</f>
        <v/>
      </c>
      <c r="K783" s="10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783" s="107">
        <f>IFERROR(VLOOKUP(A783,Instruction!A:J,10,0),"No Supplies")</f>
        <v/>
      </c>
      <c r="M783" s="113">
        <f>IFERROR(VLOOKUP(A783,Data1!A:C,3,0),1)</f>
        <v/>
      </c>
      <c r="N783" s="103">
        <f>IFERROR(VLOOKUP(D783,Data2!$A:$D,4,0),"")</f>
        <v/>
      </c>
      <c r="O783" s="102">
        <f>IFERROR(VLOOKUP(D783,Data2!$A:$C,3,0),"")</f>
        <v/>
      </c>
      <c r="P783" s="103" t="n">
        <v>3</v>
      </c>
      <c r="Q783" s="102" t="n">
        <v>6</v>
      </c>
      <c r="R783" s="102" t="inlineStr"/>
      <c r="S783" s="102" t="inlineStr">
        <is>
          <t>CASE</t>
        </is>
      </c>
    </row>
    <row r="784">
      <c r="A784" s="95" t="inlineStr">
        <is>
          <t>4399-PACK2</t>
        </is>
      </c>
      <c r="B784" s="96" t="inlineStr">
        <is>
          <t>B08DDK2WQ7</t>
        </is>
      </c>
      <c r="C784" s="96" t="inlineStr"/>
      <c r="D784" s="97">
        <f>IFERROR(VLOOKUP(A784,Data1!A:B,2,0),"")</f>
        <v/>
      </c>
      <c r="E784" s="98">
        <f>M784*Q784</f>
        <v/>
      </c>
      <c r="F784" s="98">
        <f>I784*IF(S784="CASE",H784,G784)</f>
        <v/>
      </c>
      <c r="G784" s="97">
        <f>IF(S784="CASE","",IFERROR(ROUNDUP(E784/N784,0),""))</f>
        <v/>
      </c>
      <c r="H784" s="97">
        <f>IF(S784="BOX","",IFERROR(ROUNDUP(E784/O784,0),""))</f>
        <v/>
      </c>
      <c r="I784" s="98">
        <f>IF(S784="CASE",FLOOR(O784/M784,1),FLOOR(N784/M784,1))</f>
        <v/>
      </c>
      <c r="J784" s="99">
        <f>IF(ISNUMBER(SEARCH("FNSKU",C784)),"Labeling","")</f>
        <v/>
      </c>
      <c r="K784" s="99">
        <f>IFERROR(VLOOKUP(A784,Instruction!A:F,6,0),"")</f>
        <v/>
      </c>
      <c r="L784" s="100">
        <f>IFERROR(VLOOKUP(A784,Instruction!A:J,10,0),"No Supplies")</f>
        <v/>
      </c>
      <c r="M784" s="98">
        <f>IFERROR(VLOOKUP(A784,Data1!A:C,3,0),1)</f>
        <v/>
      </c>
      <c r="N784" s="97">
        <f>IFERROR(VLOOKUP(D784,Data2!$A:$D,4,0),"")</f>
        <v/>
      </c>
      <c r="O784" s="96">
        <f>IFERROR(VLOOKUP(D784,Data2!$A:$C,3,0),"")</f>
        <v/>
      </c>
      <c r="P784" s="97" t="n">
        <v>3</v>
      </c>
      <c r="Q784" s="96" t="n">
        <v>12</v>
      </c>
      <c r="R784" s="96" t="inlineStr"/>
      <c r="S784" s="96" t="inlineStr">
        <is>
          <t>BOX</t>
        </is>
      </c>
    </row>
    <row r="785">
      <c r="A785" s="109" t="inlineStr">
        <is>
          <t>336-PACK2</t>
        </is>
      </c>
      <c r="B785" s="102" t="inlineStr">
        <is>
          <t>B08FVCC9BP</t>
        </is>
      </c>
      <c r="C785" s="102" t="inlineStr"/>
      <c r="D785" s="103">
        <f>IFERROR(VLOOKUP(A785,Data1!A:B,2,0),"")</f>
        <v/>
      </c>
      <c r="E785" s="113">
        <f>M785*Q785</f>
        <v/>
      </c>
      <c r="F785" s="113">
        <f>I785*IF(S785="CASE",H785,G785)</f>
        <v/>
      </c>
      <c r="G785" s="103">
        <f>IF(S785="CASE","",IFERROR(ROUNDUP(E785/N785,0),""))</f>
        <v/>
      </c>
      <c r="H785" s="103">
        <f>IF(S785="BOX","",IFERROR(ROUNDUP(E785/O785,0),""))</f>
        <v/>
      </c>
      <c r="I785" s="105">
        <f>IF(S785="CASE",FLOOR(O785/M785,1),FLOOR(N785/M785,1))</f>
        <v/>
      </c>
      <c r="J785" s="106">
        <f>IF(ISNUMBER(SEARCH("FNSKU",C785)),"Labeling","")</f>
        <v/>
      </c>
      <c r="K785" s="106">
        <f>IFERROR(VLOOKUP(A785,Instruction!A:F,6,0),"")</f>
        <v/>
      </c>
      <c r="L785" s="107">
        <f>IFERROR(VLOOKUP(A785,Instruction!A:J,10,0),"No Supplies")</f>
        <v/>
      </c>
      <c r="M785" s="113">
        <f>IFERROR(VLOOKUP(A785,Data1!A:C,3,0),1)</f>
        <v/>
      </c>
      <c r="N785" s="103">
        <f>IFERROR(VLOOKUP(D785,Data2!$A:$D,4,0),"")</f>
        <v/>
      </c>
      <c r="O785" s="102">
        <f>IFERROR(VLOOKUP(D785,Data2!$A:$C,3,0),"")</f>
        <v/>
      </c>
      <c r="P785" s="103" t="n">
        <v>3</v>
      </c>
      <c r="Q785" s="102" t="n">
        <v>12</v>
      </c>
      <c r="R785" s="102" t="inlineStr"/>
      <c r="S785" s="102" t="inlineStr">
        <is>
          <t>BOX</t>
        </is>
      </c>
    </row>
    <row r="786">
      <c r="A786" s="95" t="inlineStr">
        <is>
          <t>3194-PACK2</t>
        </is>
      </c>
      <c r="B786" s="96" t="inlineStr">
        <is>
          <t>B08DQ19N3R</t>
        </is>
      </c>
      <c r="C786" s="96" t="inlineStr"/>
      <c r="D786" s="97">
        <f>IFERROR(VLOOKUP(A786,Data1!A:B,2,0),"")</f>
        <v/>
      </c>
      <c r="E786" s="98">
        <f>M786*Q786</f>
        <v/>
      </c>
      <c r="F786" s="98">
        <f>I786*IF(S786="CASE",H786,G786)</f>
        <v/>
      </c>
      <c r="G786" s="97">
        <f>IF(S786="CASE","",IFERROR(ROUNDUP(E786/N786,0),""))</f>
        <v/>
      </c>
      <c r="H786" s="97">
        <f>IF(S786="BOX","",IFERROR(ROUNDUP(E786/O786,0),""))</f>
        <v/>
      </c>
      <c r="I786" s="98">
        <f>IF(S786="CASE",FLOOR(O786/M786,1),FLOOR(N786/M786,1))</f>
        <v/>
      </c>
      <c r="J786" s="99">
        <f>IF(ISNUMBER(SEARCH("FNSKU",C786)),"Labeling","")</f>
        <v/>
      </c>
      <c r="K786" s="99">
        <f>IFERROR(VLOOKUP(A786,Instruction!A:F,6,0),"")</f>
        <v/>
      </c>
      <c r="L786" s="100">
        <f>IFERROR(VLOOKUP(A786,Instruction!A:J,10,0),"No Supplies")</f>
        <v/>
      </c>
      <c r="M786" s="98">
        <f>IFERROR(VLOOKUP(A786,Data1!A:C,3,0),1)</f>
        <v/>
      </c>
      <c r="N786" s="97">
        <f>IFERROR(VLOOKUP(D786,Data2!$A:$D,4,0),"")</f>
        <v/>
      </c>
      <c r="O786" s="96">
        <f>IFERROR(VLOOKUP(D786,Data2!$A:$C,3,0),"")</f>
        <v/>
      </c>
      <c r="P786" s="97" t="n">
        <v>3</v>
      </c>
      <c r="Q786" s="96" t="n">
        <v>6</v>
      </c>
      <c r="R786" s="96" t="inlineStr"/>
      <c r="S786" s="96" t="inlineStr">
        <is>
          <t>CASE</t>
        </is>
      </c>
    </row>
    <row r="787">
      <c r="A787" s="109" t="inlineStr">
        <is>
          <t>1941-EACH</t>
        </is>
      </c>
      <c r="B787" s="102" t="inlineStr">
        <is>
          <t>B08JXR1316</t>
        </is>
      </c>
      <c r="C787" s="102" t="inlineStr"/>
      <c r="D787" s="103">
        <f>IFERROR(VLOOKUP(A787,Data1!A:B,2,0),"")</f>
        <v/>
      </c>
      <c r="E787" s="113">
        <f>M787*Q787</f>
        <v/>
      </c>
      <c r="F787" s="113">
        <f>I787*IF(S787="CASE",H787,G787)</f>
        <v/>
      </c>
      <c r="G787" s="103">
        <f>IF(S787="CASE","",IFERROR(ROUNDUP(E787/N787,0),""))</f>
        <v/>
      </c>
      <c r="H787" s="103">
        <f>IF(S787="BOX","",IFERROR(ROUNDUP(E787/O787,0),""))</f>
        <v/>
      </c>
      <c r="I787" s="105">
        <f>IF(S787="CASE",FLOOR(O787/M787,1),FLOOR(N787/M787,1))</f>
        <v/>
      </c>
      <c r="J787" s="106">
        <f>IF(ISNUMBER(SEARCH("FNSKU",C787)),"Labeling","")</f>
        <v/>
      </c>
      <c r="K787" s="106">
        <f>IFERROR(VLOOKUP(A787,Instruction!A:F,6,0),"")</f>
        <v/>
      </c>
      <c r="L787" s="107">
        <f>IFERROR(VLOOKUP(A787,Instruction!A:J,10,0),"No Supplies")</f>
        <v/>
      </c>
      <c r="M787" s="113">
        <f>IFERROR(VLOOKUP(A787,Data1!A:C,3,0),1)</f>
        <v/>
      </c>
      <c r="N787" s="103">
        <f>IFERROR(VLOOKUP(D787,Data2!$A:$D,4,0),"")</f>
        <v/>
      </c>
      <c r="O787" s="102">
        <f>IFERROR(VLOOKUP(D787,Data2!$A:$C,3,0),"")</f>
        <v/>
      </c>
      <c r="P787" s="103" t="n">
        <v>3</v>
      </c>
      <c r="Q787" s="102" t="n">
        <v>24</v>
      </c>
      <c r="R787" s="102" t="inlineStr"/>
      <c r="S787" s="102" t="inlineStr">
        <is>
          <t>BOX</t>
        </is>
      </c>
    </row>
    <row r="788">
      <c r="A788" s="95" t="inlineStr">
        <is>
          <t>5076-PACK2</t>
        </is>
      </c>
      <c r="B788" s="96" t="inlineStr">
        <is>
          <t>B08DFC7CRC</t>
        </is>
      </c>
      <c r="C788" s="96" t="inlineStr"/>
      <c r="D788" s="97">
        <f>IFERROR(VLOOKUP(A788,Data1!A:B,2,0),"")</f>
        <v/>
      </c>
      <c r="E788" s="98">
        <f>M788*Q788</f>
        <v/>
      </c>
      <c r="F788" s="98">
        <f>I788*IF(S788="CASE",H788,G788)</f>
        <v/>
      </c>
      <c r="G788" s="97">
        <f>IF(S788="CASE","",IFERROR(ROUNDUP(E788/N788,0),""))</f>
        <v/>
      </c>
      <c r="H788" s="97">
        <f>IF(S788="BOX","",IFERROR(ROUNDUP(E788/O788,0),""))</f>
        <v/>
      </c>
      <c r="I788" s="98">
        <f>IF(S788="CASE",FLOOR(O788/M788,1),FLOOR(N788/M788,1))</f>
        <v/>
      </c>
      <c r="J788" s="99">
        <f>IF(ISNUMBER(SEARCH("FNSKU",C788)),"Labeling","")</f>
        <v/>
      </c>
      <c r="K788" s="99">
        <f>IFERROR(VLOOKUP(A788,Instruction!A:F,6,0),"")</f>
        <v/>
      </c>
      <c r="L788" s="100">
        <f>IFERROR(VLOOKUP(A788,Instruction!A:J,10,0),"No Supplies")</f>
        <v/>
      </c>
      <c r="M788" s="98">
        <f>IFERROR(VLOOKUP(A788,Data1!A:C,3,0),1)</f>
        <v/>
      </c>
      <c r="N788" s="97">
        <f>IFERROR(VLOOKUP(D788,Data2!$A:$D,4,0),"")</f>
        <v/>
      </c>
      <c r="O788" s="96">
        <f>IFERROR(VLOOKUP(D788,Data2!$A:$C,3,0),"")</f>
        <v/>
      </c>
      <c r="P788" s="97" t="n">
        <v>3</v>
      </c>
      <c r="Q788" s="96" t="n">
        <v>12</v>
      </c>
      <c r="R788" s="96" t="inlineStr"/>
      <c r="S788" s="96" t="inlineStr">
        <is>
          <t>BOX</t>
        </is>
      </c>
    </row>
    <row r="789">
      <c r="A789" s="109" t="inlineStr">
        <is>
          <t>5033-PACK4</t>
        </is>
      </c>
      <c r="B789" s="102" t="inlineStr">
        <is>
          <t>B0C2SLW8VB</t>
        </is>
      </c>
      <c r="C789" s="102" t="inlineStr">
        <is>
          <t>X003SJO485</t>
        </is>
      </c>
      <c r="D789" s="103">
        <f>IFERROR(VLOOKUP(A789,Data1!A:B,2,0),"")</f>
        <v/>
      </c>
      <c r="E789" s="113">
        <f>M789*Q789</f>
        <v/>
      </c>
      <c r="F789" s="113">
        <f>I789*IF(S789="CASE",H789,G789)</f>
        <v/>
      </c>
      <c r="G789" s="103">
        <f>IF(S789="CASE","",IFERROR(ROUNDUP(E789/N789,0),""))</f>
        <v/>
      </c>
      <c r="H789" s="103">
        <f>IF(S789="BOX","",IFERROR(ROUNDUP(E789/O789,0),""))</f>
        <v/>
      </c>
      <c r="I789" s="105">
        <f>IF(S789="CASE",FLOOR(O789/M789,1),FLOOR(N789/M789,1))</f>
        <v/>
      </c>
      <c r="J789" s="106">
        <f>IF(ISNUMBER(SEARCH("FNSKU",C789)),"Labeling","")</f>
        <v/>
      </c>
      <c r="K789" s="106">
        <f>IFERROR(VLOOKUP(A789,Instruction!A:F,6,0),"")</f>
        <v/>
      </c>
      <c r="L789" s="107">
        <f>IFERROR(VLOOKUP(A789,Instruction!A:J,10,0),"No Supplies")</f>
        <v/>
      </c>
      <c r="M789" s="113">
        <f>IFERROR(VLOOKUP(A789,Data1!A:C,3,0),1)</f>
        <v/>
      </c>
      <c r="N789" s="103">
        <f>IFERROR(VLOOKUP(D789,Data2!$A:$D,4,0),"")</f>
        <v/>
      </c>
      <c r="O789" s="102">
        <f>IFERROR(VLOOKUP(D789,Data2!$A:$C,3,0),"")</f>
        <v/>
      </c>
      <c r="P789" s="103" t="n">
        <v>1</v>
      </c>
      <c r="Q789" s="102" t="n">
        <v>6</v>
      </c>
      <c r="R789" s="102" t="inlineStr"/>
      <c r="S789" s="102" t="inlineStr">
        <is>
          <t>CASE</t>
        </is>
      </c>
    </row>
    <row r="790">
      <c r="A790" s="95" t="inlineStr">
        <is>
          <t>792-EACH</t>
        </is>
      </c>
      <c r="B790" s="96" t="inlineStr">
        <is>
          <t>B07S6D2F26</t>
        </is>
      </c>
      <c r="C790" s="96" t="inlineStr"/>
      <c r="D790" s="97">
        <f>IFERROR(VLOOKUP(A790,Data1!A:B,2,0),"")</f>
        <v/>
      </c>
      <c r="E790" s="98">
        <f>M790*Q790</f>
        <v/>
      </c>
      <c r="F790" s="98">
        <f>I790*IF(S790="CASE",H790,G790)</f>
        <v/>
      </c>
      <c r="G790" s="97">
        <f>IF(S790="CASE","",IFERROR(ROUNDUP(E790/N790,0),""))</f>
        <v/>
      </c>
      <c r="H790" s="97">
        <f>IF(S790="BOX","",IFERROR(ROUNDUP(E790/O790,0),""))</f>
        <v/>
      </c>
      <c r="I790" s="98">
        <f>IF(S790="CASE",FLOOR(O790/M790,1),FLOOR(N790/M790,1))</f>
        <v/>
      </c>
      <c r="J790" s="99">
        <f>IF(ISNUMBER(SEARCH("FNSKU",C790)),"Labeling","")</f>
        <v/>
      </c>
      <c r="K790" s="99">
        <f>IFERROR(VLOOKUP(A790,Instruction!A:F,6,0),"")</f>
        <v/>
      </c>
      <c r="L790" s="100">
        <f>IFERROR(VLOOKUP(A790,Instruction!A:J,10,0),"No Supplies")</f>
        <v/>
      </c>
      <c r="M790" s="98">
        <f>IFERROR(VLOOKUP(A790,Data1!A:C,3,0),1)</f>
        <v/>
      </c>
      <c r="N790" s="97">
        <f>IFERROR(VLOOKUP(D790,Data2!$A:$D,4,0),"")</f>
        <v/>
      </c>
      <c r="O790" s="96">
        <f>IFERROR(VLOOKUP(D790,Data2!$A:$C,3,0),"")</f>
        <v/>
      </c>
      <c r="P790" s="97" t="n">
        <v>3</v>
      </c>
      <c r="Q790" s="96" t="n">
        <v>24</v>
      </c>
      <c r="R790" s="96" t="inlineStr"/>
      <c r="S790" s="96" t="inlineStr">
        <is>
          <t>BOX</t>
        </is>
      </c>
    </row>
    <row r="791">
      <c r="A791" s="109" t="inlineStr">
        <is>
          <t>3861-EACH</t>
        </is>
      </c>
      <c r="B791" s="102" t="inlineStr">
        <is>
          <t>B07RXPM1ZG</t>
        </is>
      </c>
      <c r="C791" s="102" t="inlineStr"/>
      <c r="D791" s="103">
        <f>IFERROR(VLOOKUP(A791,Data1!A:B,2,0),"")</f>
        <v/>
      </c>
      <c r="E791" s="113">
        <f>M791*Q791</f>
        <v/>
      </c>
      <c r="F791" s="113">
        <f>I791*IF(S791="CASE",H791,G791)</f>
        <v/>
      </c>
      <c r="G791" s="103">
        <f>IF(S791="CASE","",IFERROR(ROUNDUP(E791/N791,0),""))</f>
        <v/>
      </c>
      <c r="H791" s="103">
        <f>IF(S791="BOX","",IFERROR(ROUNDUP(E791/O791,0),""))</f>
        <v/>
      </c>
      <c r="I791" s="105">
        <f>IF(S791="CASE",FLOOR(O791/M791,1),FLOOR(N791/M791,1))</f>
        <v/>
      </c>
      <c r="J791" s="106">
        <f>IF(ISNUMBER(SEARCH("FNSKU",C791)),"Labeling","")</f>
        <v/>
      </c>
      <c r="K791" s="106">
        <f>IFERROR(VLOOKUP(A791,Instruction!A:F,6,0),"")</f>
        <v/>
      </c>
      <c r="L791" s="107">
        <f>IFERROR(VLOOKUP(A791,Instruction!A:J,10,0),"No Supplies")</f>
        <v/>
      </c>
      <c r="M791" s="113">
        <f>IFERROR(VLOOKUP(A791,Data1!A:C,3,0),1)</f>
        <v/>
      </c>
      <c r="N791" s="103">
        <f>IFERROR(VLOOKUP(D791,Data2!$A:$D,4,0),"")</f>
        <v/>
      </c>
      <c r="O791" s="102">
        <f>IFERROR(VLOOKUP(D791,Data2!$A:$C,3,0),"")</f>
        <v/>
      </c>
      <c r="P791" s="103" t="n">
        <v>3</v>
      </c>
      <c r="Q791" s="102" t="n">
        <v>24</v>
      </c>
      <c r="R791" s="102" t="inlineStr"/>
      <c r="S791" s="102" t="inlineStr">
        <is>
          <t>CASE</t>
        </is>
      </c>
    </row>
    <row r="792">
      <c r="A792" s="95" t="inlineStr">
        <is>
          <t>3200-SET6</t>
        </is>
      </c>
      <c r="B792" s="96" t="inlineStr">
        <is>
          <t>B07S382J39</t>
        </is>
      </c>
      <c r="C792" s="96" t="inlineStr"/>
      <c r="D792" s="97">
        <f>IFERROR(VLOOKUP(A792,Data1!A:B,2,0),"")</f>
        <v/>
      </c>
      <c r="E792" s="98">
        <f>M792*Q792</f>
        <v/>
      </c>
      <c r="F792" s="98">
        <f>I792*IF(S792="CASE",H792,G792)</f>
        <v/>
      </c>
      <c r="G792" s="97">
        <f>IF(S792="CASE","",IFERROR(ROUNDUP(E792/N792,0),""))</f>
        <v/>
      </c>
      <c r="H792" s="97">
        <f>IF(S792="BOX","",IFERROR(ROUNDUP(E792/O792,0),""))</f>
        <v/>
      </c>
      <c r="I792" s="98">
        <f>IF(S792="CASE",FLOOR(O792/M792,1),FLOOR(N792/M792,1))</f>
        <v/>
      </c>
      <c r="J792" s="99">
        <f>IF(ISNUMBER(SEARCH("FNSKU",C792)),"Labeling","")</f>
        <v/>
      </c>
      <c r="K792" s="99">
        <f>IFERROR(VLOOKUP(A792,Instruction!A:F,6,0),"")</f>
        <v/>
      </c>
      <c r="L792" s="100">
        <f>IFERROR(VLOOKUP(A792,Instruction!A:J,10,0),"No Supplies")</f>
        <v/>
      </c>
      <c r="M792" s="98">
        <f>IFERROR(VLOOKUP(A792,Data1!A:C,3,0),1)</f>
        <v/>
      </c>
      <c r="N792" s="97">
        <f>IFERROR(VLOOKUP(D792,Data2!$A:$D,4,0),"")</f>
        <v/>
      </c>
      <c r="O792" s="96">
        <f>IFERROR(VLOOKUP(D792,Data2!$A:$C,3,0),"")</f>
        <v/>
      </c>
      <c r="P792" s="97" t="n">
        <v>3</v>
      </c>
      <c r="Q792" s="96" t="n">
        <v>4</v>
      </c>
      <c r="R792" s="96" t="inlineStr"/>
      <c r="S792" s="96" t="inlineStr">
        <is>
          <t>BOX</t>
        </is>
      </c>
    </row>
    <row r="793">
      <c r="A793" s="109" t="inlineStr">
        <is>
          <t>793-PACK2</t>
        </is>
      </c>
      <c r="B793" s="102" t="inlineStr">
        <is>
          <t>B08F77CTJJ</t>
        </is>
      </c>
      <c r="C793" s="102" t="inlineStr"/>
      <c r="D793" s="103">
        <f>IFERROR(VLOOKUP(A793,Data1!A:B,2,0),"")</f>
        <v/>
      </c>
      <c r="E793" s="113">
        <f>M793*Q793</f>
        <v/>
      </c>
      <c r="F793" s="113">
        <f>I793*IF(S793="CASE",H793,G793)</f>
        <v/>
      </c>
      <c r="G793" s="103">
        <f>IF(S793="CASE","",IFERROR(ROUNDUP(E793/N793,0),""))</f>
        <v/>
      </c>
      <c r="H793" s="103">
        <f>IF(S793="BOX","",IFERROR(ROUNDUP(E793/O793,0),""))</f>
        <v/>
      </c>
      <c r="I793" s="105">
        <f>IF(S793="CASE",FLOOR(O793/M793,1),FLOOR(N793/M793,1))</f>
        <v/>
      </c>
      <c r="J793" s="106">
        <f>IF(ISNUMBER(SEARCH("FNSKU",C793)),"Labeling","")</f>
        <v/>
      </c>
      <c r="K793" s="106">
        <f>IFERROR(VLOOKUP(A793,Instruction!A:F,6,0),"")</f>
        <v/>
      </c>
      <c r="L793" s="107">
        <f>IFERROR(VLOOKUP(A793,Instruction!A:J,10,0),"No Supplies")</f>
        <v/>
      </c>
      <c r="M793" s="113">
        <f>IFERROR(VLOOKUP(A793,Data1!A:C,3,0),1)</f>
        <v/>
      </c>
      <c r="N793" s="103">
        <f>IFERROR(VLOOKUP(D793,Data2!$A:$D,4,0),"")</f>
        <v/>
      </c>
      <c r="O793" s="102">
        <f>IFERROR(VLOOKUP(D793,Data2!$A:$C,3,0),"")</f>
        <v/>
      </c>
      <c r="P793" s="103" t="n">
        <v>3</v>
      </c>
      <c r="Q793" s="102" t="n">
        <v>12</v>
      </c>
      <c r="R793" s="102" t="inlineStr"/>
      <c r="S793" s="102" t="inlineStr">
        <is>
          <t>BOX</t>
        </is>
      </c>
    </row>
    <row r="794">
      <c r="A794" s="95" t="inlineStr">
        <is>
          <t>2157-EACH</t>
        </is>
      </c>
      <c r="B794" s="96" t="inlineStr">
        <is>
          <t>B0C5Z2P1XY</t>
        </is>
      </c>
      <c r="C794" s="96" t="inlineStr"/>
      <c r="D794" s="97">
        <f>IFERROR(VLOOKUP(A794,Data1!A:B,2,0),"")</f>
        <v/>
      </c>
      <c r="E794" s="98">
        <f>M794*Q794</f>
        <v/>
      </c>
      <c r="F794" s="98">
        <f>I794*IF(S794="CASE",H794,G794)</f>
        <v/>
      </c>
      <c r="G794" s="97">
        <f>IF(S794="CASE","",IFERROR(ROUNDUP(E794/N794,0),""))</f>
        <v/>
      </c>
      <c r="H794" s="97">
        <f>IF(S794="BOX","",IFERROR(ROUNDUP(E794/O794,0),""))</f>
        <v/>
      </c>
      <c r="I794" s="98">
        <f>IF(S794="CASE",FLOOR(O794/M794,1),FLOOR(N794/M794,1))</f>
        <v/>
      </c>
      <c r="J794" s="99">
        <f>IF(ISNUMBER(SEARCH("FNSKU",C794)),"Labeling","")</f>
        <v/>
      </c>
      <c r="K794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794" s="100">
        <f>IFERROR(VLOOKUP(A794,Instruction!A:J,10,0),"No Supplies")</f>
        <v/>
      </c>
      <c r="M794" s="98">
        <f>IFERROR(VLOOKUP(A794,Data1!A:C,3,0),1)</f>
        <v/>
      </c>
      <c r="N794" s="97">
        <f>IFERROR(VLOOKUP(D794,Data2!$A:$D,4,0),"")</f>
        <v/>
      </c>
      <c r="O794" s="96">
        <f>IFERROR(VLOOKUP(D794,Data2!$A:$C,3,0),"")</f>
        <v/>
      </c>
      <c r="P794" s="97" t="n">
        <v>3</v>
      </c>
      <c r="Q794" s="96" t="n">
        <v>12</v>
      </c>
      <c r="R794" s="96" t="inlineStr"/>
      <c r="S794" s="96" t="inlineStr">
        <is>
          <t>CASE</t>
        </is>
      </c>
    </row>
    <row r="795">
      <c r="A795" s="109" t="inlineStr">
        <is>
          <t>557-EACH</t>
        </is>
      </c>
      <c r="B795" s="102" t="inlineStr">
        <is>
          <t>B0019IKABG</t>
        </is>
      </c>
      <c r="C795" s="102" t="inlineStr">
        <is>
          <t>B0019IKABG</t>
        </is>
      </c>
      <c r="D795" s="103">
        <f>IFERROR(VLOOKUP(A795,Data1!A:B,2,0),"")</f>
        <v/>
      </c>
      <c r="E795" s="113">
        <f>M795*Q795</f>
        <v/>
      </c>
      <c r="F795" s="113">
        <f>I795*IF(S795="CASE",H795,G795)</f>
        <v/>
      </c>
      <c r="G795" s="103">
        <f>IF(S795="CASE","",IFERROR(ROUNDUP(E795/N795,0),""))</f>
        <v/>
      </c>
      <c r="H795" s="103">
        <f>IF(S795="BOX","",IFERROR(ROUNDUP(E795/O795,0),""))</f>
        <v/>
      </c>
      <c r="I795" s="105">
        <f>IF(S795="CASE",FLOOR(O795/M795,1),FLOOR(N795/M795,1))</f>
        <v/>
      </c>
      <c r="J795" s="106">
        <f>IF(ISNUMBER(SEARCH("FNSKU",C795)),"Labeling","")</f>
        <v/>
      </c>
      <c r="K795" s="106">
        <f>IFERROR(VLOOKUP(A795,Instruction!A:F,6,0),"")</f>
        <v/>
      </c>
      <c r="L795" s="107">
        <f>IFERROR(VLOOKUP(A795,Instruction!A:J,10,0),"No Supplies")</f>
        <v/>
      </c>
      <c r="M795" s="113">
        <f>IFERROR(VLOOKUP(A795,Data1!A:C,3,0),1)</f>
        <v/>
      </c>
      <c r="N795" s="103">
        <f>IFERROR(VLOOKUP(D795,Data2!$A:$D,4,0),"")</f>
        <v/>
      </c>
      <c r="O795" s="102">
        <f>IFERROR(VLOOKUP(D795,Data2!$A:$C,3,0),"")</f>
        <v/>
      </c>
      <c r="P795" s="103" t="n">
        <v>1</v>
      </c>
      <c r="Q795" s="102" t="n">
        <v>24</v>
      </c>
      <c r="R795" s="102" t="inlineStr"/>
      <c r="S795" s="102" t="inlineStr">
        <is>
          <t>CASE</t>
        </is>
      </c>
    </row>
    <row r="796">
      <c r="A796" s="95" t="inlineStr">
        <is>
          <t>565-PACK2</t>
        </is>
      </c>
      <c r="B796" s="96" t="inlineStr">
        <is>
          <t>B09C7LRW78</t>
        </is>
      </c>
      <c r="C796" s="96" t="inlineStr">
        <is>
          <t>X0044RG659</t>
        </is>
      </c>
      <c r="D796" s="97">
        <f>IFERROR(VLOOKUP(A796,Data1!A:B,2,0),"")</f>
        <v/>
      </c>
      <c r="E796" s="98">
        <f>M796*Q796</f>
        <v/>
      </c>
      <c r="F796" s="98">
        <f>I796*IF(S796="CASE",H796,G796)</f>
        <v/>
      </c>
      <c r="G796" s="97">
        <f>IF(S796="CASE","",IFERROR(ROUNDUP(E796/N796,0),""))</f>
        <v/>
      </c>
      <c r="H796" s="97">
        <f>IF(S796="BOX","",IFERROR(ROUNDUP(E796/O796,0),""))</f>
        <v/>
      </c>
      <c r="I796" s="98">
        <f>IF(S796="CASE",FLOOR(O796/M796,1),FLOOR(N796/M796,1))</f>
        <v/>
      </c>
      <c r="J796" s="99">
        <f>IF(ISNUMBER(SEARCH("FNSKU",C796)),"Labeling","")</f>
        <v/>
      </c>
      <c r="K796" s="99">
        <f>IFERROR(VLOOKUP(A796,Instruction!A:F,6,0),"")</f>
        <v/>
      </c>
      <c r="L796" s="100">
        <f>IFERROR(VLOOKUP(A796,Instruction!A:J,10,0),"No Supplies")</f>
        <v/>
      </c>
      <c r="M796" s="98">
        <f>IFERROR(VLOOKUP(A796,Data1!A:C,3,0),1)</f>
        <v/>
      </c>
      <c r="N796" s="97">
        <f>IFERROR(VLOOKUP(D796,Data2!$A:$D,4,0),"")</f>
        <v/>
      </c>
      <c r="O796" s="96">
        <f>IFERROR(VLOOKUP(D796,Data2!$A:$C,3,0),"")</f>
        <v/>
      </c>
      <c r="P796" s="97" t="n">
        <v>1</v>
      </c>
      <c r="Q796" s="96" t="n">
        <v>18</v>
      </c>
      <c r="R796" s="96" t="inlineStr"/>
      <c r="S796" s="96" t="inlineStr">
        <is>
          <t>CASE</t>
        </is>
      </c>
    </row>
    <row r="797">
      <c r="A797" s="109" t="inlineStr">
        <is>
          <t>1943-SET4</t>
        </is>
      </c>
      <c r="B797" s="102" t="inlineStr">
        <is>
          <t>B0G1CY7QR2</t>
        </is>
      </c>
      <c r="C797" s="102" t="inlineStr">
        <is>
          <t>B0G1CY7QR2</t>
        </is>
      </c>
      <c r="D797" s="103">
        <f>IFERROR(VLOOKUP(A797,Data1!A:B,2,0),"")</f>
        <v/>
      </c>
      <c r="E797" s="113">
        <f>M797*Q797</f>
        <v/>
      </c>
      <c r="F797" s="113">
        <f>I797*IF(S797="CASE",H797,G797)</f>
        <v/>
      </c>
      <c r="G797" s="103">
        <f>IF(S797="CASE","",IFERROR(ROUNDUP(E797/N797,0),""))</f>
        <v/>
      </c>
      <c r="H797" s="103">
        <f>IF(S797="BOX","",IFERROR(ROUNDUP(E797/O797,0),""))</f>
        <v/>
      </c>
      <c r="I797" s="105">
        <f>IF(S797="CASE",FLOOR(O797/M797,1),FLOOR(N797/M797,1))</f>
        <v/>
      </c>
      <c r="J797" s="106">
        <f>IF(ISNUMBER(SEARCH("FNSKU",C797)),"Labeling","")</f>
        <v/>
      </c>
      <c r="K797" s="106">
        <f>IFERROR(VLOOKUP(A797,Instruction!A:F,6,0),"")</f>
        <v/>
      </c>
      <c r="L797" s="107">
        <f>IFERROR(VLOOKUP(A797,Instruction!A:J,10,0),"No Supplies")</f>
        <v/>
      </c>
      <c r="M797" s="113">
        <f>IFERROR(VLOOKUP(A797,Data1!A:C,3,0),1)</f>
        <v/>
      </c>
      <c r="N797" s="103">
        <f>IFERROR(VLOOKUP(D797,Data2!$A:$D,4,0),"")</f>
        <v/>
      </c>
      <c r="O797" s="102">
        <f>IFERROR(VLOOKUP(D797,Data2!$A:$C,3,0),"")</f>
        <v/>
      </c>
      <c r="P797" s="103" t="n">
        <v>1</v>
      </c>
      <c r="Q797" s="102" t="n">
        <v>6</v>
      </c>
      <c r="R797" s="102" t="inlineStr"/>
      <c r="S797" s="102" t="inlineStr">
        <is>
          <t>BOX</t>
        </is>
      </c>
    </row>
    <row r="798">
      <c r="A798" s="95" t="inlineStr">
        <is>
          <t>3008-EACH</t>
        </is>
      </c>
      <c r="B798" s="96" t="inlineStr">
        <is>
          <t>B07RDML67P</t>
        </is>
      </c>
      <c r="C798" s="96" t="inlineStr"/>
      <c r="D798" s="97">
        <f>IFERROR(VLOOKUP(A798,Data1!A:B,2,0),"")</f>
        <v/>
      </c>
      <c r="E798" s="98">
        <f>M798*Q798</f>
        <v/>
      </c>
      <c r="F798" s="98">
        <f>I798*IF(S798="CASE",H798,G798)</f>
        <v/>
      </c>
      <c r="G798" s="97">
        <f>IF(S798="CASE","",IFERROR(ROUNDUP(E798/N798,0),""))</f>
        <v/>
      </c>
      <c r="H798" s="97">
        <f>IF(S798="BOX","",IFERROR(ROUNDUP(E798/O798,0),""))</f>
        <v/>
      </c>
      <c r="I798" s="98">
        <f>IF(S798="CASE",FLOOR(O798/M798,1),FLOOR(N798/M798,1))</f>
        <v/>
      </c>
      <c r="J798" s="99">
        <f>IF(ISNUMBER(SEARCH("FNSKU",C798)),"Labeling","")</f>
        <v/>
      </c>
      <c r="K798" s="99">
        <f>IFERROR(VLOOKUP(A798,Instruction!A:F,6,0),"")</f>
        <v/>
      </c>
      <c r="L798" s="100">
        <f>IFERROR(VLOOKUP(A798,Instruction!A:J,10,0),"No Supplies")</f>
        <v/>
      </c>
      <c r="M798" s="98">
        <f>IFERROR(VLOOKUP(A798,Data1!A:C,3,0),1)</f>
        <v/>
      </c>
      <c r="N798" s="97">
        <f>IFERROR(VLOOKUP(D798,Data2!$A:$D,4,0),"")</f>
        <v/>
      </c>
      <c r="O798" s="96">
        <f>IFERROR(VLOOKUP(D798,Data2!$A:$C,3,0),"")</f>
        <v/>
      </c>
      <c r="P798" s="97" t="n">
        <v>3</v>
      </c>
      <c r="Q798" s="96" t="n">
        <v>12</v>
      </c>
      <c r="R798" s="96" t="inlineStr"/>
      <c r="S798" s="96" t="inlineStr">
        <is>
          <t>BOX</t>
        </is>
      </c>
    </row>
    <row r="799">
      <c r="A799" s="109" t="inlineStr">
        <is>
          <t>912-BOX</t>
        </is>
      </c>
      <c r="B799" s="102" t="inlineStr">
        <is>
          <t>B07XQNXK2D</t>
        </is>
      </c>
      <c r="C799" s="102" t="inlineStr"/>
      <c r="D799" s="103">
        <f>IFERROR(VLOOKUP(A799,Data1!A:B,2,0),"")</f>
        <v/>
      </c>
      <c r="E799" s="113">
        <f>M799*Q799</f>
        <v/>
      </c>
      <c r="F799" s="113">
        <f>I799*IF(S799="CASE",H799,G799)</f>
        <v/>
      </c>
      <c r="G799" s="103">
        <f>IF(S799="CASE","",IFERROR(ROUNDUP(E799/N799,0),""))</f>
        <v/>
      </c>
      <c r="H799" s="103">
        <f>IF(S799="BOX","",IFERROR(ROUNDUP(E799/O799,0),""))</f>
        <v/>
      </c>
      <c r="I799" s="105">
        <f>IF(S799="CASE",FLOOR(O799/M799,1),FLOOR(N799/M799,1))</f>
        <v/>
      </c>
      <c r="J799" s="106">
        <f>IF(ISNUMBER(SEARCH("FNSKU",C799)),"Labeling","")</f>
        <v/>
      </c>
      <c r="K799" s="106">
        <f>IFERROR(VLOOKUP(A799,Instruction!A:F,6,0),"")</f>
        <v/>
      </c>
      <c r="L799" s="107">
        <f>IFERROR(VLOOKUP(A799,Instruction!A:J,10,0),"No Supplies")</f>
        <v/>
      </c>
      <c r="M799" s="113">
        <f>IFERROR(VLOOKUP(A799,Data1!A:C,3,0),1)</f>
        <v/>
      </c>
      <c r="N799" s="103">
        <f>IFERROR(VLOOKUP(D799,Data2!$A:$D,4,0),"")</f>
        <v/>
      </c>
      <c r="O799" s="102">
        <f>IFERROR(VLOOKUP(D799,Data2!$A:$C,3,0),"")</f>
        <v/>
      </c>
      <c r="P799" s="103" t="n">
        <v>3</v>
      </c>
      <c r="Q799" s="102" t="n">
        <v>6</v>
      </c>
      <c r="R799" s="102" t="inlineStr"/>
      <c r="S799" s="102" t="inlineStr">
        <is>
          <t>CASE</t>
        </is>
      </c>
    </row>
    <row r="800">
      <c r="A800" s="95" t="inlineStr">
        <is>
          <t>747-PACK2</t>
        </is>
      </c>
      <c r="B800" s="96" t="inlineStr">
        <is>
          <t>B08F7LGP6Z</t>
        </is>
      </c>
      <c r="C800" s="96" t="inlineStr"/>
      <c r="D800" s="97">
        <f>IFERROR(VLOOKUP(A800,Data1!A:B,2,0),"")</f>
        <v/>
      </c>
      <c r="E800" s="98">
        <f>M800*Q800</f>
        <v/>
      </c>
      <c r="F800" s="98">
        <f>I800*IF(S800="CASE",H800,G800)</f>
        <v/>
      </c>
      <c r="G800" s="97">
        <f>IF(S800="CASE","",IFERROR(ROUNDUP(E800/N800,0),""))</f>
        <v/>
      </c>
      <c r="H800" s="97">
        <f>IF(S800="BOX","",IFERROR(ROUNDUP(E800/O800,0),""))</f>
        <v/>
      </c>
      <c r="I800" s="98">
        <f>IF(S800="CASE",FLOOR(O800/M800,1),FLOOR(N800/M800,1))</f>
        <v/>
      </c>
      <c r="J800" s="99">
        <f>IF(ISNUMBER(SEARCH("FNSKU",C800)),"Labeling","")</f>
        <v/>
      </c>
      <c r="K800" s="99">
        <f>IFERROR(VLOOKUP(A800,Instruction!A:F,6,0),"")</f>
        <v/>
      </c>
      <c r="L800" s="100">
        <f>IFERROR(VLOOKUP(A800,Instruction!A:J,10,0),"No Supplies")</f>
        <v/>
      </c>
      <c r="M800" s="98">
        <f>IFERROR(VLOOKUP(A800,Data1!A:C,3,0),1)</f>
        <v/>
      </c>
      <c r="N800" s="97">
        <f>IFERROR(VLOOKUP(D800,Data2!$A:$D,4,0),"")</f>
        <v/>
      </c>
      <c r="O800" s="96">
        <f>IFERROR(VLOOKUP(D800,Data2!$A:$C,3,0),"")</f>
        <v/>
      </c>
      <c r="P800" s="97" t="n">
        <v>3</v>
      </c>
      <c r="Q800" s="96" t="n">
        <v>12</v>
      </c>
      <c r="R800" s="96" t="inlineStr"/>
      <c r="S800" s="96" t="inlineStr">
        <is>
          <t>BOX</t>
        </is>
      </c>
    </row>
    <row r="801">
      <c r="A801" s="109" t="inlineStr">
        <is>
          <t>5022-CASE</t>
        </is>
      </c>
      <c r="B801" s="102" t="inlineStr">
        <is>
          <t>B07X447DCC</t>
        </is>
      </c>
      <c r="C801" s="102" t="inlineStr"/>
      <c r="D801" s="103">
        <f>IFERROR(VLOOKUP(A801,Data1!A:B,2,0),"")</f>
        <v/>
      </c>
      <c r="E801" s="113">
        <f>M801*Q801</f>
        <v/>
      </c>
      <c r="F801" s="113">
        <f>I801*IF(S801="CASE",H801,G801)</f>
        <v/>
      </c>
      <c r="G801" s="103">
        <f>IF(S801="CASE","",IFERROR(ROUNDUP(E801/N801,0),""))</f>
        <v/>
      </c>
      <c r="H801" s="103">
        <f>IF(S801="BOX","",IFERROR(ROUNDUP(E801/O801,0),""))</f>
        <v/>
      </c>
      <c r="I801" s="105">
        <f>IF(S801="CASE",FLOOR(O801/M801,1),FLOOR(N801/M801,1))</f>
        <v/>
      </c>
      <c r="J801" s="106">
        <f>IF(ISNUMBER(SEARCH("FNSKU",C801)),"Labeling","")</f>
        <v/>
      </c>
      <c r="K801" s="106">
        <f>IFERROR(VLOOKUP(A801,Instruction!A:F,6,0),"")</f>
        <v/>
      </c>
      <c r="L801" s="107">
        <f>IFERROR(VLOOKUP(A801,Instruction!A:J,10,0),"No Supplies")</f>
        <v/>
      </c>
      <c r="M801" s="113">
        <f>IFERROR(VLOOKUP(A801,Data1!A:C,3,0),1)</f>
        <v/>
      </c>
      <c r="N801" s="103">
        <f>IFERROR(VLOOKUP(D801,Data2!$A:$D,4,0),"")</f>
        <v/>
      </c>
      <c r="O801" s="102">
        <f>IFERROR(VLOOKUP(D801,Data2!$A:$C,3,0),"")</f>
        <v/>
      </c>
      <c r="P801" s="103" t="n">
        <v>3</v>
      </c>
      <c r="Q801" s="102" t="n">
        <v>3</v>
      </c>
      <c r="R801" s="102" t="inlineStr"/>
      <c r="S801" s="102" t="inlineStr">
        <is>
          <t>CASE</t>
        </is>
      </c>
    </row>
    <row r="802">
      <c r="A802" s="95" t="inlineStr">
        <is>
          <t>772-SET2</t>
        </is>
      </c>
      <c r="B802" s="96" t="inlineStr">
        <is>
          <t>B07SFZHXHL</t>
        </is>
      </c>
      <c r="C802" s="96" t="inlineStr"/>
      <c r="D802" s="97">
        <f>IFERROR(VLOOKUP(A802,Data1!A:B,2,0),"")</f>
        <v/>
      </c>
      <c r="E802" s="98">
        <f>M802*Q802</f>
        <v/>
      </c>
      <c r="F802" s="98">
        <f>I802*IF(S802="CASE",H802,G802)</f>
        <v/>
      </c>
      <c r="G802" s="97">
        <f>IF(S802="CASE","",IFERROR(ROUNDUP(E802/N802,0),""))</f>
        <v/>
      </c>
      <c r="H802" s="97">
        <f>IF(S802="BOX","",IFERROR(ROUNDUP(E802/O802,0),""))</f>
        <v/>
      </c>
      <c r="I802" s="98">
        <f>IF(S802="CASE",FLOOR(O802/M802,1),FLOOR(N802/M802,1))</f>
        <v/>
      </c>
      <c r="J802" s="99">
        <f>IF(ISNUMBER(SEARCH("FNSKU",C802)),"Labeling","")</f>
        <v/>
      </c>
      <c r="K802" s="99" t="n">
        <v/>
      </c>
      <c r="L802" s="100">
        <f>IFERROR(VLOOKUP(A802,Instruction!A:J,10,0),"No Supplies")</f>
        <v/>
      </c>
      <c r="M802" s="98">
        <f>IFERROR(VLOOKUP(A802,Data1!A:C,3,0),1)</f>
        <v/>
      </c>
      <c r="N802" s="97">
        <f>IFERROR(VLOOKUP(D802,Data2!$A:$D,4,0),"")</f>
        <v/>
      </c>
      <c r="O802" s="96">
        <f>IFERROR(VLOOKUP(D802,Data2!$A:$C,3,0),"")</f>
        <v/>
      </c>
      <c r="P802" s="97" t="n">
        <v>3</v>
      </c>
      <c r="Q802" s="96" t="n">
        <v>12</v>
      </c>
      <c r="R802" s="96" t="inlineStr"/>
      <c r="S802" s="96" t="inlineStr">
        <is>
          <t>BOX</t>
        </is>
      </c>
    </row>
    <row r="803">
      <c r="A803" s="109" t="inlineStr">
        <is>
          <t>6052-PACK2</t>
        </is>
      </c>
      <c r="B803" s="102" t="inlineStr">
        <is>
          <t>B08G9LFS39</t>
        </is>
      </c>
      <c r="C803" s="102" t="inlineStr"/>
      <c r="D803" s="103">
        <f>IFERROR(VLOOKUP(A803,Data1!A:B,2,0),"")</f>
        <v/>
      </c>
      <c r="E803" s="113">
        <f>M803*Q803</f>
        <v/>
      </c>
      <c r="F803" s="113">
        <f>I803*IF(S803="CASE",H803,G803)</f>
        <v/>
      </c>
      <c r="G803" s="103">
        <f>IF(S803="CASE","",IFERROR(ROUNDUP(E803/N803,0),""))</f>
        <v/>
      </c>
      <c r="H803" s="103">
        <f>IF(S803="BOX","",IFERROR(ROUNDUP(E803/O803,0),""))</f>
        <v/>
      </c>
      <c r="I803" s="105">
        <f>IF(S803="CASE",FLOOR(O803/M803,1),FLOOR(N803/M803,1))</f>
        <v/>
      </c>
      <c r="J803" s="106">
        <f>IF(ISNUMBER(SEARCH("FNSKU",C803)),"Labeling","")</f>
        <v/>
      </c>
      <c r="K803" s="106">
        <f>IFERROR(VLOOKUP(A803,Instruction!A:F,6,0),"")</f>
        <v/>
      </c>
      <c r="L803" s="107">
        <f>IFERROR(VLOOKUP(A803,Instruction!A:J,10,0),"No Supplies")</f>
        <v/>
      </c>
      <c r="M803" s="113">
        <f>IFERROR(VLOOKUP(A803,Data1!A:C,3,0),1)</f>
        <v/>
      </c>
      <c r="N803" s="103">
        <f>IFERROR(VLOOKUP(D803,Data2!$A:$D,4,0),"")</f>
        <v/>
      </c>
      <c r="O803" s="102">
        <f>IFERROR(VLOOKUP(D803,Data2!$A:$C,3,0),"")</f>
        <v/>
      </c>
      <c r="P803" s="103" t="n">
        <v>3</v>
      </c>
      <c r="Q803" s="102" t="n">
        <v>3</v>
      </c>
      <c r="R803" s="102" t="inlineStr"/>
      <c r="S803" s="102" t="inlineStr">
        <is>
          <t>CASE</t>
        </is>
      </c>
    </row>
    <row r="804">
      <c r="A804" s="95" t="inlineStr">
        <is>
          <t>1712-PACK4</t>
        </is>
      </c>
      <c r="B804" s="96" t="inlineStr">
        <is>
          <t>B0DGB387D5</t>
        </is>
      </c>
      <c r="C804" s="96" t="inlineStr"/>
      <c r="D804" s="97">
        <f>IFERROR(VLOOKUP(A804,Data1!A:B,2,0),"")</f>
        <v/>
      </c>
      <c r="E804" s="98">
        <f>M804*Q804</f>
        <v/>
      </c>
      <c r="F804" s="98">
        <f>I804*IF(S804="CASE",H804,G804)</f>
        <v/>
      </c>
      <c r="G804" s="97">
        <f>IF(S804="CASE","",IFERROR(ROUNDUP(E804/N804,0),""))</f>
        <v/>
      </c>
      <c r="H804" s="97">
        <f>IF(S804="BOX","",IFERROR(ROUNDUP(E804/O804,0),""))</f>
        <v/>
      </c>
      <c r="I804" s="98">
        <f>IF(S804="CASE",FLOOR(O804/M804,1),FLOOR(N804/M804,1))</f>
        <v/>
      </c>
      <c r="J804" s="99">
        <f>IF(ISNUMBER(SEARCH("FNSKU",C804)),"Labeling","")</f>
        <v/>
      </c>
      <c r="K804" s="99">
        <f>IFERROR(VLOOKUP(A804,Instruction!A:F,6,0),"")</f>
        <v/>
      </c>
      <c r="L804" s="100">
        <f>IFERROR(VLOOKUP(A804,Instruction!A:J,10,0),"No Supplies")</f>
        <v/>
      </c>
      <c r="M804" s="98">
        <f>IFERROR(VLOOKUP(A804,Data1!A:C,3,0),1)</f>
        <v/>
      </c>
      <c r="N804" s="97">
        <f>IFERROR(VLOOKUP(D804,Data2!$A:$D,4,0),"")</f>
        <v/>
      </c>
      <c r="O804" s="96">
        <f>IFERROR(VLOOKUP(D804,Data2!$A:$C,3,0),"")</f>
        <v/>
      </c>
      <c r="P804" s="97" t="n">
        <v>3</v>
      </c>
      <c r="Q804" s="96" t="n">
        <v>24</v>
      </c>
      <c r="R804" s="96" t="inlineStr"/>
      <c r="S804" s="96" t="inlineStr">
        <is>
          <t>BOX</t>
        </is>
      </c>
    </row>
    <row r="805">
      <c r="A805" s="109" t="inlineStr">
        <is>
          <t>205-EACH</t>
        </is>
      </c>
      <c r="B805" s="102" t="inlineStr">
        <is>
          <t>B07RJV344J</t>
        </is>
      </c>
      <c r="C805" s="102" t="inlineStr"/>
      <c r="D805" s="103">
        <f>IFERROR(VLOOKUP(A805,Data1!A:B,2,0),"")</f>
        <v/>
      </c>
      <c r="E805" s="113">
        <f>M805*Q805</f>
        <v/>
      </c>
      <c r="F805" s="113">
        <f>I805*IF(S805="CASE",H805,G805)</f>
        <v/>
      </c>
      <c r="G805" s="103">
        <f>IF(S805="CASE","",IFERROR(ROUNDUP(E805/N805,0),""))</f>
        <v/>
      </c>
      <c r="H805" s="103">
        <f>IF(S805="BOX","",IFERROR(ROUNDUP(E805/O805,0),""))</f>
        <v/>
      </c>
      <c r="I805" s="105">
        <f>IF(S805="CASE",FLOOR(O805/M805,1),FLOOR(N805/M805,1))</f>
        <v/>
      </c>
      <c r="J805" s="106">
        <f>IF(ISNUMBER(SEARCH("FNSKU",C805)),"Labeling","")</f>
        <v/>
      </c>
      <c r="K805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805" s="107">
        <f>IFERROR(VLOOKUP(A805,Instruction!A:J,10,0),"No Supplies")</f>
        <v/>
      </c>
      <c r="M805" s="113">
        <f>IFERROR(VLOOKUP(A805,Data1!A:C,3,0),1)</f>
        <v/>
      </c>
      <c r="N805" s="103">
        <f>IFERROR(VLOOKUP(D805,Data2!$A:$D,4,0),"")</f>
        <v/>
      </c>
      <c r="O805" s="102">
        <f>IFERROR(VLOOKUP(D805,Data2!$A:$C,3,0),"")</f>
        <v/>
      </c>
      <c r="P805" s="103" t="n">
        <v>3</v>
      </c>
      <c r="Q805" s="102" t="n">
        <v>24</v>
      </c>
      <c r="R805" s="102" t="inlineStr"/>
      <c r="S805" s="102" t="inlineStr">
        <is>
          <t>BOX</t>
        </is>
      </c>
    </row>
    <row r="806">
      <c r="A806" s="95" t="inlineStr">
        <is>
          <t>3157-CASE</t>
        </is>
      </c>
      <c r="B806" s="96" t="inlineStr">
        <is>
          <t>B07XQK7YBM</t>
        </is>
      </c>
      <c r="C806" s="96" t="inlineStr"/>
      <c r="D806" s="97">
        <f>IFERROR(VLOOKUP(A806,Data1!A:B,2,0),"")</f>
        <v/>
      </c>
      <c r="E806" s="98">
        <f>M806*Q806</f>
        <v/>
      </c>
      <c r="F806" s="98">
        <f>I806*IF(S806="CASE",H806,G806)</f>
        <v/>
      </c>
      <c r="G806" s="97">
        <f>IF(S806="CASE","",IFERROR(ROUNDUP(E806/N806,0),""))</f>
        <v/>
      </c>
      <c r="H806" s="97">
        <f>IF(S806="BOX","",IFERROR(ROUNDUP(E806/O806,0),""))</f>
        <v/>
      </c>
      <c r="I806" s="98">
        <f>IF(S806="CASE",FLOOR(O806/M806,1),FLOOR(N806/M806,1))</f>
        <v/>
      </c>
      <c r="J806" s="99">
        <f>IF(ISNUMBER(SEARCH("FNSKU",C806)),"Labeling","")</f>
        <v/>
      </c>
      <c r="K806" s="99">
        <f>IFERROR(VLOOKUP(A806,Instruction!A:F,6,0),"")</f>
        <v/>
      </c>
      <c r="L806" s="100">
        <f>IFERROR(VLOOKUP(A806,Instruction!A:J,10,0),"No Supplies")</f>
        <v/>
      </c>
      <c r="M806" s="98">
        <f>IFERROR(VLOOKUP(A806,Data1!A:C,3,0),1)</f>
        <v/>
      </c>
      <c r="N806" s="97">
        <f>IFERROR(VLOOKUP(D806,Data2!$A:$D,4,0),"")</f>
        <v/>
      </c>
      <c r="O806" s="96">
        <f>IFERROR(VLOOKUP(D806,Data2!$A:$C,3,0),"")</f>
        <v/>
      </c>
      <c r="P806" s="97" t="n">
        <v>3</v>
      </c>
      <c r="Q806" s="96" t="n">
        <v>3</v>
      </c>
      <c r="R806" s="96" t="inlineStr"/>
      <c r="S806" s="96" t="inlineStr">
        <is>
          <t>CASE</t>
        </is>
      </c>
    </row>
    <row r="807">
      <c r="A807" s="109" t="inlineStr">
        <is>
          <t>790-PACK2</t>
        </is>
      </c>
      <c r="B807" s="102" t="inlineStr">
        <is>
          <t>B08F7BGH6W</t>
        </is>
      </c>
      <c r="C807" s="102" t="inlineStr"/>
      <c r="D807" s="103">
        <f>IFERROR(VLOOKUP(A807,Data1!A:B,2,0),"")</f>
        <v/>
      </c>
      <c r="E807" s="113">
        <f>M807*Q807</f>
        <v/>
      </c>
      <c r="F807" s="113">
        <f>I807*IF(S807="CASE",H807,G807)</f>
        <v/>
      </c>
      <c r="G807" s="103">
        <f>IF(S807="CASE","",IFERROR(ROUNDUP(E807/N807,0),""))</f>
        <v/>
      </c>
      <c r="H807" s="103">
        <f>IF(S807="BOX","",IFERROR(ROUNDUP(E807/O807,0),""))</f>
        <v/>
      </c>
      <c r="I807" s="105">
        <f>IF(S807="CASE",FLOOR(O807/M807,1),FLOOR(N807/M807,1))</f>
        <v/>
      </c>
      <c r="J807" s="106">
        <f>IF(ISNUMBER(SEARCH("FNSKU",C807)),"Labeling","")</f>
        <v/>
      </c>
      <c r="K807" s="106">
        <f>IFERROR(VLOOKUP(A807,Instruction!A:F,6,0),"")</f>
        <v/>
      </c>
      <c r="L807" s="107">
        <f>IFERROR(VLOOKUP(A807,Instruction!A:J,10,0),"No Supplies")</f>
        <v/>
      </c>
      <c r="M807" s="113">
        <f>IFERROR(VLOOKUP(A807,Data1!A:C,3,0),1)</f>
        <v/>
      </c>
      <c r="N807" s="103">
        <f>IFERROR(VLOOKUP(D807,Data2!$A:$D,4,0),"")</f>
        <v/>
      </c>
      <c r="O807" s="102">
        <f>IFERROR(VLOOKUP(D807,Data2!$A:$C,3,0),"")</f>
        <v/>
      </c>
      <c r="P807" s="103" t="n">
        <v>3</v>
      </c>
      <c r="Q807" s="102" t="n">
        <v>12</v>
      </c>
      <c r="R807" s="102" t="inlineStr"/>
      <c r="S807" s="102" t="inlineStr">
        <is>
          <t>BOX</t>
        </is>
      </c>
    </row>
    <row r="808">
      <c r="A808" s="95" t="inlineStr">
        <is>
          <t>1802-PACK4</t>
        </is>
      </c>
      <c r="B808" s="96" t="inlineStr">
        <is>
          <t>B08GQFG241</t>
        </is>
      </c>
      <c r="C808" s="96" t="inlineStr"/>
      <c r="D808" s="97">
        <f>IFERROR(VLOOKUP(A808,Data1!A:B,2,0),"")</f>
        <v/>
      </c>
      <c r="E808" s="98">
        <f>M808*Q808</f>
        <v/>
      </c>
      <c r="F808" s="98">
        <f>I808*IF(S808="CASE",H808,G808)</f>
        <v/>
      </c>
      <c r="G808" s="97">
        <f>IF(S808="CASE","",IFERROR(ROUNDUP(E808/N808,0),""))</f>
        <v/>
      </c>
      <c r="H808" s="97">
        <f>IF(S808="BOX","",IFERROR(ROUNDUP(E808/O808,0),""))</f>
        <v/>
      </c>
      <c r="I808" s="98">
        <f>IF(S808="CASE",FLOOR(O808/M808,1),FLOOR(N808/M808,1))</f>
        <v/>
      </c>
      <c r="J808" s="99">
        <f>IF(ISNUMBER(SEARCH("FNSKU",C808)),"Labeling","")</f>
        <v/>
      </c>
      <c r="K808" s="99">
        <f>IFERROR(VLOOKUP(A808,Instruction!A:F,6,0),"")</f>
        <v/>
      </c>
      <c r="L808" s="100">
        <f>IFERROR(VLOOKUP(A808,Instruction!A:J,10,0),"No Supplies")</f>
        <v/>
      </c>
      <c r="M808" s="98">
        <f>IFERROR(VLOOKUP(A808,Data1!A:C,3,0),1)</f>
        <v/>
      </c>
      <c r="N808" s="97">
        <f>IFERROR(VLOOKUP(D808,Data2!$A:$D,4,0),"")</f>
        <v/>
      </c>
      <c r="O808" s="96">
        <f>IFERROR(VLOOKUP(D808,Data2!$A:$C,3,0),"")</f>
        <v/>
      </c>
      <c r="P808" s="97" t="n">
        <v>3</v>
      </c>
      <c r="Q808" s="96" t="n">
        <v>6</v>
      </c>
      <c r="R808" s="96" t="inlineStr"/>
      <c r="S808" s="96" t="inlineStr">
        <is>
          <t>BOX</t>
        </is>
      </c>
    </row>
    <row r="809">
      <c r="A809" s="109" t="inlineStr">
        <is>
          <t>5153-BOX</t>
        </is>
      </c>
      <c r="B809" s="102" t="inlineStr">
        <is>
          <t>B07XL51BZ3</t>
        </is>
      </c>
      <c r="C809" s="102" t="inlineStr"/>
      <c r="D809" s="103">
        <f>IFERROR(VLOOKUP(A809,Data1!A:B,2,0),"")</f>
        <v/>
      </c>
      <c r="E809" s="113">
        <f>M809*Q809</f>
        <v/>
      </c>
      <c r="F809" s="113">
        <f>I809*IF(S809="CASE",H809,G809)</f>
        <v/>
      </c>
      <c r="G809" s="103">
        <f>IF(S809="CASE","",IFERROR(ROUNDUP(E809/N809,0),""))</f>
        <v/>
      </c>
      <c r="H809" s="103">
        <f>IF(S809="BOX","",IFERROR(ROUNDUP(E809/O809,0),""))</f>
        <v/>
      </c>
      <c r="I809" s="105">
        <f>IF(S809="CASE",FLOOR(O809/M809,1),FLOOR(N809/M809,1))</f>
        <v/>
      </c>
      <c r="J809" s="106">
        <f>IF(ISNUMBER(SEARCH("FNSKU",C809)),"Labeling","")</f>
        <v/>
      </c>
      <c r="K809" s="106">
        <f>IFERROR(VLOOKUP(A809,Instruction!A:F,6,0),"")</f>
        <v/>
      </c>
      <c r="L809" s="107">
        <f>IFERROR(VLOOKUP(A809,Instruction!A:J,10,0),"No Supplies")</f>
        <v/>
      </c>
      <c r="M809" s="113">
        <f>IFERROR(VLOOKUP(A809,Data1!A:C,3,0),1)</f>
        <v/>
      </c>
      <c r="N809" s="103">
        <f>IFERROR(VLOOKUP(D809,Data2!$A:$D,4,0),"")</f>
        <v/>
      </c>
      <c r="O809" s="102">
        <f>IFERROR(VLOOKUP(D809,Data2!$A:$C,3,0),"")</f>
        <v/>
      </c>
      <c r="P809" s="103" t="n">
        <v>3</v>
      </c>
      <c r="Q809" s="102" t="n">
        <v>12</v>
      </c>
      <c r="R809" s="102" t="inlineStr"/>
      <c r="S809" s="102" t="inlineStr">
        <is>
          <t>CASE</t>
        </is>
      </c>
    </row>
    <row r="810">
      <c r="A810" s="95" t="inlineStr">
        <is>
          <t>4431-BOX</t>
        </is>
      </c>
      <c r="B810" s="96" t="inlineStr">
        <is>
          <t>B07XQNXZWK</t>
        </is>
      </c>
      <c r="C810" s="96" t="inlineStr"/>
      <c r="D810" s="97">
        <f>IFERROR(VLOOKUP(A810,Data1!A:B,2,0),"")</f>
        <v/>
      </c>
      <c r="E810" s="98">
        <f>M810*Q810</f>
        <v/>
      </c>
      <c r="F810" s="98">
        <f>I810*IF(S810="CASE",H810,G810)</f>
        <v/>
      </c>
      <c r="G810" s="97">
        <f>IF(S810="CASE","",IFERROR(ROUNDUP(E810/N810,0),""))</f>
        <v/>
      </c>
      <c r="H810" s="97">
        <f>IF(S810="BOX","",IFERROR(ROUNDUP(E810/O810,0),""))</f>
        <v/>
      </c>
      <c r="I810" s="98">
        <f>IF(S810="CASE",FLOOR(O810/M810,1),FLOOR(N810/M810,1))</f>
        <v/>
      </c>
      <c r="J810" s="99">
        <f>IF(ISNUMBER(SEARCH("FNSKU",C810)),"Labeling","")</f>
        <v/>
      </c>
      <c r="K810" s="99">
        <f>IFERROR(VLOOKUP(A810,Instruction!A:F,6,0),"")</f>
        <v/>
      </c>
      <c r="L810" s="100">
        <f>IFERROR(VLOOKUP(A810,Instruction!A:J,10,0),"No Supplies")</f>
        <v/>
      </c>
      <c r="M810" s="98">
        <f>IFERROR(VLOOKUP(A810,Data1!A:C,3,0),1)</f>
        <v/>
      </c>
      <c r="N810" s="97">
        <f>IFERROR(VLOOKUP(D810,Data2!$A:$D,4,0),"")</f>
        <v/>
      </c>
      <c r="O810" s="96">
        <f>IFERROR(VLOOKUP(D810,Data2!$A:$C,3,0),"")</f>
        <v/>
      </c>
      <c r="P810" s="97" t="n">
        <v>3</v>
      </c>
      <c r="Q810" s="96" t="n">
        <v>6</v>
      </c>
      <c r="R810" s="96" t="inlineStr"/>
      <c r="S810" s="96" t="inlineStr">
        <is>
          <t>CASE</t>
        </is>
      </c>
    </row>
    <row r="811">
      <c r="A811" s="109" t="inlineStr">
        <is>
          <t>465-PACK2</t>
        </is>
      </c>
      <c r="B811" s="102" t="inlineStr">
        <is>
          <t>B08CQCLSV6</t>
        </is>
      </c>
      <c r="C811" s="102" t="inlineStr"/>
      <c r="D811" s="103">
        <f>IFERROR(VLOOKUP(A811,Data1!A:B,2,0),"")</f>
        <v/>
      </c>
      <c r="E811" s="113">
        <f>M811*Q811</f>
        <v/>
      </c>
      <c r="F811" s="113">
        <f>I811*IF(S811="CASE",H811,G811)</f>
        <v/>
      </c>
      <c r="G811" s="103">
        <f>IF(S811="CASE","",IFERROR(ROUNDUP(E811/N811,0),""))</f>
        <v/>
      </c>
      <c r="H811" s="103">
        <f>IF(S811="BOX","",IFERROR(ROUNDUP(E811/O811,0),""))</f>
        <v/>
      </c>
      <c r="I811" s="105">
        <f>IF(S811="CASE",FLOOR(O811/M811,1),FLOOR(N811/M811,1))</f>
        <v/>
      </c>
      <c r="J811" s="106">
        <f>IF(ISNUMBER(SEARCH("FNSKU",C811)),"Labeling","")</f>
        <v/>
      </c>
      <c r="K811" s="106">
        <f>IFERROR(VLOOKUP(A811,Instruction!A:F,6,0),"")</f>
        <v/>
      </c>
      <c r="L811" s="107">
        <f>IFERROR(VLOOKUP(A811,Instruction!A:J,10,0),"No Supplies")</f>
        <v/>
      </c>
      <c r="M811" s="113">
        <f>IFERROR(VLOOKUP(A811,Data1!A:C,3,0),1)</f>
        <v/>
      </c>
      <c r="N811" s="103">
        <f>IFERROR(VLOOKUP(D811,Data2!$A:$D,4,0),"")</f>
        <v/>
      </c>
      <c r="O811" s="102">
        <f>IFERROR(VLOOKUP(D811,Data2!$A:$C,3,0),"")</f>
        <v/>
      </c>
      <c r="P811" s="103" t="n">
        <v>3</v>
      </c>
      <c r="Q811" s="102" t="n">
        <v>48</v>
      </c>
      <c r="R811" s="102" t="inlineStr"/>
      <c r="S811" s="102" t="inlineStr">
        <is>
          <t>CASE</t>
        </is>
      </c>
    </row>
    <row r="812">
      <c r="A812" s="95" t="inlineStr">
        <is>
          <t>1621-CASE</t>
        </is>
      </c>
      <c r="B812" s="96" t="inlineStr">
        <is>
          <t>B09NMVP5D1</t>
        </is>
      </c>
      <c r="C812" s="96" t="inlineStr"/>
      <c r="D812" s="97">
        <f>IFERROR(VLOOKUP(A812,Data1!A:B,2,0),"")</f>
        <v/>
      </c>
      <c r="E812" s="98">
        <f>M812*Q812</f>
        <v/>
      </c>
      <c r="F812" s="98">
        <f>I812*IF(S812="CASE",H812,G812)</f>
        <v/>
      </c>
      <c r="G812" s="97">
        <f>IF(S812="CASE","",IFERROR(ROUNDUP(E812/N812,0),""))</f>
        <v/>
      </c>
      <c r="H812" s="97">
        <f>IF(S812="BOX","",IFERROR(ROUNDUP(E812/O812,0),""))</f>
        <v/>
      </c>
      <c r="I812" s="98">
        <f>IF(S812="CASE",FLOOR(O812/M812,1),FLOOR(N812/M812,1))</f>
        <v/>
      </c>
      <c r="J812" s="99">
        <f>IF(ISNUMBER(SEARCH("FNSKU",C812)),"Labeling","")</f>
        <v/>
      </c>
      <c r="K812" s="99">
        <f>IFERROR(VLOOKUP(A812,Instruction!A:F,6,0),"")</f>
        <v/>
      </c>
      <c r="L812" s="100">
        <f>IFERROR(VLOOKUP(A812,Instruction!A:J,10,0),"No Supplies")</f>
        <v/>
      </c>
      <c r="M812" s="98">
        <f>IFERROR(VLOOKUP(A812,Data1!A:C,3,0),1)</f>
        <v/>
      </c>
      <c r="N812" s="97">
        <f>IFERROR(VLOOKUP(D812,Data2!$A:$D,4,0),"")</f>
        <v/>
      </c>
      <c r="O812" s="96">
        <f>IFERROR(VLOOKUP(D812,Data2!$A:$C,3,0),"")</f>
        <v/>
      </c>
      <c r="P812" s="97" t="n">
        <v>3</v>
      </c>
      <c r="Q812" s="96" t="n">
        <v>3</v>
      </c>
      <c r="R812" s="96" t="inlineStr"/>
      <c r="S812" s="96" t="inlineStr">
        <is>
          <t>CASE</t>
        </is>
      </c>
    </row>
    <row r="813">
      <c r="A813" s="109" t="inlineStr">
        <is>
          <t>3124-CASE</t>
        </is>
      </c>
      <c r="B813" s="102" t="inlineStr">
        <is>
          <t>B08CYXWS6P</t>
        </is>
      </c>
      <c r="C813" s="102" t="inlineStr"/>
      <c r="D813" s="103">
        <f>IFERROR(VLOOKUP(A813,Data1!A:B,2,0),"")</f>
        <v/>
      </c>
      <c r="E813" s="113">
        <f>M813*Q813</f>
        <v/>
      </c>
      <c r="F813" s="113">
        <f>I813*IF(S813="CASE",H813,G813)</f>
        <v/>
      </c>
      <c r="G813" s="103">
        <f>IF(S813="CASE","",IFERROR(ROUNDUP(E813/N813,0),""))</f>
        <v/>
      </c>
      <c r="H813" s="103">
        <f>IF(S813="BOX","",IFERROR(ROUNDUP(E813/O813,0),""))</f>
        <v/>
      </c>
      <c r="I813" s="105">
        <f>IF(S813="CASE",FLOOR(O813/M813,1),FLOOR(N813/M813,1))</f>
        <v/>
      </c>
      <c r="J813" s="106">
        <f>IF(ISNUMBER(SEARCH("FNSKU",C813)),"Labeling","")</f>
        <v/>
      </c>
      <c r="K813" s="106">
        <f>IFERROR(VLOOKUP(A813,Instruction!A:F,6,0),"")</f>
        <v/>
      </c>
      <c r="L813" s="107">
        <f>IFERROR(VLOOKUP(A813,Instruction!A:J,10,0),"No Supplies")</f>
        <v/>
      </c>
      <c r="M813" s="113">
        <f>IFERROR(VLOOKUP(A813,Data1!A:C,3,0),1)</f>
        <v/>
      </c>
      <c r="N813" s="103">
        <f>IFERROR(VLOOKUP(D813,Data2!$A:$D,4,0),"")</f>
        <v/>
      </c>
      <c r="O813" s="102">
        <f>IFERROR(VLOOKUP(D813,Data2!$A:$C,3,0),"")</f>
        <v/>
      </c>
      <c r="P813" s="103" t="n">
        <v>3</v>
      </c>
      <c r="Q813" s="102" t="n">
        <v>3</v>
      </c>
      <c r="R813" s="102" t="inlineStr"/>
      <c r="S813" s="102" t="inlineStr">
        <is>
          <t>CASE</t>
        </is>
      </c>
    </row>
    <row r="814">
      <c r="A814" s="95" t="inlineStr">
        <is>
          <t>17089-EACH</t>
        </is>
      </c>
      <c r="B814" s="96" t="inlineStr">
        <is>
          <t>B0CM9XP3M7</t>
        </is>
      </c>
      <c r="C814" s="96" t="inlineStr"/>
      <c r="D814" s="97">
        <f>IFERROR(VLOOKUP(A814,Data1!A:B,2,0),"")</f>
        <v/>
      </c>
      <c r="E814" s="98">
        <f>M814*Q814</f>
        <v/>
      </c>
      <c r="F814" s="98">
        <f>I814*IF(S814="CASE",H814,G814)</f>
        <v/>
      </c>
      <c r="G814" s="97">
        <f>IF(S814="CASE","",IFERROR(ROUNDUP(E814/N814,0),""))</f>
        <v/>
      </c>
      <c r="H814" s="97">
        <f>IF(S814="BOX","",IFERROR(ROUNDUP(E814/O814,0),""))</f>
        <v/>
      </c>
      <c r="I814" s="98">
        <f>IF(S814="CASE",FLOOR(O814/M814,1),FLOOR(N814/M814,1))</f>
        <v/>
      </c>
      <c r="J814" s="99">
        <f>IF(ISNUMBER(SEARCH("FNSKU",C814)),"Labeling","")</f>
        <v/>
      </c>
      <c r="K814" s="99">
        <f>IFERROR(VLOOKUP(A814,Instruction!A:F,6,0),"")</f>
        <v/>
      </c>
      <c r="L814" s="100">
        <f>IFERROR(VLOOKUP(A814,Instruction!A:J,10,0),"No Supplies")</f>
        <v/>
      </c>
      <c r="M814" s="98">
        <f>IFERROR(VLOOKUP(A814,Data1!A:C,3,0),1)</f>
        <v/>
      </c>
      <c r="N814" s="97">
        <f>IFERROR(VLOOKUP(D814,Data2!$A:$D,4,0),"")</f>
        <v/>
      </c>
      <c r="O814" s="96">
        <f>IFERROR(VLOOKUP(D814,Data2!$A:$C,3,0),"")</f>
        <v/>
      </c>
      <c r="P814" s="97" t="n">
        <v>3</v>
      </c>
      <c r="Q814" s="96" t="n">
        <v>12</v>
      </c>
      <c r="R814" s="96" t="inlineStr"/>
      <c r="S814" s="96" t="inlineStr">
        <is>
          <t>BOX</t>
        </is>
      </c>
    </row>
    <row r="815">
      <c r="A815" s="109" t="inlineStr">
        <is>
          <t>1775-BOX</t>
        </is>
      </c>
      <c r="B815" s="102" t="inlineStr">
        <is>
          <t>B07XQKDQ8L</t>
        </is>
      </c>
      <c r="C815" s="102" t="inlineStr"/>
      <c r="D815" s="103">
        <f>IFERROR(VLOOKUP(A815,Data1!A:B,2,0),"")</f>
        <v/>
      </c>
      <c r="E815" s="113">
        <f>M815*Q815</f>
        <v/>
      </c>
      <c r="F815" s="113">
        <f>I815*IF(S815="CASE",H815,G815)</f>
        <v/>
      </c>
      <c r="G815" s="103">
        <f>IF(S815="CASE","",IFERROR(ROUNDUP(E815/N815,0),""))</f>
        <v/>
      </c>
      <c r="H815" s="103">
        <f>IF(S815="BOX","",IFERROR(ROUNDUP(E815/O815,0),""))</f>
        <v/>
      </c>
      <c r="I815" s="105">
        <f>IF(S815="CASE",FLOOR(O815/M815,1),FLOOR(N815/M815,1))</f>
        <v/>
      </c>
      <c r="J815" s="106">
        <f>IF(ISNUMBER(SEARCH("FNSKU",C815)),"Labeling","")</f>
        <v/>
      </c>
      <c r="K815" s="106">
        <f>IFERROR(VLOOKUP(A815,Instruction!A:F,6,0),"")</f>
        <v/>
      </c>
      <c r="L815" s="107">
        <f>IFERROR(VLOOKUP(A815,Instruction!A:J,10,0),"No Supplies")</f>
        <v/>
      </c>
      <c r="M815" s="113">
        <f>IFERROR(VLOOKUP(A815,Data1!A:C,3,0),1)</f>
        <v/>
      </c>
      <c r="N815" s="103">
        <f>IFERROR(VLOOKUP(D815,Data2!$A:$D,4,0),"")</f>
        <v/>
      </c>
      <c r="O815" s="102">
        <f>IFERROR(VLOOKUP(D815,Data2!$A:$C,3,0),"")</f>
        <v/>
      </c>
      <c r="P815" s="103" t="n">
        <v>3</v>
      </c>
      <c r="Q815" s="102" t="n">
        <v>6</v>
      </c>
      <c r="R815" s="102" t="inlineStr"/>
      <c r="S815" s="102" t="inlineStr">
        <is>
          <t>CASE</t>
        </is>
      </c>
    </row>
    <row r="816">
      <c r="A816" s="95" t="inlineStr">
        <is>
          <t>1708-EACH</t>
        </is>
      </c>
      <c r="B816" s="96" t="inlineStr">
        <is>
          <t>B07S993WNX</t>
        </is>
      </c>
      <c r="C816" s="96" t="inlineStr"/>
      <c r="D816" s="97">
        <f>IFERROR(VLOOKUP(A816,Data1!A:B,2,0),"")</f>
        <v/>
      </c>
      <c r="E816" s="98">
        <f>M816*Q816</f>
        <v/>
      </c>
      <c r="F816" s="98">
        <f>I816*IF(S816="CASE",H816,G816)</f>
        <v/>
      </c>
      <c r="G816" s="97">
        <f>IF(S816="CASE","",IFERROR(ROUNDUP(E816/N816,0),""))</f>
        <v/>
      </c>
      <c r="H816" s="97">
        <f>IF(S816="BOX","",IFERROR(ROUNDUP(E816/O816,0),""))</f>
        <v/>
      </c>
      <c r="I816" s="98">
        <f>IF(S816="CASE",FLOOR(O816/M816,1),FLOOR(N816/M816,1))</f>
        <v/>
      </c>
      <c r="J816" s="99">
        <f>IF(ISNUMBER(SEARCH("FNSKU",C816)),"Labeling","")</f>
        <v/>
      </c>
      <c r="K816" s="99">
        <f>IFERROR(VLOOKUP(A816,Instruction!A:F,6,0),"")</f>
        <v/>
      </c>
      <c r="L816" s="100">
        <f>IFERROR(VLOOKUP(A816,Instruction!A:J,10,0),"No Supplies")</f>
        <v/>
      </c>
      <c r="M816" s="98">
        <f>IFERROR(VLOOKUP(A816,Data1!A:C,3,0),1)</f>
        <v/>
      </c>
      <c r="N816" s="97">
        <f>IFERROR(VLOOKUP(D816,Data2!$A:$D,4,0),"")</f>
        <v/>
      </c>
      <c r="O816" s="96">
        <f>IFERROR(VLOOKUP(D816,Data2!$A:$C,3,0),"")</f>
        <v/>
      </c>
      <c r="P816" s="97" t="n">
        <v>3</v>
      </c>
      <c r="Q816" s="96" t="n">
        <v>24</v>
      </c>
      <c r="R816" s="96" t="inlineStr"/>
      <c r="S816" s="96" t="inlineStr">
        <is>
          <t>BOX</t>
        </is>
      </c>
    </row>
    <row r="817">
      <c r="A817" s="109" t="inlineStr">
        <is>
          <t>3801-BOX</t>
        </is>
      </c>
      <c r="B817" s="102" t="inlineStr">
        <is>
          <t>B07XQK5BVD</t>
        </is>
      </c>
      <c r="C817" s="102" t="inlineStr"/>
      <c r="D817" s="103">
        <f>IFERROR(VLOOKUP(A817,Data1!A:B,2,0),"")</f>
        <v/>
      </c>
      <c r="E817" s="113">
        <f>M817*Q817</f>
        <v/>
      </c>
      <c r="F817" s="113">
        <f>I817*IF(S817="CASE",H817,G817)</f>
        <v/>
      </c>
      <c r="G817" s="103">
        <f>IF(S817="CASE","",IFERROR(ROUNDUP(E817/N817,0),""))</f>
        <v/>
      </c>
      <c r="H817" s="103">
        <f>IF(S817="BOX","",IFERROR(ROUNDUP(E817/O817,0),""))</f>
        <v/>
      </c>
      <c r="I817" s="105">
        <f>IF(S817="CASE",FLOOR(O817/M817,1),FLOOR(N817/M817,1))</f>
        <v/>
      </c>
      <c r="J817" s="106">
        <f>IF(ISNUMBER(SEARCH("FNSKU",C817)),"Labeling","")</f>
        <v/>
      </c>
      <c r="K817" s="106">
        <f>IFERROR(VLOOKUP(A817,Instruction!A:F,6,0),"")</f>
        <v/>
      </c>
      <c r="L817" s="107">
        <f>IFERROR(VLOOKUP(A817,Instruction!A:J,10,0),"No Supplies")</f>
        <v/>
      </c>
      <c r="M817" s="113">
        <f>IFERROR(VLOOKUP(A817,Data1!A:C,3,0),1)</f>
        <v/>
      </c>
      <c r="N817" s="103">
        <f>IFERROR(VLOOKUP(D817,Data2!$A:$D,4,0),"")</f>
        <v/>
      </c>
      <c r="O817" s="102">
        <f>IFERROR(VLOOKUP(D817,Data2!$A:$C,3,0),"")</f>
        <v/>
      </c>
      <c r="P817" s="103" t="n">
        <v>3</v>
      </c>
      <c r="Q817" s="102" t="n">
        <v>6</v>
      </c>
      <c r="R817" s="102" t="inlineStr"/>
      <c r="S817" s="102" t="inlineStr">
        <is>
          <t>CASE</t>
        </is>
      </c>
    </row>
    <row r="818">
      <c r="A818" s="95" t="inlineStr">
        <is>
          <t>2805-PACK4</t>
        </is>
      </c>
      <c r="B818" s="96" t="inlineStr">
        <is>
          <t>B08JD5ZHP5</t>
        </is>
      </c>
      <c r="C818" s="96" t="inlineStr"/>
      <c r="D818" s="97">
        <f>IFERROR(VLOOKUP(A818,Data1!A:B,2,0),"")</f>
        <v/>
      </c>
      <c r="E818" s="98">
        <f>M818*Q818</f>
        <v/>
      </c>
      <c r="F818" s="98">
        <f>I818*IF(S818="CASE",H818,G818)</f>
        <v/>
      </c>
      <c r="G818" s="97">
        <f>IF(S818="CASE","",IFERROR(ROUNDUP(E818/N818,0),""))</f>
        <v/>
      </c>
      <c r="H818" s="97">
        <f>IF(S818="BOX","",IFERROR(ROUNDUP(E818/O818,0),""))</f>
        <v/>
      </c>
      <c r="I818" s="98">
        <f>IF(S818="CASE",FLOOR(O818/M818,1),FLOOR(N818/M818,1))</f>
        <v/>
      </c>
      <c r="J818" s="99">
        <f>IF(ISNUMBER(SEARCH("FNSKU",C818)),"Labeling","")</f>
        <v/>
      </c>
      <c r="K818" s="99">
        <f>IFERROR(VLOOKUP(A818,Instruction!A:F,6,0),"")</f>
        <v/>
      </c>
      <c r="L818" s="100">
        <f>IFERROR(VLOOKUP(A818,Instruction!A:J,10,0),"No Supplies")</f>
        <v/>
      </c>
      <c r="M818" s="98">
        <f>IFERROR(VLOOKUP(A818,Data1!A:C,3,0),1)</f>
        <v/>
      </c>
      <c r="N818" s="97">
        <f>IFERROR(VLOOKUP(D818,Data2!$A:$D,4,0),"")</f>
        <v/>
      </c>
      <c r="O818" s="96">
        <f>IFERROR(VLOOKUP(D818,Data2!$A:$C,3,0),"")</f>
        <v/>
      </c>
      <c r="P818" s="97" t="n">
        <v>3</v>
      </c>
      <c r="Q818" s="96" t="n">
        <v>6</v>
      </c>
      <c r="R818" s="96" t="inlineStr"/>
      <c r="S818" s="96" t="inlineStr">
        <is>
          <t>BOX</t>
        </is>
      </c>
    </row>
    <row r="819">
      <c r="A819" s="109" t="inlineStr">
        <is>
          <t>2174-CASE</t>
        </is>
      </c>
      <c r="B819" s="102" t="inlineStr">
        <is>
          <t>B07XL4MXDQ</t>
        </is>
      </c>
      <c r="C819" s="102" t="inlineStr"/>
      <c r="D819" s="103">
        <f>IFERROR(VLOOKUP(A819,Data1!A:B,2,0),"")</f>
        <v/>
      </c>
      <c r="E819" s="113">
        <f>M819*Q819</f>
        <v/>
      </c>
      <c r="F819" s="113">
        <f>I819*IF(S819="CASE",H819,G819)</f>
        <v/>
      </c>
      <c r="G819" s="103">
        <f>IF(S819="CASE","",IFERROR(ROUNDUP(E819/N819,0),""))</f>
        <v/>
      </c>
      <c r="H819" s="103">
        <f>IF(S819="BOX","",IFERROR(ROUNDUP(E819/O819,0),""))</f>
        <v/>
      </c>
      <c r="I819" s="105">
        <f>IF(S819="CASE",FLOOR(O819/M819,1),FLOOR(N819/M819,1))</f>
        <v/>
      </c>
      <c r="J819" s="106">
        <f>IF(ISNUMBER(SEARCH("FNSKU",C819)),"Labeling","")</f>
        <v/>
      </c>
      <c r="K819" s="106">
        <f>IFERROR(VLOOKUP(A819,Instruction!A:F,6,0),"")</f>
        <v/>
      </c>
      <c r="L819" s="107">
        <f>IFERROR(VLOOKUP(A819,Instruction!A:J,10,0),"No Supplies")</f>
        <v/>
      </c>
      <c r="M819" s="113">
        <f>IFERROR(VLOOKUP(A819,Data1!A:C,3,0),1)</f>
        <v/>
      </c>
      <c r="N819" s="103">
        <f>IFERROR(VLOOKUP(D819,Data2!$A:$D,4,0),"")</f>
        <v/>
      </c>
      <c r="O819" s="102">
        <f>IFERROR(VLOOKUP(D819,Data2!$A:$C,3,0),"")</f>
        <v/>
      </c>
      <c r="P819" s="103" t="n">
        <v>3</v>
      </c>
      <c r="Q819" s="102" t="n">
        <v>3</v>
      </c>
      <c r="R819" s="102" t="inlineStr"/>
      <c r="S819" s="102" t="inlineStr">
        <is>
          <t>CASE</t>
        </is>
      </c>
    </row>
    <row r="820">
      <c r="A820" s="95" t="inlineStr">
        <is>
          <t>3999-EACH</t>
        </is>
      </c>
      <c r="B820" s="96" t="inlineStr">
        <is>
          <t>B0875LVZVC</t>
        </is>
      </c>
      <c r="C820" s="96" t="inlineStr"/>
      <c r="D820" s="97">
        <f>IFERROR(VLOOKUP(A820,Data1!A:B,2,0),"")</f>
        <v/>
      </c>
      <c r="E820" s="98">
        <f>M820*Q820</f>
        <v/>
      </c>
      <c r="F820" s="98">
        <f>I820*IF(S820="CASE",H820,G820)</f>
        <v/>
      </c>
      <c r="G820" s="97">
        <f>IF(S820="CASE","",IFERROR(ROUNDUP(E820/N820,0),""))</f>
        <v/>
      </c>
      <c r="H820" s="97">
        <f>IF(S820="BOX","",IFERROR(ROUNDUP(E820/O820,0),""))</f>
        <v/>
      </c>
      <c r="I820" s="98">
        <f>IF(S820="CASE",FLOOR(O820/M820,1),FLOOR(N820/M820,1))</f>
        <v/>
      </c>
      <c r="J820" s="99">
        <f>IF(ISNUMBER(SEARCH("FNSKU",C820)),"Labeling","")</f>
        <v/>
      </c>
      <c r="K820" s="99">
        <f>IFERROR(VLOOKUP(A820,Instruction!A:F,6,0),"")</f>
        <v/>
      </c>
      <c r="L820" s="100">
        <f>IFERROR(VLOOKUP(A820,Instruction!A:J,10,0),"No Supplies")</f>
        <v/>
      </c>
      <c r="M820" s="98">
        <f>IFERROR(VLOOKUP(A820,Data1!A:C,3,0),1)</f>
        <v/>
      </c>
      <c r="N820" s="97">
        <f>IFERROR(VLOOKUP(D820,Data2!$A:$D,4,0),"")</f>
        <v/>
      </c>
      <c r="O820" s="96">
        <f>IFERROR(VLOOKUP(D820,Data2!$A:$C,3,0),"")</f>
        <v/>
      </c>
      <c r="P820" s="97" t="n">
        <v>3</v>
      </c>
      <c r="Q820" s="96" t="n">
        <v>24</v>
      </c>
      <c r="R820" s="96" t="inlineStr"/>
      <c r="S820" s="96" t="inlineStr">
        <is>
          <t>BOX</t>
        </is>
      </c>
    </row>
    <row r="821">
      <c r="A821" s="109" t="inlineStr">
        <is>
          <t>2155-PACK10</t>
        </is>
      </c>
      <c r="B821" s="102" t="inlineStr">
        <is>
          <t>B0BSP3ZWKB</t>
        </is>
      </c>
      <c r="C821" s="102" t="inlineStr"/>
      <c r="D821" s="103">
        <f>IFERROR(VLOOKUP(A821,Data1!A:B,2,0),"")</f>
        <v/>
      </c>
      <c r="E821" s="113">
        <f>M821*Q821</f>
        <v/>
      </c>
      <c r="F821" s="113">
        <f>I821*IF(S821="CASE",H821,G821)</f>
        <v/>
      </c>
      <c r="G821" s="103">
        <f>IF(S821="CASE","",IFERROR(ROUNDUP(E821/N821,0),""))</f>
        <v/>
      </c>
      <c r="H821" s="103">
        <f>IF(S821="BOX","",IFERROR(ROUNDUP(E821/O821,0),""))</f>
        <v/>
      </c>
      <c r="I821" s="105">
        <f>IF(S821="CASE",FLOOR(O821/M821,1),FLOOR(N821/M821,1))</f>
        <v/>
      </c>
      <c r="J821" s="106">
        <f>IF(ISNUMBER(SEARCH("FNSKU",C821)),"Labeling","")</f>
        <v/>
      </c>
      <c r="K821" s="106">
        <f>IFERROR(VLOOKUP(A821,Instruction!A:F,6,0),"")</f>
        <v/>
      </c>
      <c r="L821" s="107">
        <f>IFERROR(VLOOKUP(A821,Instruction!A:J,10,0),"No Supplies")</f>
        <v/>
      </c>
      <c r="M821" s="113">
        <f>IFERROR(VLOOKUP(A821,Data1!A:C,3,0),1)</f>
        <v/>
      </c>
      <c r="N821" s="103">
        <f>IFERROR(VLOOKUP(D821,Data2!$A:$D,4,0),"")</f>
        <v/>
      </c>
      <c r="O821" s="102">
        <f>IFERROR(VLOOKUP(D821,Data2!$A:$C,3,0),"")</f>
        <v/>
      </c>
      <c r="P821" s="103" t="n">
        <v>3</v>
      </c>
      <c r="Q821" s="102" t="n">
        <v>50</v>
      </c>
      <c r="R821" s="102" t="inlineStr"/>
      <c r="S821" s="102" t="inlineStr">
        <is>
          <t>CASE</t>
        </is>
      </c>
    </row>
    <row r="822">
      <c r="A822" s="95" t="inlineStr">
        <is>
          <t>5408-CASE</t>
        </is>
      </c>
      <c r="B822" s="96" t="inlineStr">
        <is>
          <t>B08XBHDN66</t>
        </is>
      </c>
      <c r="C822" s="96" t="inlineStr"/>
      <c r="D822" s="97">
        <f>IFERROR(VLOOKUP(A822,Data1!A:B,2,0),"")</f>
        <v/>
      </c>
      <c r="E822" s="98">
        <f>M822*Q822</f>
        <v/>
      </c>
      <c r="F822" s="98">
        <f>I822*IF(S822="CASE",H822,G822)</f>
        <v/>
      </c>
      <c r="G822" s="97">
        <f>IF(S822="CASE","",IFERROR(ROUNDUP(E822/N822,0),""))</f>
        <v/>
      </c>
      <c r="H822" s="97">
        <f>IF(S822="BOX","",IFERROR(ROUNDUP(E822/O822,0),""))</f>
        <v/>
      </c>
      <c r="I822" s="98">
        <f>IF(S822="CASE",FLOOR(O822/M822,1),FLOOR(N822/M822,1))</f>
        <v/>
      </c>
      <c r="J822" s="99">
        <f>IF(ISNUMBER(SEARCH("FNSKU",C822)),"Labeling","")</f>
        <v/>
      </c>
      <c r="K822" s="99">
        <f>IFERROR(VLOOKUP(A822,Instruction!A:F,6,0),"")</f>
        <v/>
      </c>
      <c r="L822" s="100">
        <f>IFERROR(VLOOKUP(A822,Instruction!A:J,10,0),"No Supplies")</f>
        <v/>
      </c>
      <c r="M822" s="98">
        <f>IFERROR(VLOOKUP(A822,Data1!A:C,3,0),1)</f>
        <v/>
      </c>
      <c r="N822" s="97">
        <f>IFERROR(VLOOKUP(D822,Data2!$A:$D,4,0),"")</f>
        <v/>
      </c>
      <c r="O822" s="96">
        <f>IFERROR(VLOOKUP(D822,Data2!$A:$C,3,0),"")</f>
        <v/>
      </c>
      <c r="P822" s="97" t="n">
        <v>3</v>
      </c>
      <c r="Q822" s="96" t="n">
        <v>3</v>
      </c>
      <c r="R822" s="96" t="inlineStr"/>
      <c r="S822" s="96" t="inlineStr">
        <is>
          <t>CASE</t>
        </is>
      </c>
    </row>
    <row r="823">
      <c r="A823" s="102" t="inlineStr">
        <is>
          <t>1040-EACH</t>
        </is>
      </c>
      <c r="B823" s="102" t="inlineStr">
        <is>
          <t>B096L7V7QG</t>
        </is>
      </c>
      <c r="C823" s="102" t="inlineStr"/>
      <c r="D823" s="102">
        <f>IFERROR(VLOOKUP(A823,Data1!A:B,2,0),"")</f>
        <v/>
      </c>
      <c r="E823" s="102">
        <f>M823*Q823</f>
        <v/>
      </c>
      <c r="F823" s="102">
        <f>I823*IF(S823="CASE",H823,G823)</f>
        <v/>
      </c>
      <c r="G823" s="102">
        <f>IF(S823="CASE","",IFERROR(ROUNDUP(E823/N823,0),""))</f>
        <v/>
      </c>
      <c r="H823" s="102">
        <f>IF(S823="BOX","",IFERROR(ROUNDUP(E823/O823,0),""))</f>
        <v/>
      </c>
      <c r="I823" s="102">
        <f>IF(S823="CASE",FLOOR(O823/M823,1),FLOOR(N823/M823,1))</f>
        <v/>
      </c>
      <c r="J823" s="106">
        <f>IF(ISNUMBER(SEARCH("FNSKU",C823)),"Labeling","")</f>
        <v/>
      </c>
      <c r="K823" s="106">
        <f>IFERROR(VLOOKUP(A823,Instruction!A:F,6,0),"")</f>
        <v/>
      </c>
      <c r="L823" s="107">
        <f>IFERROR(VLOOKUP(A823,Instruction!A:J,10,0),"No Supplies")</f>
        <v/>
      </c>
      <c r="M823" s="120">
        <f>IFERROR(VLOOKUP(A823,Data1!A:C,3,0),1)</f>
        <v/>
      </c>
      <c r="N823" s="102">
        <f>IFERROR(VLOOKUP(D823,Data2!$A:$D,4,0),"")</f>
        <v/>
      </c>
      <c r="O823" s="102">
        <f>IFERROR(VLOOKUP(D823,Data2!$A:$C,3,0),"")</f>
        <v/>
      </c>
      <c r="P823" s="102" t="n">
        <v>3</v>
      </c>
      <c r="Q823" s="102" t="n">
        <v>12</v>
      </c>
      <c r="R823" s="102" t="inlineStr"/>
      <c r="S823" s="102" t="inlineStr">
        <is>
          <t>CASE</t>
        </is>
      </c>
    </row>
    <row r="824">
      <c r="A824" s="96" t="inlineStr">
        <is>
          <t>315-CASE</t>
        </is>
      </c>
      <c r="B824" s="96" t="inlineStr">
        <is>
          <t>B09NMQTFCL</t>
        </is>
      </c>
      <c r="C824" s="96" t="inlineStr"/>
      <c r="D824" s="96">
        <f>IFERROR(VLOOKUP(A824,Data1!A:B,2,0),"")</f>
        <v/>
      </c>
      <c r="E824" s="96">
        <f>M824*Q824</f>
        <v/>
      </c>
      <c r="F824" s="96">
        <f>I824*IF(S824="CASE",H824,G824)</f>
        <v/>
      </c>
      <c r="G824" s="96">
        <f>IF(S824="CASE","",IFERROR(ROUNDUP(E824/N824,0),""))</f>
        <v/>
      </c>
      <c r="H824" s="96">
        <f>IF(S824="BOX","",IFERROR(ROUNDUP(E824/O824,0),""))</f>
        <v/>
      </c>
      <c r="I824" s="96">
        <f>IF(S824="CASE",FLOOR(O824/M824,1),FLOOR(N824/M824,1))</f>
        <v/>
      </c>
      <c r="J824" s="96">
        <f>IF(ISNUMBER(SEARCH("FNSKU",C824)),"Labeling","")</f>
        <v/>
      </c>
      <c r="K824" s="96">
        <f>IFERROR(VLOOKUP(A824,Instruction!A:F,6,0),"")</f>
        <v/>
      </c>
      <c r="L824" s="96">
        <f>IFERROR(VLOOKUP(A824,Instruction!A:J,10,0),"No Supplies")</f>
        <v/>
      </c>
      <c r="M824" s="96">
        <f>IFERROR(VLOOKUP(A824,Data1!A:C,3,0),1)</f>
        <v/>
      </c>
      <c r="N824" s="96">
        <f>IFERROR(VLOOKUP(D824,Data2!$A:$D,4,0),"")</f>
        <v/>
      </c>
      <c r="O824" s="96">
        <f>IFERROR(VLOOKUP(D824,Data2!$A:$C,3,0),"")</f>
        <v/>
      </c>
      <c r="P824" s="96" t="n">
        <v>3</v>
      </c>
      <c r="Q824" s="96" t="n">
        <v>3</v>
      </c>
      <c r="R824" s="96" t="inlineStr"/>
      <c r="S824" s="96" t="inlineStr">
        <is>
          <t>CASE</t>
        </is>
      </c>
    </row>
    <row r="825">
      <c r="A825" s="102" t="inlineStr">
        <is>
          <t>3129-SET2</t>
        </is>
      </c>
      <c r="B825" s="102" t="inlineStr">
        <is>
          <t>B0B8KSGCSC</t>
        </is>
      </c>
      <c r="C825" s="102" t="inlineStr"/>
      <c r="D825" s="102">
        <f>IFERROR(VLOOKUP(A825,Data1!A:B,2,0),"")</f>
        <v/>
      </c>
      <c r="E825" s="102">
        <f>M825*Q825</f>
        <v/>
      </c>
      <c r="F825" s="102">
        <f>I825*IF(S825="CASE",H825,G825)</f>
        <v/>
      </c>
      <c r="G825" s="102">
        <f>IF(S825="CASE","",IFERROR(ROUNDUP(E825/N825,0),""))</f>
        <v/>
      </c>
      <c r="H825" s="102">
        <f>IF(S825="BOX","",IFERROR(ROUNDUP(E825/O825,0),""))</f>
        <v/>
      </c>
      <c r="I825" s="102">
        <f>IF(S825="CASE",FLOOR(O825/M825,1),FLOOR(N825/M825,1))</f>
        <v/>
      </c>
      <c r="J825" s="102">
        <f>IF(ISNUMBER(SEARCH("FNSKU",C825)),"Labeling","")</f>
        <v/>
      </c>
      <c r="K825" s="102" t="n">
        <v/>
      </c>
      <c r="L825" s="102">
        <f>IFERROR(VLOOKUP(A825,Instruction!A:J,10,0),"No Supplies")</f>
        <v/>
      </c>
      <c r="M825" s="102">
        <f>IFERROR(VLOOKUP(A825,Data1!A:C,3,0),1)</f>
        <v/>
      </c>
      <c r="N825" s="102">
        <f>IFERROR(VLOOKUP(D825,Data2!$A:$D,4,0),"")</f>
        <v/>
      </c>
      <c r="O825" s="102">
        <f>IFERROR(VLOOKUP(D825,Data2!$A:$C,3,0),"")</f>
        <v/>
      </c>
      <c r="P825" s="102" t="n">
        <v>3</v>
      </c>
      <c r="Q825" s="102" t="n">
        <v>12</v>
      </c>
      <c r="R825" s="102" t="inlineStr"/>
      <c r="S825" s="102" t="inlineStr">
        <is>
          <t>BOX</t>
        </is>
      </c>
    </row>
    <row r="826">
      <c r="A826" s="96" t="inlineStr">
        <is>
          <t>8258-CASE</t>
        </is>
      </c>
      <c r="B826" s="96" t="inlineStr">
        <is>
          <t>B0D4879Q7S</t>
        </is>
      </c>
      <c r="C826" s="96" t="inlineStr">
        <is>
          <t>B0D4879Q7S</t>
        </is>
      </c>
      <c r="D826" s="96">
        <f>IFERROR(VLOOKUP(A826,Data1!A:B,2,0),"")</f>
        <v/>
      </c>
      <c r="E826" s="96">
        <f>M826*Q826</f>
        <v/>
      </c>
      <c r="F826" s="96">
        <f>I826*IF(S826="CASE",H826,G826)</f>
        <v/>
      </c>
      <c r="G826" s="96">
        <f>IF(S826="CASE","",IFERROR(ROUNDUP(E826/N826,0),""))</f>
        <v/>
      </c>
      <c r="H826" s="96">
        <f>IF(S826="BOX","",IFERROR(ROUNDUP(E826/O826,0),""))</f>
        <v/>
      </c>
      <c r="I826" s="96">
        <f>IF(S826="CASE",FLOOR(O826/M826,1),FLOOR(N826/M826,1))</f>
        <v/>
      </c>
      <c r="J826" s="96">
        <f>IF(ISNUMBER(SEARCH("FNSKU",C826)),"Labeling","")</f>
        <v/>
      </c>
      <c r="K826" s="96">
        <f>IFERROR(VLOOKUP(A826,Instruction!A:F,6,0),"")</f>
        <v/>
      </c>
      <c r="L826" s="96">
        <f>IFERROR(VLOOKUP(A826,Instruction!A:J,10,0),"No Supplies")</f>
        <v/>
      </c>
      <c r="M826" s="96">
        <f>IFERROR(VLOOKUP(A826,Data1!A:C,3,0),1)</f>
        <v/>
      </c>
      <c r="N826" s="96">
        <f>IFERROR(VLOOKUP(D826,Data2!$A:$D,4,0),"")</f>
        <v/>
      </c>
      <c r="O826" s="96">
        <f>IFERROR(VLOOKUP(D826,Data2!$A:$C,3,0),"")</f>
        <v/>
      </c>
      <c r="P826" s="96" t="n">
        <v>1</v>
      </c>
      <c r="Q826" s="96" t="n">
        <v>1</v>
      </c>
      <c r="R826" s="96" t="inlineStr"/>
      <c r="S826" s="96" t="inlineStr">
        <is>
          <t>CASE</t>
        </is>
      </c>
    </row>
    <row r="827">
      <c r="A827" s="102" t="inlineStr">
        <is>
          <t>1201-EACH-M2</t>
        </is>
      </c>
      <c r="B827" s="102" t="inlineStr">
        <is>
          <t>B07S1XPF5S</t>
        </is>
      </c>
      <c r="C827" s="102" t="inlineStr"/>
      <c r="D827" s="102">
        <f>IFERROR(VLOOKUP(A827,Data1!A:B,2,0),"")</f>
        <v/>
      </c>
      <c r="E827" s="102">
        <f>M827*Q827</f>
        <v/>
      </c>
      <c r="F827" s="102">
        <f>I827*IF(S827="CASE",H827,G827)</f>
        <v/>
      </c>
      <c r="G827" s="102">
        <f>IF(S827="CASE","",IFERROR(ROUNDUP(E827/N827,0),""))</f>
        <v/>
      </c>
      <c r="H827" s="102">
        <f>IF(S827="BOX","",IFERROR(ROUNDUP(E827/O827,0),""))</f>
        <v/>
      </c>
      <c r="I827" s="102">
        <f>IF(S827="CASE",FLOOR(O827/M827,1),FLOOR(N827/M827,1))</f>
        <v/>
      </c>
      <c r="J827" s="102">
        <f>IF(ISNUMBER(SEARCH("FNSKU",C827)),"Labeling","")</f>
        <v/>
      </c>
      <c r="K827" s="102">
        <f>IFERROR(VLOOKUP(A827,Instruction!A:F,6,0),"")</f>
        <v/>
      </c>
      <c r="L827" s="102">
        <f>IFERROR(VLOOKUP(A827,Instruction!A:J,10,0),"No Supplies")</f>
        <v/>
      </c>
      <c r="M827" s="102">
        <f>IFERROR(VLOOKUP(A827,Data1!A:C,3,0),1)</f>
        <v/>
      </c>
      <c r="N827" s="102">
        <f>IFERROR(VLOOKUP(D827,Data2!$A:$D,4,0),"")</f>
        <v/>
      </c>
      <c r="O827" s="102">
        <f>IFERROR(VLOOKUP(D827,Data2!$A:$C,3,0),"")</f>
        <v/>
      </c>
      <c r="P827" s="102" t="n">
        <v>3</v>
      </c>
      <c r="Q827" s="102" t="n">
        <v>24</v>
      </c>
      <c r="R827" s="102" t="inlineStr"/>
      <c r="S827" s="102" t="inlineStr">
        <is>
          <t>BOX</t>
        </is>
      </c>
    </row>
    <row r="828">
      <c r="A828" s="96" t="inlineStr">
        <is>
          <t>556-PACK6</t>
        </is>
      </c>
      <c r="B828" s="96" t="inlineStr">
        <is>
          <t>B08FBQ99ZH</t>
        </is>
      </c>
      <c r="C828" s="96" t="inlineStr"/>
      <c r="D828" s="96">
        <f>IFERROR(VLOOKUP(A828,Data1!A:B,2,0),"")</f>
        <v/>
      </c>
      <c r="E828" s="96">
        <f>M828*Q828</f>
        <v/>
      </c>
      <c r="F828" s="96">
        <f>I828*IF(S828="CASE",H828,G828)</f>
        <v/>
      </c>
      <c r="G828" s="96">
        <f>IF(S828="CASE","",IFERROR(ROUNDUP(E828/N828,0),""))</f>
        <v/>
      </c>
      <c r="H828" s="96">
        <f>IF(S828="BOX","",IFERROR(ROUNDUP(E828/O828,0),""))</f>
        <v/>
      </c>
      <c r="I828" s="96">
        <f>IF(S828="CASE",FLOOR(O828/M828,1),FLOOR(N828/M828,1))</f>
        <v/>
      </c>
      <c r="J828" s="96">
        <f>IF(ISNUMBER(SEARCH("FNSKU",C828)),"Labeling","")</f>
        <v/>
      </c>
      <c r="K828" s="96">
        <f>IFERROR(VLOOKUP(A828,Instruction!A:F,6,0),"")</f>
        <v/>
      </c>
      <c r="L828" s="96">
        <f>IFERROR(VLOOKUP(A828,Instruction!A:J,10,0),"No Supplies")</f>
        <v/>
      </c>
      <c r="M828" s="96">
        <f>IFERROR(VLOOKUP(A828,Data1!A:C,3,0),1)</f>
        <v/>
      </c>
      <c r="N828" s="96">
        <f>IFERROR(VLOOKUP(D828,Data2!$A:$D,4,0),"")</f>
        <v/>
      </c>
      <c r="O828" s="96">
        <f>IFERROR(VLOOKUP(D828,Data2!$A:$C,3,0),"")</f>
        <v/>
      </c>
      <c r="P828" s="96" t="n">
        <v>3</v>
      </c>
      <c r="Q828" s="96" t="n">
        <v>4</v>
      </c>
      <c r="R828" s="96" t="inlineStr"/>
      <c r="S828" s="96" t="inlineStr">
        <is>
          <t>CASE</t>
        </is>
      </c>
    </row>
    <row r="829">
      <c r="A829" s="102" t="inlineStr">
        <is>
          <t>3123-SET4</t>
        </is>
      </c>
      <c r="B829" s="102" t="inlineStr">
        <is>
          <t>B08QDZ96R8</t>
        </is>
      </c>
      <c r="C829" s="102" t="inlineStr"/>
      <c r="D829" s="102">
        <f>IFERROR(VLOOKUP(A829,Data1!A:B,2,0),"")</f>
        <v/>
      </c>
      <c r="E829" s="102">
        <f>M829*Q829</f>
        <v/>
      </c>
      <c r="F829" s="102">
        <f>I829*IF(S829="CASE",H829,G829)</f>
        <v/>
      </c>
      <c r="G829" s="102">
        <f>IF(S829="CASE","",IFERROR(ROUNDUP(E829/N829,0),""))</f>
        <v/>
      </c>
      <c r="H829" s="102">
        <f>IF(S829="BOX","",IFERROR(ROUNDUP(E829/O829,0),""))</f>
        <v/>
      </c>
      <c r="I829" s="102">
        <f>IF(S829="CASE",FLOOR(O829/M829,1),FLOOR(N829/M829,1))</f>
        <v/>
      </c>
      <c r="J829" s="102">
        <f>IF(ISNUMBER(SEARCH("FNSKU",C829)),"Labeling","")</f>
        <v/>
      </c>
      <c r="K829" s="102">
        <f>IFERROR(VLOOKUP(A829,Instruction!A:F,6,0),"")</f>
        <v/>
      </c>
      <c r="L829" s="102">
        <f>IFERROR(VLOOKUP(A829,Instruction!A:J,10,0),"No Supplies")</f>
        <v/>
      </c>
      <c r="M829" s="102">
        <f>IFERROR(VLOOKUP(A829,Data1!A:C,3,0),1)</f>
        <v/>
      </c>
      <c r="N829" s="102">
        <f>IFERROR(VLOOKUP(D829,Data2!$A:$D,4,0),"")</f>
        <v/>
      </c>
      <c r="O829" s="102">
        <f>IFERROR(VLOOKUP(D829,Data2!$A:$C,3,0),"")</f>
        <v/>
      </c>
      <c r="P829" s="102" t="n">
        <v>3</v>
      </c>
      <c r="Q829" s="102" t="n">
        <v>6</v>
      </c>
      <c r="R829" s="102" t="inlineStr"/>
      <c r="S829" s="102" t="inlineStr">
        <is>
          <t>CASE</t>
        </is>
      </c>
    </row>
    <row r="830">
      <c r="A830" s="96" t="inlineStr">
        <is>
          <t>17001-SET6</t>
        </is>
      </c>
      <c r="B830" s="96" t="inlineStr">
        <is>
          <t>B0D79XHYB8</t>
        </is>
      </c>
      <c r="C830" s="96" t="inlineStr"/>
      <c r="D830" s="96">
        <f>IFERROR(VLOOKUP(A830,Data1!A:B,2,0),"")</f>
        <v/>
      </c>
      <c r="E830" s="96">
        <f>M830*Q830</f>
        <v/>
      </c>
      <c r="F830" s="96">
        <f>I830*IF(S830="CASE",H830,G830)</f>
        <v/>
      </c>
      <c r="G830" s="96">
        <f>IF(S830="CASE","",IFERROR(ROUNDUP(E830/N830,0),""))</f>
        <v/>
      </c>
      <c r="H830" s="96">
        <f>IF(S830="BOX","",IFERROR(ROUNDUP(E830/O830,0),""))</f>
        <v/>
      </c>
      <c r="I830" s="96">
        <f>IF(S830="CASE",FLOOR(O830/M830,1),FLOOR(N830/M830,1))</f>
        <v/>
      </c>
      <c r="J830" s="96">
        <f>IF(ISNUMBER(SEARCH("FNSKU",C830)),"Labeling","")</f>
        <v/>
      </c>
      <c r="K830" s="96" t="inlineStr">
        <is>
          <t>• Insert 6 pcs per poly bag (6 different color). Apply FNSKU labels on each of the poly bags.
• Put the poly-bagged sets back to BX-191313</t>
        </is>
      </c>
      <c r="L830" s="96">
        <f>IFERROR(VLOOKUP(A830,Instruction!A:J,10,0),"No Supplies")</f>
        <v/>
      </c>
      <c r="M830" s="96">
        <f>IFERROR(VLOOKUP(A830,Data1!A:C,3,0),1)</f>
        <v/>
      </c>
      <c r="N830" s="96">
        <f>IFERROR(VLOOKUP(D830,Data2!$A:$D,4,0),"")</f>
        <v/>
      </c>
      <c r="O830" s="96">
        <f>IFERROR(VLOOKUP(D830,Data2!$A:$C,3,0),"")</f>
        <v/>
      </c>
      <c r="P830" s="96" t="n">
        <v>3</v>
      </c>
      <c r="Q830" s="96" t="n">
        <v>24</v>
      </c>
      <c r="R830" s="96" t="inlineStr"/>
      <c r="S830" s="96" t="inlineStr">
        <is>
          <t>BOX</t>
        </is>
      </c>
    </row>
    <row r="831">
      <c r="A831" s="102" t="inlineStr">
        <is>
          <t>3129-CASE</t>
        </is>
      </c>
      <c r="B831" s="102" t="inlineStr">
        <is>
          <t>B00275E9WG</t>
        </is>
      </c>
      <c r="C831" s="102" t="inlineStr"/>
      <c r="D831" s="102">
        <f>IFERROR(VLOOKUP(A831,Data1!A:B,2,0),"")</f>
        <v/>
      </c>
      <c r="E831" s="102">
        <f>M831*Q831</f>
        <v/>
      </c>
      <c r="F831" s="102">
        <f>I831*IF(S831="CASE",H831,G831)</f>
        <v/>
      </c>
      <c r="G831" s="102">
        <f>IF(S831="CASE","",IFERROR(ROUNDUP(E831/N831,0),""))</f>
        <v/>
      </c>
      <c r="H831" s="102">
        <f>IF(S831="BOX","",IFERROR(ROUNDUP(E831/O831,0),""))</f>
        <v/>
      </c>
      <c r="I831" s="102">
        <f>IF(S831="CASE",FLOOR(O831/M831,1),FLOOR(N831/M831,1))</f>
        <v/>
      </c>
      <c r="J831" s="102">
        <f>IF(ISNUMBER(SEARCH("FNSKU",C831)),"Labeling","")</f>
        <v/>
      </c>
      <c r="K831" s="102">
        <f>IFERROR(VLOOKUP(A831,Instruction!A:F,6,0),"")</f>
        <v/>
      </c>
      <c r="L831" s="102">
        <f>IFERROR(VLOOKUP(A831,Instruction!A:J,10,0),"No Supplies")</f>
        <v/>
      </c>
      <c r="M831" s="102">
        <f>IFERROR(VLOOKUP(A831,Data1!A:C,3,0),1)</f>
        <v/>
      </c>
      <c r="N831" s="102">
        <f>IFERROR(VLOOKUP(D831,Data2!$A:$D,4,0),"")</f>
        <v/>
      </c>
      <c r="O831" s="102">
        <f>IFERROR(VLOOKUP(D831,Data2!$A:$C,3,0),"")</f>
        <v/>
      </c>
      <c r="P831" s="102" t="n">
        <v>3</v>
      </c>
      <c r="Q831" s="102" t="n">
        <v>3</v>
      </c>
      <c r="R831" s="102" t="inlineStr"/>
      <c r="S831" s="102" t="inlineStr">
        <is>
          <t>CASE</t>
        </is>
      </c>
    </row>
    <row r="832">
      <c r="A832" s="96" t="inlineStr">
        <is>
          <t>3151-EACH</t>
        </is>
      </c>
      <c r="B832" s="96" t="inlineStr">
        <is>
          <t>B07Q4RDFPL</t>
        </is>
      </c>
      <c r="C832" s="96" t="inlineStr"/>
      <c r="D832" s="96">
        <f>IFERROR(VLOOKUP(A832,Data1!A:B,2,0),"")</f>
        <v/>
      </c>
      <c r="E832" s="96">
        <f>M832*Q832</f>
        <v/>
      </c>
      <c r="F832" s="96">
        <f>I832*IF(S832="CASE",H832,G832)</f>
        <v/>
      </c>
      <c r="G832" s="96">
        <f>IF(S832="CASE","",IFERROR(ROUNDUP(E832/N832,0),""))</f>
        <v/>
      </c>
      <c r="H832" s="96">
        <f>IF(S832="BOX","",IFERROR(ROUNDUP(E832/O832,0),""))</f>
        <v/>
      </c>
      <c r="I832" s="96">
        <f>IF(S832="CASE",FLOOR(O832/M832,1),FLOOR(N832/M832,1))</f>
        <v/>
      </c>
      <c r="J832" s="96">
        <f>IF(ISNUMBER(SEARCH("FNSKU",C832)),"Labeling","")</f>
        <v/>
      </c>
      <c r="K832" s="96">
        <f>IFERROR(VLOOKUP(A832,Instruction!A:F,6,0),"")</f>
        <v/>
      </c>
      <c r="L832" s="96">
        <f>IFERROR(VLOOKUP(A832,Instruction!A:J,10,0),"No Supplies")</f>
        <v/>
      </c>
      <c r="M832" s="96">
        <f>IFERROR(VLOOKUP(A832,Data1!A:C,3,0),1)</f>
        <v/>
      </c>
      <c r="N832" s="96">
        <f>IFERROR(VLOOKUP(D832,Data2!$A:$D,4,0),"")</f>
        <v/>
      </c>
      <c r="O832" s="96">
        <f>IFERROR(VLOOKUP(D832,Data2!$A:$C,3,0),"")</f>
        <v/>
      </c>
      <c r="P832" s="96" t="n">
        <v>3</v>
      </c>
      <c r="Q832" s="96" t="n">
        <v>12</v>
      </c>
      <c r="R832" s="96" t="inlineStr"/>
      <c r="S832" s="96" t="inlineStr">
        <is>
          <t>CASE</t>
        </is>
      </c>
    </row>
    <row r="833">
      <c r="A833" s="102" t="inlineStr">
        <is>
          <t>1703-EACH</t>
        </is>
      </c>
      <c r="B833" s="102" t="inlineStr">
        <is>
          <t>B07S87CYMF</t>
        </is>
      </c>
      <c r="C833" s="102" t="inlineStr"/>
      <c r="D833" s="102">
        <f>IFERROR(VLOOKUP(A833,Data1!A:B,2,0),"")</f>
        <v/>
      </c>
      <c r="E833" s="102">
        <f>M833*Q833</f>
        <v/>
      </c>
      <c r="F833" s="102">
        <f>I833*IF(S833="CASE",H833,G833)</f>
        <v/>
      </c>
      <c r="G833" s="102">
        <f>IF(S833="CASE","",IFERROR(ROUNDUP(E833/N833,0),""))</f>
        <v/>
      </c>
      <c r="H833" s="102">
        <f>IF(S833="BOX","",IFERROR(ROUNDUP(E833/O833,0),""))</f>
        <v/>
      </c>
      <c r="I833" s="102">
        <f>IF(S833="CASE",FLOOR(O833/M833,1),FLOOR(N833/M833,1))</f>
        <v/>
      </c>
      <c r="J833" s="102">
        <f>IF(ISNUMBER(SEARCH("FNSKU",C833)),"Labeling","")</f>
        <v/>
      </c>
      <c r="K833" s="102">
        <f>IFERROR(VLOOKUP(A833,Instruction!A:F,6,0),"")</f>
        <v/>
      </c>
      <c r="L833" s="102">
        <f>IFERROR(VLOOKUP(A833,Instruction!A:J,10,0),"No Supplies")</f>
        <v/>
      </c>
      <c r="M833" s="102">
        <f>IFERROR(VLOOKUP(A833,Data1!A:C,3,0),1)</f>
        <v/>
      </c>
      <c r="N833" s="102">
        <f>IFERROR(VLOOKUP(D833,Data2!$A:$D,4,0),"")</f>
        <v/>
      </c>
      <c r="O833" s="102">
        <f>IFERROR(VLOOKUP(D833,Data2!$A:$C,3,0),"")</f>
        <v/>
      </c>
      <c r="P833" s="102" t="n">
        <v>3</v>
      </c>
      <c r="Q833" s="102" t="n">
        <v>24</v>
      </c>
      <c r="R833" s="102" t="inlineStr"/>
      <c r="S833" s="102" t="inlineStr">
        <is>
          <t>BOX</t>
        </is>
      </c>
    </row>
    <row r="834">
      <c r="A834" s="96" t="inlineStr">
        <is>
          <t>765-EACH</t>
        </is>
      </c>
      <c r="B834" s="96" t="inlineStr">
        <is>
          <t>B07S8F486S</t>
        </is>
      </c>
      <c r="C834" s="96" t="inlineStr"/>
      <c r="D834" s="96">
        <f>IFERROR(VLOOKUP(A834,Data1!A:B,2,0),"")</f>
        <v/>
      </c>
      <c r="E834" s="96">
        <f>M834*Q834</f>
        <v/>
      </c>
      <c r="F834" s="96">
        <f>I834*IF(S834="CASE",H834,G834)</f>
        <v/>
      </c>
      <c r="G834" s="96">
        <f>IF(S834="CASE","",IFERROR(ROUNDUP(E834/N834,0),""))</f>
        <v/>
      </c>
      <c r="H834" s="96">
        <f>IF(S834="BOX","",IFERROR(ROUNDUP(E834/O834,0),""))</f>
        <v/>
      </c>
      <c r="I834" s="96">
        <f>IF(S834="CASE",FLOOR(O834/M834,1),FLOOR(N834/M834,1))</f>
        <v/>
      </c>
      <c r="J834" s="96">
        <f>IF(ISNUMBER(SEARCH("FNSKU",C834)),"Labeling","")</f>
        <v/>
      </c>
      <c r="K834" s="96">
        <f>IFERROR(VLOOKUP(A834,Instruction!A:F,6,0),"")</f>
        <v/>
      </c>
      <c r="L834" s="96">
        <f>IFERROR(VLOOKUP(A834,Instruction!A:J,10,0),"No Supplies")</f>
        <v/>
      </c>
      <c r="M834" s="96">
        <f>IFERROR(VLOOKUP(A834,Data1!A:C,3,0),1)</f>
        <v/>
      </c>
      <c r="N834" s="96">
        <f>IFERROR(VLOOKUP(D834,Data2!$A:$D,4,0),"")</f>
        <v/>
      </c>
      <c r="O834" s="96">
        <f>IFERROR(VLOOKUP(D834,Data2!$A:$C,3,0),"")</f>
        <v/>
      </c>
      <c r="P834" s="96" t="n">
        <v>3</v>
      </c>
      <c r="Q834" s="96" t="n">
        <v>24</v>
      </c>
      <c r="R834" s="96" t="inlineStr"/>
      <c r="S834" s="96" t="inlineStr">
        <is>
          <t>BOX</t>
        </is>
      </c>
    </row>
    <row r="835">
      <c r="A835" s="102" t="inlineStr">
        <is>
          <t>1034-CASE</t>
        </is>
      </c>
      <c r="B835" s="102" t="inlineStr">
        <is>
          <t>B07XDCZZ44</t>
        </is>
      </c>
      <c r="C835" s="102" t="inlineStr"/>
      <c r="D835" s="102">
        <f>IFERROR(VLOOKUP(A835,Data1!A:B,2,0),"")</f>
        <v/>
      </c>
      <c r="E835" s="102">
        <f>M835*Q835</f>
        <v/>
      </c>
      <c r="F835" s="102">
        <f>I835*IF(S835="CASE",H835,G835)</f>
        <v/>
      </c>
      <c r="G835" s="102">
        <f>IF(S835="CASE","",IFERROR(ROUNDUP(E835/N835,0),""))</f>
        <v/>
      </c>
      <c r="H835" s="102">
        <f>IF(S835="BOX","",IFERROR(ROUNDUP(E835/O835,0),""))</f>
        <v/>
      </c>
      <c r="I835" s="102">
        <f>IF(S835="CASE",FLOOR(O835/M835,1),FLOOR(N835/M835,1))</f>
        <v/>
      </c>
      <c r="J835" s="102">
        <f>IF(ISNUMBER(SEARCH("FNSKU",C835)),"Labeling","")</f>
        <v/>
      </c>
      <c r="K835" s="102">
        <f>IFERROR(VLOOKUP(A835,Instruction!A:F,6,0),"")</f>
        <v/>
      </c>
      <c r="L835" s="102">
        <f>IFERROR(VLOOKUP(A835,Instruction!A:J,10,0),"No Supplies")</f>
        <v/>
      </c>
      <c r="M835" s="102">
        <f>IFERROR(VLOOKUP(A835,Data1!A:C,3,0),1)</f>
        <v/>
      </c>
      <c r="N835" s="102">
        <f>IFERROR(VLOOKUP(D835,Data2!$A:$D,4,0),"")</f>
        <v/>
      </c>
      <c r="O835" s="102">
        <f>IFERROR(VLOOKUP(D835,Data2!$A:$C,3,0),"")</f>
        <v/>
      </c>
      <c r="P835" s="102" t="n">
        <v>3</v>
      </c>
      <c r="Q835" s="102" t="n">
        <v>3</v>
      </c>
      <c r="R835" s="102" t="inlineStr"/>
      <c r="S835" s="102" t="inlineStr">
        <is>
          <t>CASE</t>
        </is>
      </c>
    </row>
    <row r="836">
      <c r="A836" s="96" t="inlineStr">
        <is>
          <t>3202-BOX</t>
        </is>
      </c>
      <c r="B836" s="96" t="inlineStr">
        <is>
          <t>B07XQJF2M3</t>
        </is>
      </c>
      <c r="C836" s="96" t="inlineStr"/>
      <c r="D836" s="96">
        <f>IFERROR(VLOOKUP(A836,Data1!A:B,2,0),"")</f>
        <v/>
      </c>
      <c r="E836" s="96">
        <f>M836*Q836</f>
        <v/>
      </c>
      <c r="F836" s="96">
        <f>I836*IF(S836="CASE",H836,G836)</f>
        <v/>
      </c>
      <c r="G836" s="96">
        <f>IF(S836="CASE","",IFERROR(ROUNDUP(E836/N836,0),""))</f>
        <v/>
      </c>
      <c r="H836" s="96">
        <f>IF(S836="BOX","",IFERROR(ROUNDUP(E836/O836,0),""))</f>
        <v/>
      </c>
      <c r="I836" s="96">
        <f>IF(S836="CASE",FLOOR(O836/M836,1),FLOOR(N836/M836,1))</f>
        <v/>
      </c>
      <c r="J836" s="96">
        <f>IF(ISNUMBER(SEARCH("FNSKU",C836)),"Labeling","")</f>
        <v/>
      </c>
      <c r="K836" s="96">
        <f>IFERROR(VLOOKUP(A836,Instruction!A:F,6,0),"")</f>
        <v/>
      </c>
      <c r="L836" s="96">
        <f>IFERROR(VLOOKUP(A836,Instruction!A:J,10,0),"No Supplies")</f>
        <v/>
      </c>
      <c r="M836" s="96">
        <f>IFERROR(VLOOKUP(A836,Data1!A:C,3,0),1)</f>
        <v/>
      </c>
      <c r="N836" s="96">
        <f>IFERROR(VLOOKUP(D836,Data2!$A:$D,4,0),"")</f>
        <v/>
      </c>
      <c r="O836" s="96">
        <f>IFERROR(VLOOKUP(D836,Data2!$A:$C,3,0),"")</f>
        <v/>
      </c>
      <c r="P836" s="96" t="n">
        <v>3</v>
      </c>
      <c r="Q836" s="96" t="n">
        <v>6</v>
      </c>
      <c r="R836" s="96" t="inlineStr"/>
      <c r="S836" s="96" t="inlineStr">
        <is>
          <t>CASE</t>
        </is>
      </c>
    </row>
    <row r="837">
      <c r="A837" s="102" t="inlineStr">
        <is>
          <t>1202-PACK2</t>
        </is>
      </c>
      <c r="B837" s="102" t="inlineStr">
        <is>
          <t>B08FRSLPR5</t>
        </is>
      </c>
      <c r="C837" s="102" t="inlineStr"/>
      <c r="D837" s="102">
        <f>IFERROR(VLOOKUP(A837,Data1!A:B,2,0),"")</f>
        <v/>
      </c>
      <c r="E837" s="102">
        <f>M837*Q837</f>
        <v/>
      </c>
      <c r="F837" s="102">
        <f>I837*IF(S837="CASE",H837,G837)</f>
        <v/>
      </c>
      <c r="G837" s="102">
        <f>IF(S837="CASE","",IFERROR(ROUNDUP(E837/N837,0),""))</f>
        <v/>
      </c>
      <c r="H837" s="102">
        <f>IF(S837="BOX","",IFERROR(ROUNDUP(E837/O837,0),""))</f>
        <v/>
      </c>
      <c r="I837" s="102">
        <f>IF(S837="CASE",FLOOR(O837/M837,1),FLOOR(N837/M837,1))</f>
        <v/>
      </c>
      <c r="J837" s="102">
        <f>IF(ISNUMBER(SEARCH("FNSKU",C837)),"Labeling","")</f>
        <v/>
      </c>
      <c r="K837" s="102">
        <f>IFERROR(VLOOKUP(A837,Instruction!A:F,6,0),"")</f>
        <v/>
      </c>
      <c r="L837" s="102">
        <f>IFERROR(VLOOKUP(A837,Instruction!A:J,10,0),"No Supplies")</f>
        <v/>
      </c>
      <c r="M837" s="102">
        <f>IFERROR(VLOOKUP(A837,Data1!A:C,3,0),1)</f>
        <v/>
      </c>
      <c r="N837" s="102">
        <f>IFERROR(VLOOKUP(D837,Data2!$A:$D,4,0),"")</f>
        <v/>
      </c>
      <c r="O837" s="102">
        <f>IFERROR(VLOOKUP(D837,Data2!$A:$C,3,0),"")</f>
        <v/>
      </c>
      <c r="P837" s="102" t="n">
        <v>3</v>
      </c>
      <c r="Q837" s="102" t="n">
        <v>6</v>
      </c>
      <c r="R837" s="102" t="inlineStr"/>
      <c r="S837" s="102" t="inlineStr">
        <is>
          <t>BOX</t>
        </is>
      </c>
    </row>
    <row r="838">
      <c r="A838" s="96" t="inlineStr">
        <is>
          <t>2346-EACH</t>
        </is>
      </c>
      <c r="B838" s="96" t="inlineStr">
        <is>
          <t>B08L4225C9</t>
        </is>
      </c>
      <c r="C838" s="96" t="inlineStr"/>
      <c r="D838" s="96">
        <f>IFERROR(VLOOKUP(A838,Data1!A:B,2,0),"")</f>
        <v/>
      </c>
      <c r="E838" s="96">
        <f>M838*Q838</f>
        <v/>
      </c>
      <c r="F838" s="96">
        <f>I838*IF(S838="CASE",H838,G838)</f>
        <v/>
      </c>
      <c r="G838" s="96">
        <f>IF(S838="CASE","",IFERROR(ROUNDUP(E838/N838,0),""))</f>
        <v/>
      </c>
      <c r="H838" s="96">
        <f>IF(S838="BOX","",IFERROR(ROUNDUP(E838/O838,0),""))</f>
        <v/>
      </c>
      <c r="I838" s="96">
        <f>IF(S838="CASE",FLOOR(O838/M838,1),FLOOR(N838/M838,1))</f>
        <v/>
      </c>
      <c r="J838" s="96">
        <f>IF(ISNUMBER(SEARCH("FNSKU",C838)),"Labeling","")</f>
        <v/>
      </c>
      <c r="K838" s="96">
        <f>IFERROR(VLOOKUP(A838,Instruction!A:F,6,0),"")</f>
        <v/>
      </c>
      <c r="L838" s="96">
        <f>IFERROR(VLOOKUP(A838,Instruction!A:J,10,0),"No Supplies")</f>
        <v/>
      </c>
      <c r="M838" s="96">
        <f>IFERROR(VLOOKUP(A838,Data1!A:C,3,0),1)</f>
        <v/>
      </c>
      <c r="N838" s="96">
        <f>IFERROR(VLOOKUP(D838,Data2!$A:$D,4,0),"")</f>
        <v/>
      </c>
      <c r="O838" s="96">
        <f>IFERROR(VLOOKUP(D838,Data2!$A:$C,3,0),"")</f>
        <v/>
      </c>
      <c r="P838" s="96" t="n">
        <v>3</v>
      </c>
      <c r="Q838" s="96" t="n">
        <v>24</v>
      </c>
      <c r="R838" s="96" t="inlineStr"/>
      <c r="S838" s="96" t="inlineStr">
        <is>
          <t>BOX</t>
        </is>
      </c>
    </row>
    <row r="839">
      <c r="A839" s="102" t="inlineStr">
        <is>
          <t>3003-EACH</t>
        </is>
      </c>
      <c r="B839" s="102" t="inlineStr">
        <is>
          <t>B0032VKNHE</t>
        </is>
      </c>
      <c r="C839" s="102" t="inlineStr">
        <is>
          <t>B0032VKNHE</t>
        </is>
      </c>
      <c r="D839" s="102">
        <f>IFERROR(VLOOKUP(A839,Data1!A:B,2,0),"")</f>
        <v/>
      </c>
      <c r="E839" s="102">
        <f>M839*Q839</f>
        <v/>
      </c>
      <c r="F839" s="102">
        <f>I839*IF(S839="CASE",H839,G839)</f>
        <v/>
      </c>
      <c r="G839" s="102">
        <f>IF(S839="CASE","",IFERROR(ROUNDUP(E839/N839,0),""))</f>
        <v/>
      </c>
      <c r="H839" s="102">
        <f>IF(S839="BOX","",IFERROR(ROUNDUP(E839/O839,0),""))</f>
        <v/>
      </c>
      <c r="I839" s="102">
        <f>IF(S839="CASE",FLOOR(O839/M839,1),FLOOR(N839/M839,1))</f>
        <v/>
      </c>
      <c r="J839" s="102">
        <f>IF(ISNUMBER(SEARCH("FNSKU",C839)),"Labeling","")</f>
        <v/>
      </c>
      <c r="K839" s="102">
        <f>IFERROR(VLOOKUP(A839,Instruction!A:F,6,0),"")</f>
        <v/>
      </c>
      <c r="L839" s="102">
        <f>IFERROR(VLOOKUP(A839,Instruction!A:J,10,0),"No Supplies")</f>
        <v/>
      </c>
      <c r="M839" s="102">
        <f>IFERROR(VLOOKUP(A839,Data1!A:C,3,0),1)</f>
        <v/>
      </c>
      <c r="N839" s="102">
        <f>IFERROR(VLOOKUP(D839,Data2!$A:$D,4,0),"")</f>
        <v/>
      </c>
      <c r="O839" s="102">
        <f>IFERROR(VLOOKUP(D839,Data2!$A:$C,3,0),"")</f>
        <v/>
      </c>
      <c r="P839" s="102" t="n">
        <v>0</v>
      </c>
      <c r="Q839" s="102" t="n">
        <v>12</v>
      </c>
      <c r="R839" s="102" t="inlineStr"/>
      <c r="S839" s="102" t="inlineStr">
        <is>
          <t>BOX</t>
        </is>
      </c>
    </row>
    <row r="840">
      <c r="A840" s="96" t="inlineStr">
        <is>
          <t>5043-CASE</t>
        </is>
      </c>
      <c r="B840" s="96" t="inlineStr">
        <is>
          <t>B07XQML9YS</t>
        </is>
      </c>
      <c r="C840" s="96" t="inlineStr">
        <is>
          <t>B07XQML9YS</t>
        </is>
      </c>
      <c r="D840" s="96">
        <f>IFERROR(VLOOKUP(A840,Data1!A:B,2,0),"")</f>
        <v/>
      </c>
      <c r="E840" s="96">
        <f>M840*Q840</f>
        <v/>
      </c>
      <c r="F840" s="96">
        <f>I840*IF(S840="CASE",H840,G840)</f>
        <v/>
      </c>
      <c r="G840" s="96">
        <f>IF(S840="CASE","",IFERROR(ROUNDUP(E840/N840,0),""))</f>
        <v/>
      </c>
      <c r="H840" s="96">
        <f>IF(S840="BOX","",IFERROR(ROUNDUP(E840/O840,0),""))</f>
        <v/>
      </c>
      <c r="I840" s="96">
        <f>IF(S840="CASE",FLOOR(O840/M840,1),FLOOR(N840/M840,1))</f>
        <v/>
      </c>
      <c r="J840" s="96">
        <f>IF(ISNUMBER(SEARCH("FNSKU",C840)),"Labeling","")</f>
        <v/>
      </c>
      <c r="K840" s="96">
        <f>IFERROR(VLOOKUP(A840,Instruction!A:F,6,0),"")</f>
        <v/>
      </c>
      <c r="L840" s="96">
        <f>IFERROR(VLOOKUP(A840,Instruction!A:J,10,0),"No Supplies")</f>
        <v/>
      </c>
      <c r="M840" s="96">
        <f>IFERROR(VLOOKUP(A840,Data1!A:C,3,0),1)</f>
        <v/>
      </c>
      <c r="N840" s="96">
        <f>IFERROR(VLOOKUP(D840,Data2!$A:$D,4,0),"")</f>
        <v/>
      </c>
      <c r="O840" s="96">
        <f>IFERROR(VLOOKUP(D840,Data2!$A:$C,3,0),"")</f>
        <v/>
      </c>
      <c r="P840" s="96" t="n">
        <v>0</v>
      </c>
      <c r="Q840" s="96" t="n">
        <v>1</v>
      </c>
      <c r="R840" s="96" t="inlineStr"/>
      <c r="S840" s="96" t="inlineStr">
        <is>
          <t>CASE</t>
        </is>
      </c>
    </row>
    <row r="841">
      <c r="A841" s="102" t="inlineStr">
        <is>
          <t>1731-EACH</t>
        </is>
      </c>
      <c r="B841" s="102" t="inlineStr">
        <is>
          <t>B0D4RFMKMX</t>
        </is>
      </c>
      <c r="C841" s="102" t="inlineStr">
        <is>
          <t>X004LGVO8H</t>
        </is>
      </c>
      <c r="D841" s="102">
        <f>IFERROR(VLOOKUP(A841,Data1!A:B,2,0),"")</f>
        <v/>
      </c>
      <c r="E841" s="102">
        <f>M841*Q841</f>
        <v/>
      </c>
      <c r="F841" s="102">
        <f>I841*IF(S841="CASE",H841,G841)</f>
        <v/>
      </c>
      <c r="G841" s="102">
        <f>IF(S841="CASE","",IFERROR(ROUNDUP(E841/N841,0),""))</f>
        <v/>
      </c>
      <c r="H841" s="102">
        <f>IF(S841="BOX","",IFERROR(ROUNDUP(E841/O841,0),""))</f>
        <v/>
      </c>
      <c r="I841" s="102">
        <f>IF(S841="CASE",FLOOR(O841/M841,1),FLOOR(N841/M841,1))</f>
        <v/>
      </c>
      <c r="J841" s="102">
        <f>IF(ISNUMBER(SEARCH("FNSKU",C841)),"Labeling","")</f>
        <v/>
      </c>
      <c r="K841" s="102">
        <f>IFERROR(VLOOKUP(A841,Instruction!A:F,6,0),"")</f>
        <v/>
      </c>
      <c r="L841" s="102">
        <f>IFERROR(VLOOKUP(A841,Instruction!A:J,10,0),"No Supplies")</f>
        <v/>
      </c>
      <c r="M841" s="102">
        <f>IFERROR(VLOOKUP(A841,Data1!A:C,3,0),1)</f>
        <v/>
      </c>
      <c r="N841" s="102">
        <f>IFERROR(VLOOKUP(D841,Data2!$A:$D,4,0),"")</f>
        <v/>
      </c>
      <c r="O841" s="102">
        <f>IFERROR(VLOOKUP(D841,Data2!$A:$C,3,0),"")</f>
        <v/>
      </c>
      <c r="P841" s="102" t="n">
        <v>0</v>
      </c>
      <c r="Q841" s="102" t="n">
        <v>24</v>
      </c>
      <c r="R841" s="102" t="inlineStr"/>
      <c r="S841" s="102" t="inlineStr">
        <is>
          <t>BOX</t>
        </is>
      </c>
    </row>
    <row r="842">
      <c r="A842" s="96" t="inlineStr">
        <is>
          <t>2176-SET8</t>
        </is>
      </c>
      <c r="B842" s="96" t="inlineStr">
        <is>
          <t>B07RZ2XFZV</t>
        </is>
      </c>
      <c r="C842" s="96" t="inlineStr"/>
      <c r="D842" s="96">
        <f>IFERROR(VLOOKUP(A842,Data1!A:B,2,0),"")</f>
        <v/>
      </c>
      <c r="E842" s="96">
        <f>M842*Q842</f>
        <v/>
      </c>
      <c r="F842" s="96">
        <f>I842*IF(S842="CASE",H842,G842)</f>
        <v/>
      </c>
      <c r="G842" s="96">
        <f>IF(S842="CASE","",IFERROR(ROUNDUP(E842/N842,0),""))</f>
        <v/>
      </c>
      <c r="H842" s="96">
        <f>IF(S842="BOX","",IFERROR(ROUNDUP(E842/O842,0),""))</f>
        <v/>
      </c>
      <c r="I842" s="96">
        <f>IF(S842="CASE",FLOOR(O842/M842,1),FLOOR(N842/M842,1))</f>
        <v/>
      </c>
      <c r="J842" s="96">
        <f>IF(ISNUMBER(SEARCH("FNSKU",C842)),"Labeling","")</f>
        <v/>
      </c>
      <c r="K842" s="9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842" s="96">
        <f>IFERROR(VLOOKUP(A842,Instruction!A:J,10,0),"No Supplies")</f>
        <v/>
      </c>
      <c r="M842" s="96">
        <f>IFERROR(VLOOKUP(A842,Data1!A:C,3,0),1)</f>
        <v/>
      </c>
      <c r="N842" s="96">
        <f>IFERROR(VLOOKUP(D842,Data2!$A:$D,4,0),"")</f>
        <v/>
      </c>
      <c r="O842" s="96">
        <f>IFERROR(VLOOKUP(D842,Data2!$A:$C,3,0),"")</f>
        <v/>
      </c>
      <c r="P842" s="96" t="n">
        <v>2</v>
      </c>
      <c r="Q842" s="96" t="n">
        <v>6</v>
      </c>
      <c r="R842" s="96" t="inlineStr"/>
      <c r="S842" s="96" t="inlineStr">
        <is>
          <t>CASE</t>
        </is>
      </c>
    </row>
    <row r="843">
      <c r="A843" s="102" t="inlineStr">
        <is>
          <t>730-EACH</t>
        </is>
      </c>
      <c r="B843" s="102" t="inlineStr">
        <is>
          <t>B07S7G2P5Y</t>
        </is>
      </c>
      <c r="C843" s="102" t="inlineStr"/>
      <c r="D843" s="102">
        <f>IFERROR(VLOOKUP(A843,Data1!A:B,2,0),"")</f>
        <v/>
      </c>
      <c r="E843" s="102">
        <f>M843*Q843</f>
        <v/>
      </c>
      <c r="F843" s="102">
        <f>I843*IF(S843="CASE",H843,G843)</f>
        <v/>
      </c>
      <c r="G843" s="102">
        <f>IF(S843="CASE","",IFERROR(ROUNDUP(E843/N843,0),""))</f>
        <v/>
      </c>
      <c r="H843" s="102">
        <f>IF(S843="BOX","",IFERROR(ROUNDUP(E843/O843,0),""))</f>
        <v/>
      </c>
      <c r="I843" s="102">
        <f>IF(S843="CASE",FLOOR(O843/M843,1),FLOOR(N843/M843,1))</f>
        <v/>
      </c>
      <c r="J843" s="102">
        <f>IF(ISNUMBER(SEARCH("FNSKU",C843)),"Labeling","")</f>
        <v/>
      </c>
      <c r="K843" s="102">
        <f>IFERROR(VLOOKUP(A843,Instruction!A:F,6,0),"")</f>
        <v/>
      </c>
      <c r="L843" s="102">
        <f>IFERROR(VLOOKUP(A843,Instruction!A:J,10,0),"No Supplies")</f>
        <v/>
      </c>
      <c r="M843" s="102">
        <f>IFERROR(VLOOKUP(A843,Data1!A:C,3,0),1)</f>
        <v/>
      </c>
      <c r="N843" s="102">
        <f>IFERROR(VLOOKUP(D843,Data2!$A:$D,4,0),"")</f>
        <v/>
      </c>
      <c r="O843" s="102">
        <f>IFERROR(VLOOKUP(D843,Data2!$A:$C,3,0),"")</f>
        <v/>
      </c>
      <c r="P843" s="102" t="n">
        <v>2</v>
      </c>
      <c r="Q843" s="102" t="n">
        <v>24</v>
      </c>
      <c r="R843" s="102" t="inlineStr"/>
      <c r="S843" s="102" t="inlineStr">
        <is>
          <t>BOX</t>
        </is>
      </c>
    </row>
    <row r="844">
      <c r="A844" s="96" t="inlineStr">
        <is>
          <t>3170-CASE</t>
        </is>
      </c>
      <c r="B844" s="96" t="inlineStr">
        <is>
          <t>B07XJZ7SYX</t>
        </is>
      </c>
      <c r="C844" s="96" t="inlineStr"/>
      <c r="D844" s="96">
        <f>IFERROR(VLOOKUP(A844,Data1!A:B,2,0),"")</f>
        <v/>
      </c>
      <c r="E844" s="96">
        <f>M844*Q844</f>
        <v/>
      </c>
      <c r="F844" s="96">
        <f>I844*IF(S844="CASE",H844,G844)</f>
        <v/>
      </c>
      <c r="G844" s="96">
        <f>IF(S844="CASE","",IFERROR(ROUNDUP(E844/N844,0),""))</f>
        <v/>
      </c>
      <c r="H844" s="96">
        <f>IF(S844="BOX","",IFERROR(ROUNDUP(E844/O844,0),""))</f>
        <v/>
      </c>
      <c r="I844" s="96">
        <f>IF(S844="CASE",FLOOR(O844/M844,1),FLOOR(N844/M844,1))</f>
        <v/>
      </c>
      <c r="J844" s="96">
        <f>IF(ISNUMBER(SEARCH("FNSKU",C844)),"Labeling","")</f>
        <v/>
      </c>
      <c r="K844" s="96">
        <f>IFERROR(VLOOKUP(A844,Instruction!A:F,6,0),"")</f>
        <v/>
      </c>
      <c r="L844" s="96">
        <f>IFERROR(VLOOKUP(A844,Instruction!A:J,10,0),"No Supplies")</f>
        <v/>
      </c>
      <c r="M844" s="96">
        <f>IFERROR(VLOOKUP(A844,Data1!A:C,3,0),1)</f>
        <v/>
      </c>
      <c r="N844" s="96">
        <f>IFERROR(VLOOKUP(D844,Data2!$A:$D,4,0),"")</f>
        <v/>
      </c>
      <c r="O844" s="96">
        <f>IFERROR(VLOOKUP(D844,Data2!$A:$C,3,0),"")</f>
        <v/>
      </c>
      <c r="P844" s="96" t="n">
        <v>2</v>
      </c>
      <c r="Q844" s="96" t="n">
        <v>2</v>
      </c>
      <c r="R844" s="96" t="inlineStr"/>
      <c r="S844" s="96" t="inlineStr">
        <is>
          <t>CASE</t>
        </is>
      </c>
    </row>
    <row r="845">
      <c r="A845" s="102" t="inlineStr">
        <is>
          <t>3179-BOX</t>
        </is>
      </c>
      <c r="B845" s="102" t="inlineStr">
        <is>
          <t>B07XQKD2TB</t>
        </is>
      </c>
      <c r="C845" s="102" t="inlineStr"/>
      <c r="D845" s="102">
        <f>IFERROR(VLOOKUP(A845,Data1!A:B,2,0),"")</f>
        <v/>
      </c>
      <c r="E845" s="102">
        <f>M845*Q845</f>
        <v/>
      </c>
      <c r="F845" s="102">
        <f>I845*IF(S845="CASE",H845,G845)</f>
        <v/>
      </c>
      <c r="G845" s="102">
        <f>IF(S845="CASE","",IFERROR(ROUNDUP(E845/N845,0),""))</f>
        <v/>
      </c>
      <c r="H845" s="102">
        <f>IF(S845="BOX","",IFERROR(ROUNDUP(E845/O845,0),""))</f>
        <v/>
      </c>
      <c r="I845" s="102">
        <f>IF(S845="CASE",FLOOR(O845/M845,1),FLOOR(N845/M845,1))</f>
        <v/>
      </c>
      <c r="J845" s="102">
        <f>IF(ISNUMBER(SEARCH("FNSKU",C845)),"Labeling","")</f>
        <v/>
      </c>
      <c r="K845" s="102">
        <f>IFERROR(VLOOKUP(A845,Instruction!A:F,6,0),"")</f>
        <v/>
      </c>
      <c r="L845" s="102">
        <f>IFERROR(VLOOKUP(A845,Instruction!A:J,10,0),"No Supplies")</f>
        <v/>
      </c>
      <c r="M845" s="102">
        <f>IFERROR(VLOOKUP(A845,Data1!A:C,3,0),1)</f>
        <v/>
      </c>
      <c r="N845" s="102">
        <f>IFERROR(VLOOKUP(D845,Data2!$A:$D,4,0),"")</f>
        <v/>
      </c>
      <c r="O845" s="102">
        <f>IFERROR(VLOOKUP(D845,Data2!$A:$C,3,0),"")</f>
        <v/>
      </c>
      <c r="P845" s="102" t="n">
        <v>2</v>
      </c>
      <c r="Q845" s="102" t="n">
        <v>3</v>
      </c>
      <c r="R845" s="102" t="inlineStr"/>
      <c r="S845" s="102" t="inlineStr">
        <is>
          <t>CASE</t>
        </is>
      </c>
    </row>
    <row r="846">
      <c r="A846" s="96" t="inlineStr">
        <is>
          <t>1728-EACH</t>
        </is>
      </c>
      <c r="B846" s="96" t="inlineStr">
        <is>
          <t>B0D4SY9PCG</t>
        </is>
      </c>
      <c r="C846" s="96" t="inlineStr"/>
      <c r="D846" s="96">
        <f>IFERROR(VLOOKUP(A846,Data1!A:B,2,0),"")</f>
        <v/>
      </c>
      <c r="E846" s="96">
        <f>M846*Q846</f>
        <v/>
      </c>
      <c r="F846" s="96">
        <f>I846*IF(S846="CASE",H846,G846)</f>
        <v/>
      </c>
      <c r="G846" s="96">
        <f>IF(S846="CASE","",IFERROR(ROUNDUP(E846/N846,0),""))</f>
        <v/>
      </c>
      <c r="H846" s="96">
        <f>IF(S846="BOX","",IFERROR(ROUNDUP(E846/O846,0),""))</f>
        <v/>
      </c>
      <c r="I846" s="96">
        <f>IF(S846="CASE",FLOOR(O846/M846,1),FLOOR(N846/M846,1))</f>
        <v/>
      </c>
      <c r="J846" s="96">
        <f>IF(ISNUMBER(SEARCH("FNSKU",C846)),"Labeling","")</f>
        <v/>
      </c>
      <c r="K846" s="96">
        <f>IFERROR(VLOOKUP(A846,Instruction!A:F,6,0),"")</f>
        <v/>
      </c>
      <c r="L846" s="96">
        <f>IFERROR(VLOOKUP(A846,Instruction!A:J,10,0),"No Supplies")</f>
        <v/>
      </c>
      <c r="M846" s="96">
        <f>IFERROR(VLOOKUP(A846,Data1!A:C,3,0),1)</f>
        <v/>
      </c>
      <c r="N846" s="96">
        <f>IFERROR(VLOOKUP(D846,Data2!$A:$D,4,0),"")</f>
        <v/>
      </c>
      <c r="O846" s="96">
        <f>IFERROR(VLOOKUP(D846,Data2!$A:$C,3,0),"")</f>
        <v/>
      </c>
      <c r="P846" s="96" t="n">
        <v>2</v>
      </c>
      <c r="Q846" s="96" t="n">
        <v>24</v>
      </c>
      <c r="R846" s="96" t="inlineStr"/>
      <c r="S846" s="96" t="inlineStr">
        <is>
          <t>BOX</t>
        </is>
      </c>
    </row>
    <row r="847">
      <c r="A847" s="102" t="inlineStr">
        <is>
          <t>4403-BOX</t>
        </is>
      </c>
      <c r="B847" s="102" t="inlineStr">
        <is>
          <t>B0BRNVH583</t>
        </is>
      </c>
      <c r="C847" s="102" t="inlineStr"/>
      <c r="D847" s="102">
        <f>IFERROR(VLOOKUP(A847,Data1!A:B,2,0),"")</f>
        <v/>
      </c>
      <c r="E847" s="102">
        <f>M847*Q847</f>
        <v/>
      </c>
      <c r="F847" s="102">
        <f>I847*IF(S847="CASE",H847,G847)</f>
        <v/>
      </c>
      <c r="G847" s="102">
        <f>IF(S847="CASE","",IFERROR(ROUNDUP(E847/N847,0),""))</f>
        <v/>
      </c>
      <c r="H847" s="102">
        <f>IF(S847="BOX","",IFERROR(ROUNDUP(E847/O847,0),""))</f>
        <v/>
      </c>
      <c r="I847" s="102">
        <f>IF(S847="CASE",FLOOR(O847/M847,1),FLOOR(N847/M847,1))</f>
        <v/>
      </c>
      <c r="J847" s="102">
        <f>IF(ISNUMBER(SEARCH("FNSKU",C847)),"Labeling","")</f>
        <v/>
      </c>
      <c r="K847" s="102">
        <f>IFERROR(VLOOKUP(A847,Instruction!A:F,6,0),"")</f>
        <v/>
      </c>
      <c r="L847" s="102">
        <f>IFERROR(VLOOKUP(A847,Instruction!A:J,10,0),"No Supplies")</f>
        <v/>
      </c>
      <c r="M847" s="102">
        <f>IFERROR(VLOOKUP(A847,Data1!A:C,3,0),1)</f>
        <v/>
      </c>
      <c r="N847" s="102">
        <f>IFERROR(VLOOKUP(D847,Data2!$A:$D,4,0),"")</f>
        <v/>
      </c>
      <c r="O847" s="102">
        <f>IFERROR(VLOOKUP(D847,Data2!$A:$C,3,0),"")</f>
        <v/>
      </c>
      <c r="P847" s="102" t="n">
        <v>2</v>
      </c>
      <c r="Q847" s="102" t="n">
        <v>6</v>
      </c>
      <c r="R847" s="102" t="inlineStr"/>
      <c r="S847" s="102" t="inlineStr">
        <is>
          <t>CASE</t>
        </is>
      </c>
    </row>
    <row r="848">
      <c r="A848" s="96" t="inlineStr">
        <is>
          <t>1712-EACH</t>
        </is>
      </c>
      <c r="B848" s="96" t="inlineStr">
        <is>
          <t>B0DG9P91PM</t>
        </is>
      </c>
      <c r="C848" s="96" t="inlineStr"/>
      <c r="D848" s="96">
        <f>IFERROR(VLOOKUP(A848,Data1!A:B,2,0),"")</f>
        <v/>
      </c>
      <c r="E848" s="96">
        <f>M848*Q848</f>
        <v/>
      </c>
      <c r="F848" s="96">
        <f>I848*IF(S848="CASE",H848,G848)</f>
        <v/>
      </c>
      <c r="G848" s="96">
        <f>IF(S848="CASE","",IFERROR(ROUNDUP(E848/N848,0),""))</f>
        <v/>
      </c>
      <c r="H848" s="96">
        <f>IF(S848="BOX","",IFERROR(ROUNDUP(E848/O848,0),""))</f>
        <v/>
      </c>
      <c r="I848" s="96">
        <f>IF(S848="CASE",FLOOR(O848/M848,1),FLOOR(N848/M848,1))</f>
        <v/>
      </c>
      <c r="J848" s="96">
        <f>IF(ISNUMBER(SEARCH("FNSKU",C848)),"Labeling","")</f>
        <v/>
      </c>
      <c r="K848" s="96">
        <f>IFERROR(VLOOKUP(A848,Instruction!A:F,6,0),"")</f>
        <v/>
      </c>
      <c r="L848" s="96">
        <f>IFERROR(VLOOKUP(A848,Instruction!A:J,10,0),"No Supplies")</f>
        <v/>
      </c>
      <c r="M848" s="96">
        <f>IFERROR(VLOOKUP(A848,Data1!A:C,3,0),1)</f>
        <v/>
      </c>
      <c r="N848" s="96">
        <f>IFERROR(VLOOKUP(D848,Data2!$A:$D,4,0),"")</f>
        <v/>
      </c>
      <c r="O848" s="96">
        <f>IFERROR(VLOOKUP(D848,Data2!$A:$C,3,0),"")</f>
        <v/>
      </c>
      <c r="P848" s="96" t="n">
        <v>2</v>
      </c>
      <c r="Q848" s="96" t="n">
        <v>24</v>
      </c>
      <c r="R848" s="96" t="inlineStr"/>
      <c r="S848" s="96" t="inlineStr">
        <is>
          <t>BOX</t>
        </is>
      </c>
    </row>
    <row r="849">
      <c r="A849" s="102" t="inlineStr">
        <is>
          <t>5034-PACK2</t>
        </is>
      </c>
      <c r="B849" s="102" t="inlineStr">
        <is>
          <t>B08DHQ5MTQ</t>
        </is>
      </c>
      <c r="C849" s="102" t="inlineStr">
        <is>
          <t>X003SW83GV</t>
        </is>
      </c>
      <c r="D849" s="102">
        <f>IFERROR(VLOOKUP(A849,Data1!A:B,2,0),"")</f>
        <v/>
      </c>
      <c r="E849" s="102">
        <f>M849*Q849</f>
        <v/>
      </c>
      <c r="F849" s="102">
        <f>I849*IF(S849="CASE",H849,G849)</f>
        <v/>
      </c>
      <c r="G849" s="102">
        <f>IF(S849="CASE","",IFERROR(ROUNDUP(E849/N849,0),""))</f>
        <v/>
      </c>
      <c r="H849" s="102">
        <f>IF(S849="BOX","",IFERROR(ROUNDUP(E849/O849,0),""))</f>
        <v/>
      </c>
      <c r="I849" s="102">
        <f>IF(S849="CASE",FLOOR(O849/M849,1),FLOOR(N849/M849,1))</f>
        <v/>
      </c>
      <c r="J849" s="102">
        <f>IF(ISNUMBER(SEARCH("FNSKU",C849)),"Labeling","")</f>
        <v/>
      </c>
      <c r="K849" s="102">
        <f>IFERROR(VLOOKUP(A849,Instruction!A:F,6,0),"")</f>
        <v/>
      </c>
      <c r="L849" s="102">
        <f>IFERROR(VLOOKUP(A849,Instruction!A:J,10,0),"No Supplies")</f>
        <v/>
      </c>
      <c r="M849" s="102">
        <f>IFERROR(VLOOKUP(A849,Data1!A:C,3,0),1)</f>
        <v/>
      </c>
      <c r="N849" s="102">
        <f>IFERROR(VLOOKUP(D849,Data2!$A:$D,4,0),"")</f>
        <v/>
      </c>
      <c r="O849" s="102">
        <f>IFERROR(VLOOKUP(D849,Data2!$A:$C,3,0),"")</f>
        <v/>
      </c>
      <c r="P849" s="102" t="n">
        <v>0</v>
      </c>
      <c r="Q849" s="102" t="n">
        <v>12</v>
      </c>
      <c r="R849" s="102" t="inlineStr"/>
      <c r="S849" s="102" t="inlineStr">
        <is>
          <t>CASE</t>
        </is>
      </c>
    </row>
    <row r="850">
      <c r="A850" s="96" t="inlineStr">
        <is>
          <t>5412-CASE</t>
        </is>
      </c>
      <c r="B850" s="96" t="inlineStr">
        <is>
          <t>B07X221JCJ</t>
        </is>
      </c>
      <c r="C850" s="96" t="inlineStr"/>
      <c r="D850" s="96">
        <f>IFERROR(VLOOKUP(A850,Data1!A:B,2,0),"")</f>
        <v/>
      </c>
      <c r="E850" s="96">
        <f>M850*Q850</f>
        <v/>
      </c>
      <c r="F850" s="96">
        <f>I850*IF(S850="CASE",H850,G850)</f>
        <v/>
      </c>
      <c r="G850" s="96">
        <f>IF(S850="CASE","",IFERROR(ROUNDUP(E850/N850,0),""))</f>
        <v/>
      </c>
      <c r="H850" s="96">
        <f>IF(S850="BOX","",IFERROR(ROUNDUP(E850/O850,0),""))</f>
        <v/>
      </c>
      <c r="I850" s="96">
        <f>IF(S850="CASE",FLOOR(O850/M850,1),FLOOR(N850/M850,1))</f>
        <v/>
      </c>
      <c r="J850" s="96">
        <f>IF(ISNUMBER(SEARCH("FNSKU",C850)),"Labeling","")</f>
        <v/>
      </c>
      <c r="K850" s="96">
        <f>IFERROR(VLOOKUP(A850,Instruction!A:F,6,0),"")</f>
        <v/>
      </c>
      <c r="L850" s="96">
        <f>IFERROR(VLOOKUP(A850,Instruction!A:J,10,0),"No Supplies")</f>
        <v/>
      </c>
      <c r="M850" s="96">
        <f>IFERROR(VLOOKUP(A850,Data1!A:C,3,0),1)</f>
        <v/>
      </c>
      <c r="N850" s="96">
        <f>IFERROR(VLOOKUP(D850,Data2!$A:$D,4,0),"")</f>
        <v/>
      </c>
      <c r="O850" s="96">
        <f>IFERROR(VLOOKUP(D850,Data2!$A:$C,3,0),"")</f>
        <v/>
      </c>
      <c r="P850" s="96" t="n">
        <v>2</v>
      </c>
      <c r="Q850" s="96" t="n">
        <v>2</v>
      </c>
      <c r="R850" s="96" t="inlineStr"/>
      <c r="S850" s="96" t="inlineStr">
        <is>
          <t>CASE</t>
        </is>
      </c>
    </row>
    <row r="851">
      <c r="A851" s="102" t="inlineStr">
        <is>
          <t>608-BOX</t>
        </is>
      </c>
      <c r="B851" s="102" t="inlineStr">
        <is>
          <t>B07XQN6WVF</t>
        </is>
      </c>
      <c r="C851" s="102" t="inlineStr"/>
      <c r="D851" s="102">
        <f>IFERROR(VLOOKUP(A851,Data1!A:B,2,0),"")</f>
        <v/>
      </c>
      <c r="E851" s="102">
        <f>M851*Q851</f>
        <v/>
      </c>
      <c r="F851" s="102">
        <f>I851*IF(S851="CASE",H851,G851)</f>
        <v/>
      </c>
      <c r="G851" s="102">
        <f>IF(S851="CASE","",IFERROR(ROUNDUP(E851/N851,0),""))</f>
        <v/>
      </c>
      <c r="H851" s="102">
        <f>IF(S851="BOX","",IFERROR(ROUNDUP(E851/O851,0),""))</f>
        <v/>
      </c>
      <c r="I851" s="102">
        <f>IF(S851="CASE",FLOOR(O851/M851,1),FLOOR(N851/M851,1))</f>
        <v/>
      </c>
      <c r="J851" s="102">
        <f>IF(ISNUMBER(SEARCH("FNSKU",C851)),"Labeling","")</f>
        <v/>
      </c>
      <c r="K851" s="102">
        <f>IFERROR(VLOOKUP(A851,Instruction!A:F,6,0),"")</f>
        <v/>
      </c>
      <c r="L851" s="102">
        <f>IFERROR(VLOOKUP(A851,Instruction!A:J,10,0),"No Supplies")</f>
        <v/>
      </c>
      <c r="M851" s="102">
        <f>IFERROR(VLOOKUP(A851,Data1!A:C,3,0),1)</f>
        <v/>
      </c>
      <c r="N851" s="102">
        <f>IFERROR(VLOOKUP(D851,Data2!$A:$D,4,0),"")</f>
        <v/>
      </c>
      <c r="O851" s="102">
        <f>IFERROR(VLOOKUP(D851,Data2!$A:$C,3,0),"")</f>
        <v/>
      </c>
      <c r="P851" s="102" t="n">
        <v>2</v>
      </c>
      <c r="Q851" s="102" t="n">
        <v>3</v>
      </c>
      <c r="R851" s="102" t="inlineStr"/>
      <c r="S851" s="102" t="inlineStr">
        <is>
          <t>CASE</t>
        </is>
      </c>
    </row>
    <row r="852">
      <c r="A852" s="96" t="inlineStr">
        <is>
          <t>925-BOX</t>
        </is>
      </c>
      <c r="B852" s="96" t="inlineStr">
        <is>
          <t>B07XQPH615</t>
        </is>
      </c>
      <c r="C852" s="96" t="inlineStr"/>
      <c r="D852" s="96">
        <f>IFERROR(VLOOKUP(A852,Data1!A:B,2,0),"")</f>
        <v/>
      </c>
      <c r="E852" s="96">
        <f>M852*Q852</f>
        <v/>
      </c>
      <c r="F852" s="96">
        <f>I852*IF(S852="CASE",H852,G852)</f>
        <v/>
      </c>
      <c r="G852" s="96">
        <f>IF(S852="CASE","",IFERROR(ROUNDUP(E852/N852,0),""))</f>
        <v/>
      </c>
      <c r="H852" s="96">
        <f>IF(S852="BOX","",IFERROR(ROUNDUP(E852/O852,0),""))</f>
        <v/>
      </c>
      <c r="I852" s="96">
        <f>IF(S852="CASE",FLOOR(O852/M852,1),FLOOR(N852/M852,1))</f>
        <v/>
      </c>
      <c r="J852" s="96">
        <f>IF(ISNUMBER(SEARCH("FNSKU",C852)),"Labeling","")</f>
        <v/>
      </c>
      <c r="K852" s="96">
        <f>IFERROR(VLOOKUP(A852,Instruction!A:F,6,0),"")</f>
        <v/>
      </c>
      <c r="L852" s="96">
        <f>IFERROR(VLOOKUP(A852,Instruction!A:J,10,0),"No Supplies")</f>
        <v/>
      </c>
      <c r="M852" s="96">
        <f>IFERROR(VLOOKUP(A852,Data1!A:C,3,0),1)</f>
        <v/>
      </c>
      <c r="N852" s="96">
        <f>IFERROR(VLOOKUP(D852,Data2!$A:$D,4,0),"")</f>
        <v/>
      </c>
      <c r="O852" s="96">
        <f>IFERROR(VLOOKUP(D852,Data2!$A:$C,3,0),"")</f>
        <v/>
      </c>
      <c r="P852" s="96" t="n">
        <v>2</v>
      </c>
      <c r="Q852" s="96" t="n">
        <v>3</v>
      </c>
      <c r="R852" s="96" t="inlineStr"/>
      <c r="S852" s="96" t="inlineStr">
        <is>
          <t>CASE</t>
        </is>
      </c>
    </row>
    <row r="853">
      <c r="A853" s="102" t="inlineStr">
        <is>
          <t>701-PACK2</t>
        </is>
      </c>
      <c r="B853" s="102" t="inlineStr">
        <is>
          <t>B08F76RG1L</t>
        </is>
      </c>
      <c r="C853" s="102" t="inlineStr"/>
      <c r="D853" s="102">
        <f>IFERROR(VLOOKUP(A853,Data1!A:B,2,0),"")</f>
        <v/>
      </c>
      <c r="E853" s="102">
        <f>M853*Q853</f>
        <v/>
      </c>
      <c r="F853" s="102">
        <f>I853*IF(S853="CASE",H853,G853)</f>
        <v/>
      </c>
      <c r="G853" s="102">
        <f>IF(S853="CASE","",IFERROR(ROUNDUP(E853/N853,0),""))</f>
        <v/>
      </c>
      <c r="H853" s="102">
        <f>IF(S853="BOX","",IFERROR(ROUNDUP(E853/O853,0),""))</f>
        <v/>
      </c>
      <c r="I853" s="102">
        <f>IF(S853="CASE",FLOOR(O853/M853,1),FLOOR(N853/M853,1))</f>
        <v/>
      </c>
      <c r="J853" s="102">
        <f>IF(ISNUMBER(SEARCH("FNSKU",C853)),"Labeling","")</f>
        <v/>
      </c>
      <c r="K853" s="102">
        <f>IFERROR(VLOOKUP(A853,Instruction!A:F,6,0),"")</f>
        <v/>
      </c>
      <c r="L853" s="102">
        <f>IFERROR(VLOOKUP(A853,Instruction!A:J,10,0),"No Supplies")</f>
        <v/>
      </c>
      <c r="M853" s="102">
        <f>IFERROR(VLOOKUP(A853,Data1!A:C,3,0),1)</f>
        <v/>
      </c>
      <c r="N853" s="102">
        <f>IFERROR(VLOOKUP(D853,Data2!$A:$D,4,0),"")</f>
        <v/>
      </c>
      <c r="O853" s="102">
        <f>IFERROR(VLOOKUP(D853,Data2!$A:$C,3,0),"")</f>
        <v/>
      </c>
      <c r="P853" s="102" t="n">
        <v>2</v>
      </c>
      <c r="Q853" s="102" t="n">
        <v>12</v>
      </c>
      <c r="R853" s="102" t="inlineStr"/>
      <c r="S853" s="102" t="inlineStr">
        <is>
          <t>BOX</t>
        </is>
      </c>
    </row>
    <row r="854">
      <c r="A854" s="96" t="inlineStr">
        <is>
          <t>907-PACK4</t>
        </is>
      </c>
      <c r="B854" s="96" t="inlineStr">
        <is>
          <t>B08GD1ZMDD</t>
        </is>
      </c>
      <c r="C854" s="96" t="inlineStr"/>
      <c r="D854" s="96">
        <f>IFERROR(VLOOKUP(A854,Data1!A:B,2,0),"")</f>
        <v/>
      </c>
      <c r="E854" s="96">
        <f>M854*Q854</f>
        <v/>
      </c>
      <c r="F854" s="96">
        <f>I854*IF(S854="CASE",H854,G854)</f>
        <v/>
      </c>
      <c r="G854" s="96">
        <f>IF(S854="CASE","",IFERROR(ROUNDUP(E854/N854,0),""))</f>
        <v/>
      </c>
      <c r="H854" s="96">
        <f>IF(S854="BOX","",IFERROR(ROUNDUP(E854/O854,0),""))</f>
        <v/>
      </c>
      <c r="I854" s="96">
        <f>IF(S854="CASE",FLOOR(O854/M854,1),FLOOR(N854/M854,1))</f>
        <v/>
      </c>
      <c r="J854" s="96">
        <f>IF(ISNUMBER(SEARCH("FNSKU",C854)),"Labeling","")</f>
        <v/>
      </c>
      <c r="K854" s="96">
        <f>IFERROR(VLOOKUP(A854,Instruction!A:F,6,0),"")</f>
        <v/>
      </c>
      <c r="L854" s="96">
        <f>IFERROR(VLOOKUP(A854,Instruction!A:J,10,0),"No Supplies")</f>
        <v/>
      </c>
      <c r="M854" s="96">
        <f>IFERROR(VLOOKUP(A854,Data1!A:C,3,0),1)</f>
        <v/>
      </c>
      <c r="N854" s="96">
        <f>IFERROR(VLOOKUP(D854,Data2!$A:$D,4,0),"")</f>
        <v/>
      </c>
      <c r="O854" s="96">
        <f>IFERROR(VLOOKUP(D854,Data2!$A:$C,3,0),"")</f>
        <v/>
      </c>
      <c r="P854" s="96" t="n">
        <v>2</v>
      </c>
      <c r="Q854" s="96" t="n">
        <v>3</v>
      </c>
      <c r="R854" s="96" t="inlineStr"/>
      <c r="S854" s="96" t="inlineStr">
        <is>
          <t>CASE</t>
        </is>
      </c>
    </row>
    <row r="855">
      <c r="A855" s="102" t="inlineStr">
        <is>
          <t>3334-CASE</t>
        </is>
      </c>
      <c r="B855" s="102" t="inlineStr">
        <is>
          <t>B08KJN5K9Y</t>
        </is>
      </c>
      <c r="C855" s="102" t="inlineStr"/>
      <c r="D855" s="102">
        <f>IFERROR(VLOOKUP(A855,Data1!A:B,2,0),"")</f>
        <v/>
      </c>
      <c r="E855" s="102">
        <f>M855*Q855</f>
        <v/>
      </c>
      <c r="F855" s="102">
        <f>I855*IF(S855="CASE",H855,G855)</f>
        <v/>
      </c>
      <c r="G855" s="102">
        <f>IF(S855="CASE","",IFERROR(ROUNDUP(E855/N855,0),""))</f>
        <v/>
      </c>
      <c r="H855" s="102">
        <f>IF(S855="BOX","",IFERROR(ROUNDUP(E855/O855,0),""))</f>
        <v/>
      </c>
      <c r="I855" s="102">
        <f>IF(S855="CASE",FLOOR(O855/M855,1),FLOOR(N855/M855,1))</f>
        <v/>
      </c>
      <c r="J855" s="102">
        <f>IF(ISNUMBER(SEARCH("FNSKU",C855)),"Labeling","")</f>
        <v/>
      </c>
      <c r="K855" s="102">
        <f>IFERROR(VLOOKUP(A855,Instruction!A:F,6,0),"")</f>
        <v/>
      </c>
      <c r="L855" s="102">
        <f>IFERROR(VLOOKUP(A855,Instruction!A:J,10,0),"No Supplies")</f>
        <v/>
      </c>
      <c r="M855" s="102">
        <f>IFERROR(VLOOKUP(A855,Data1!A:C,3,0),1)</f>
        <v/>
      </c>
      <c r="N855" s="102">
        <f>IFERROR(VLOOKUP(D855,Data2!$A:$D,4,0),"")</f>
        <v/>
      </c>
      <c r="O855" s="102">
        <f>IFERROR(VLOOKUP(D855,Data2!$A:$C,3,0),"")</f>
        <v/>
      </c>
      <c r="P855" s="102" t="n">
        <v>2</v>
      </c>
      <c r="Q855" s="102" t="n">
        <v>2</v>
      </c>
      <c r="R855" s="102" t="inlineStr"/>
      <c r="S855" s="102" t="inlineStr">
        <is>
          <t>CASE</t>
        </is>
      </c>
    </row>
    <row r="856">
      <c r="A856" s="96" t="inlineStr">
        <is>
          <t>1285-BOX</t>
        </is>
      </c>
      <c r="B856" s="96" t="inlineStr">
        <is>
          <t>B07XL4S2CR</t>
        </is>
      </c>
      <c r="C856" s="96" t="inlineStr"/>
      <c r="D856" s="96">
        <f>IFERROR(VLOOKUP(A856,Data1!A:B,2,0),"")</f>
        <v/>
      </c>
      <c r="E856" s="96">
        <f>M856*Q856</f>
        <v/>
      </c>
      <c r="F856" s="96">
        <f>I856*IF(S856="CASE",H856,G856)</f>
        <v/>
      </c>
      <c r="G856" s="96">
        <f>IF(S856="CASE","",IFERROR(ROUNDUP(E856/N856,0),""))</f>
        <v/>
      </c>
      <c r="H856" s="96">
        <f>IF(S856="BOX","",IFERROR(ROUNDUP(E856/O856,0),""))</f>
        <v/>
      </c>
      <c r="I856" s="96">
        <f>IF(S856="CASE",FLOOR(O856/M856,1),FLOOR(N856/M856,1))</f>
        <v/>
      </c>
      <c r="J856" s="96">
        <f>IF(ISNUMBER(SEARCH("FNSKU",C856)),"Labeling","")</f>
        <v/>
      </c>
      <c r="K856" s="96">
        <f>IFERROR(VLOOKUP(A856,Instruction!A:F,6,0),"")</f>
        <v/>
      </c>
      <c r="L856" s="96">
        <f>IFERROR(VLOOKUP(A856,Instruction!A:J,10,0),"No Supplies")</f>
        <v/>
      </c>
      <c r="M856" s="96">
        <f>IFERROR(VLOOKUP(A856,Data1!A:C,3,0),1)</f>
        <v/>
      </c>
      <c r="N856" s="96">
        <f>IFERROR(VLOOKUP(D856,Data2!$A:$D,4,0),"")</f>
        <v/>
      </c>
      <c r="O856" s="96">
        <f>IFERROR(VLOOKUP(D856,Data2!$A:$C,3,0),"")</f>
        <v/>
      </c>
      <c r="P856" s="96" t="n">
        <v>2</v>
      </c>
      <c r="Q856" s="96" t="n">
        <v>6</v>
      </c>
      <c r="R856" s="96" t="inlineStr"/>
      <c r="S856" s="96" t="inlineStr">
        <is>
          <t>CASE</t>
        </is>
      </c>
    </row>
    <row r="857">
      <c r="A857" s="102" t="inlineStr">
        <is>
          <t>335-PACK2</t>
        </is>
      </c>
      <c r="B857" s="102" t="inlineStr">
        <is>
          <t>B08FVL17G2</t>
        </is>
      </c>
      <c r="C857" s="102" t="inlineStr"/>
      <c r="D857" s="102">
        <f>IFERROR(VLOOKUP(A857,Data1!A:B,2,0),"")</f>
        <v/>
      </c>
      <c r="E857" s="102">
        <f>M857*Q857</f>
        <v/>
      </c>
      <c r="F857" s="102">
        <f>I857*IF(S857="CASE",H857,G857)</f>
        <v/>
      </c>
      <c r="G857" s="102">
        <f>IF(S857="CASE","",IFERROR(ROUNDUP(E857/N857,0),""))</f>
        <v/>
      </c>
      <c r="H857" s="102">
        <f>IF(S857="BOX","",IFERROR(ROUNDUP(E857/O857,0),""))</f>
        <v/>
      </c>
      <c r="I857" s="102">
        <f>IF(S857="CASE",FLOOR(O857/M857,1),FLOOR(N857/M857,1))</f>
        <v/>
      </c>
      <c r="J857" s="102">
        <f>IF(ISNUMBER(SEARCH("FNSKU",C857)),"Labeling","")</f>
        <v/>
      </c>
      <c r="K857" s="102" t="inlineStr">
        <is>
          <t>• Insert 2 pcs into poly bag, apply FNSKU label.
• Put back to CASE (Cover all existing barcodes on the box/case)</t>
        </is>
      </c>
      <c r="L857" s="102">
        <f>IFERROR(VLOOKUP(A857,Instruction!A:J,10,0),"No Supplies")</f>
        <v/>
      </c>
      <c r="M857" s="102">
        <f>IFERROR(VLOOKUP(A857,Data1!A:C,3,0),1)</f>
        <v/>
      </c>
      <c r="N857" s="102">
        <f>IFERROR(VLOOKUP(D857,Data2!$A:$D,4,0),"")</f>
        <v/>
      </c>
      <c r="O857" s="102">
        <f>IFERROR(VLOOKUP(D857,Data2!$A:$C,3,0),"")</f>
        <v/>
      </c>
      <c r="P857" s="102" t="n">
        <v>2</v>
      </c>
      <c r="Q857" s="102" t="n">
        <v>12</v>
      </c>
      <c r="R857" s="102" t="inlineStr"/>
      <c r="S857" s="102" t="inlineStr">
        <is>
          <t>BOX</t>
        </is>
      </c>
    </row>
    <row r="858">
      <c r="A858" s="96" t="inlineStr">
        <is>
          <t>989-PACK2</t>
        </is>
      </c>
      <c r="B858" s="96" t="inlineStr">
        <is>
          <t>B09ZWCGDB1</t>
        </is>
      </c>
      <c r="C858" s="96" t="inlineStr"/>
      <c r="D858" s="96">
        <f>IFERROR(VLOOKUP(A858,Data1!A:B,2,0),"")</f>
        <v/>
      </c>
      <c r="E858" s="96">
        <f>M858*Q858</f>
        <v/>
      </c>
      <c r="F858" s="96">
        <f>I858*IF(S858="CASE",H858,G858)</f>
        <v/>
      </c>
      <c r="G858" s="96">
        <f>IF(S858="CASE","",IFERROR(ROUNDUP(E858/N858,0),""))</f>
        <v/>
      </c>
      <c r="H858" s="96">
        <f>IF(S858="BOX","",IFERROR(ROUNDUP(E858/O858,0),""))</f>
        <v/>
      </c>
      <c r="I858" s="96">
        <f>IF(S858="CASE",FLOOR(O858/M858,1),FLOOR(N858/M858,1))</f>
        <v/>
      </c>
      <c r="J858" s="96">
        <f>IF(ISNUMBER(SEARCH("FNSKU",C858)),"Labeling","")</f>
        <v/>
      </c>
      <c r="K858" s="96">
        <f>IFERROR(VLOOKUP(A858,Instruction!A:F,6,0),"")</f>
        <v/>
      </c>
      <c r="L858" s="96">
        <f>IFERROR(VLOOKUP(A858,Instruction!A:J,10,0),"No Supplies")</f>
        <v/>
      </c>
      <c r="M858" s="96">
        <f>IFERROR(VLOOKUP(A858,Data1!A:C,3,0),1)</f>
        <v/>
      </c>
      <c r="N858" s="96">
        <f>IFERROR(VLOOKUP(D858,Data2!$A:$D,4,0),"")</f>
        <v/>
      </c>
      <c r="O858" s="96">
        <f>IFERROR(VLOOKUP(D858,Data2!$A:$C,3,0),"")</f>
        <v/>
      </c>
      <c r="P858" s="96" t="n">
        <v>2</v>
      </c>
      <c r="Q858" s="96" t="n">
        <v>12</v>
      </c>
      <c r="R858" s="96" t="inlineStr"/>
      <c r="S858" s="96" t="inlineStr">
        <is>
          <t>BOX</t>
        </is>
      </c>
    </row>
    <row r="859">
      <c r="A859" s="102" t="inlineStr">
        <is>
          <t>105-CASE</t>
        </is>
      </c>
      <c r="B859" s="102" t="inlineStr">
        <is>
          <t>B0BYBD6642</t>
        </is>
      </c>
      <c r="C859" s="102" t="inlineStr"/>
      <c r="D859" s="102">
        <f>IFERROR(VLOOKUP(A859,Data1!A:B,2,0),"")</f>
        <v/>
      </c>
      <c r="E859" s="102">
        <f>M859*Q859</f>
        <v/>
      </c>
      <c r="F859" s="102">
        <f>I859*IF(S859="CASE",H859,G859)</f>
        <v/>
      </c>
      <c r="G859" s="102">
        <f>IF(S859="CASE","",IFERROR(ROUNDUP(E859/N859,0),""))</f>
        <v/>
      </c>
      <c r="H859" s="102">
        <f>IF(S859="BOX","",IFERROR(ROUNDUP(E859/O859,0),""))</f>
        <v/>
      </c>
      <c r="I859" s="102">
        <f>IF(S859="CASE",FLOOR(O859/M859,1),FLOOR(N859/M859,1))</f>
        <v/>
      </c>
      <c r="J859" s="102">
        <f>IF(ISNUMBER(SEARCH("FNSKU",C859)),"Labeling","")</f>
        <v/>
      </c>
      <c r="K859" s="102">
        <f>IFERROR(VLOOKUP(A859,Instruction!A:F,6,0),"")</f>
        <v/>
      </c>
      <c r="L859" s="102">
        <f>IFERROR(VLOOKUP(A859,Instruction!A:J,10,0),"No Supplies")</f>
        <v/>
      </c>
      <c r="M859" s="102">
        <f>IFERROR(VLOOKUP(A859,Data1!A:C,3,0),1)</f>
        <v/>
      </c>
      <c r="N859" s="102">
        <f>IFERROR(VLOOKUP(D859,Data2!$A:$D,4,0),"")</f>
        <v/>
      </c>
      <c r="O859" s="102">
        <f>IFERROR(VLOOKUP(D859,Data2!$A:$C,3,0),"")</f>
        <v/>
      </c>
      <c r="P859" s="102" t="n">
        <v>2</v>
      </c>
      <c r="Q859" s="102" t="n">
        <v>2</v>
      </c>
      <c r="R859" s="102" t="inlineStr"/>
      <c r="S859" s="102" t="inlineStr">
        <is>
          <t>CASE</t>
        </is>
      </c>
    </row>
    <row r="860">
      <c r="A860" s="96" t="inlineStr">
        <is>
          <t>2322-EACH</t>
        </is>
      </c>
      <c r="B860" s="96" t="inlineStr">
        <is>
          <t>B0CC3ZF5BH</t>
        </is>
      </c>
      <c r="C860" s="96" t="inlineStr"/>
      <c r="D860" s="96">
        <f>IFERROR(VLOOKUP(A860,Data1!A:B,2,0),"")</f>
        <v/>
      </c>
      <c r="E860" s="96">
        <f>M860*Q860</f>
        <v/>
      </c>
      <c r="F860" s="96">
        <f>I860*IF(S860="CASE",H860,G860)</f>
        <v/>
      </c>
      <c r="G860" s="96">
        <f>IF(S860="CASE","",IFERROR(ROUNDUP(E860/N860,0),""))</f>
        <v/>
      </c>
      <c r="H860" s="96">
        <f>IF(S860="BOX","",IFERROR(ROUNDUP(E860/O860,0),""))</f>
        <v/>
      </c>
      <c r="I860" s="96">
        <f>IF(S860="CASE",FLOOR(O860/M860,1),FLOOR(N860/M860,1))</f>
        <v/>
      </c>
      <c r="J860" s="96">
        <f>IF(ISNUMBER(SEARCH("FNSKU",C860)),"Labeling","")</f>
        <v/>
      </c>
      <c r="K860" s="96">
        <f>IFERROR(VLOOKUP(A860,Instruction!A:F,6,0),"")</f>
        <v/>
      </c>
      <c r="L860" s="96">
        <f>IFERROR(VLOOKUP(A860,Instruction!A:J,10,0),"No Supplies")</f>
        <v/>
      </c>
      <c r="M860" s="96">
        <f>IFERROR(VLOOKUP(A860,Data1!A:C,3,0),1)</f>
        <v/>
      </c>
      <c r="N860" s="96">
        <f>IFERROR(VLOOKUP(D860,Data2!$A:$D,4,0),"")</f>
        <v/>
      </c>
      <c r="O860" s="96">
        <f>IFERROR(VLOOKUP(D860,Data2!$A:$C,3,0),"")</f>
        <v/>
      </c>
      <c r="P860" s="96" t="n">
        <v>2</v>
      </c>
      <c r="Q860" s="96" t="n">
        <v>24</v>
      </c>
      <c r="R860" s="96" t="inlineStr"/>
      <c r="S860" s="96" t="inlineStr">
        <is>
          <t>BOX</t>
        </is>
      </c>
    </row>
    <row r="861">
      <c r="A861" s="102" t="inlineStr">
        <is>
          <t>4125-CASE</t>
        </is>
      </c>
      <c r="B861" s="102" t="inlineStr">
        <is>
          <t>B07QC4VV2J</t>
        </is>
      </c>
      <c r="C861" s="102" t="inlineStr">
        <is>
          <t>X0044RLWXP</t>
        </is>
      </c>
      <c r="D861" s="102">
        <f>IFERROR(VLOOKUP(A861,Data1!A:B,2,0),"")</f>
        <v/>
      </c>
      <c r="E861" s="102">
        <f>M861*Q861</f>
        <v/>
      </c>
      <c r="F861" s="102">
        <f>I861*IF(S861="CASE",H861,G861)</f>
        <v/>
      </c>
      <c r="G861" s="102">
        <f>IF(S861="CASE","",IFERROR(ROUNDUP(E861/N861,0),""))</f>
        <v/>
      </c>
      <c r="H861" s="102">
        <f>IF(S861="BOX","",IFERROR(ROUNDUP(E861/O861,0),""))</f>
        <v/>
      </c>
      <c r="I861" s="102">
        <f>IF(S861="CASE",FLOOR(O861/M861,1),FLOOR(N861/M861,1))</f>
        <v/>
      </c>
      <c r="J861" s="102">
        <f>IF(ISNUMBER(SEARCH("FNSKU",C861)),"Labeling","")</f>
        <v/>
      </c>
      <c r="K861" s="102">
        <f>IFERROR(VLOOKUP(A861,Instruction!A:F,6,0),"")</f>
        <v/>
      </c>
      <c r="L861" s="102">
        <f>IFERROR(VLOOKUP(A861,Instruction!A:J,10,0),"No Supplies")</f>
        <v/>
      </c>
      <c r="M861" s="102">
        <f>IFERROR(VLOOKUP(A861,Data1!A:C,3,0),1)</f>
        <v/>
      </c>
      <c r="N861" s="102">
        <f>IFERROR(VLOOKUP(D861,Data2!$A:$D,4,0),"")</f>
        <v/>
      </c>
      <c r="O861" s="102">
        <f>IFERROR(VLOOKUP(D861,Data2!$A:$C,3,0),"")</f>
        <v/>
      </c>
      <c r="P861" s="102" t="n">
        <v>0</v>
      </c>
      <c r="Q861" s="102" t="n">
        <v>1</v>
      </c>
      <c r="R861" s="102" t="inlineStr"/>
      <c r="S861" s="102" t="inlineStr">
        <is>
          <t>CASE</t>
        </is>
      </c>
    </row>
    <row r="862">
      <c r="A862" s="96" t="inlineStr">
        <is>
          <t>1053-EACH</t>
        </is>
      </c>
      <c r="B862" s="96" t="inlineStr">
        <is>
          <t>B07C5X5C65</t>
        </is>
      </c>
      <c r="C862" s="96" t="inlineStr"/>
      <c r="D862" s="96">
        <f>IFERROR(VLOOKUP(A862,Data1!A:B,2,0),"")</f>
        <v/>
      </c>
      <c r="E862" s="96">
        <f>M862*Q862</f>
        <v/>
      </c>
      <c r="F862" s="96">
        <f>I862*IF(S862="CASE",H862,G862)</f>
        <v/>
      </c>
      <c r="G862" s="96">
        <f>IF(S862="CASE","",IFERROR(ROUNDUP(E862/N862,0),""))</f>
        <v/>
      </c>
      <c r="H862" s="96">
        <f>IF(S862="BOX","",IFERROR(ROUNDUP(E862/O862,0),""))</f>
        <v/>
      </c>
      <c r="I862" s="96">
        <f>IF(S862="CASE",FLOOR(O862/M862,1),FLOOR(N862/M862,1))</f>
        <v/>
      </c>
      <c r="J862" s="96">
        <f>IF(ISNUMBER(SEARCH("FNSKU",C862)),"Labeling","")</f>
        <v/>
      </c>
      <c r="K862" s="96">
        <f>IFERROR(VLOOKUP(A862,Instruction!A:F,6,0),"")</f>
        <v/>
      </c>
      <c r="L862" s="96">
        <f>IFERROR(VLOOKUP(A862,Instruction!A:J,10,0),"No Supplies")</f>
        <v/>
      </c>
      <c r="M862" s="96">
        <f>IFERROR(VLOOKUP(A862,Data1!A:C,3,0),1)</f>
        <v/>
      </c>
      <c r="N862" s="96">
        <f>IFERROR(VLOOKUP(D862,Data2!$A:$D,4,0),"")</f>
        <v/>
      </c>
      <c r="O862" s="96">
        <f>IFERROR(VLOOKUP(D862,Data2!$A:$C,3,0),"")</f>
        <v/>
      </c>
      <c r="P862" s="96" t="n">
        <v>2</v>
      </c>
      <c r="Q862" s="96" t="n">
        <v>12</v>
      </c>
      <c r="R862" s="96" t="inlineStr"/>
      <c r="S862" s="96" t="inlineStr">
        <is>
          <t>CASE</t>
        </is>
      </c>
    </row>
    <row r="863">
      <c r="A863" s="102" t="inlineStr">
        <is>
          <t>3197-SET3</t>
        </is>
      </c>
      <c r="B863" s="102" t="inlineStr">
        <is>
          <t>B07S3F41DQ</t>
        </is>
      </c>
      <c r="C863" s="102" t="inlineStr"/>
      <c r="D863" s="102">
        <f>IFERROR(VLOOKUP(A863,Data1!A:B,2,0),"")</f>
        <v/>
      </c>
      <c r="E863" s="102">
        <f>M863*Q863</f>
        <v/>
      </c>
      <c r="F863" s="102">
        <f>I863*IF(S863="CASE",H863,G863)</f>
        <v/>
      </c>
      <c r="G863" s="102">
        <f>IF(S863="CASE","",IFERROR(ROUNDUP(E863/N863,0),""))</f>
        <v/>
      </c>
      <c r="H863" s="102">
        <f>IF(S863="BOX","",IFERROR(ROUNDUP(E863/O863,0),""))</f>
        <v/>
      </c>
      <c r="I863" s="102">
        <f>IF(S863="CASE",FLOOR(O863/M863,1),FLOOR(N863/M863,1))</f>
        <v/>
      </c>
      <c r="J863" s="102">
        <f>IF(ISNUMBER(SEARCH("FNSKU",C863)),"Labeling","")</f>
        <v/>
      </c>
      <c r="K863" s="102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863" s="102">
        <f>IFERROR(VLOOKUP(A863,Instruction!A:J,10,0),"No Supplies")</f>
        <v/>
      </c>
      <c r="M863" s="102">
        <f>IFERROR(VLOOKUP(A863,Data1!A:C,3,0),1)</f>
        <v/>
      </c>
      <c r="N863" s="102">
        <f>IFERROR(VLOOKUP(D863,Data2!$A:$D,4,0),"")</f>
        <v/>
      </c>
      <c r="O863" s="102">
        <f>IFERROR(VLOOKUP(D863,Data2!$A:$C,3,0),"")</f>
        <v/>
      </c>
      <c r="P863" s="102" t="n">
        <v>2</v>
      </c>
      <c r="Q863" s="102" t="n">
        <v>8</v>
      </c>
      <c r="R863" s="102" t="inlineStr"/>
      <c r="S863" s="102" t="inlineStr">
        <is>
          <t>BOX</t>
        </is>
      </c>
    </row>
    <row r="864">
      <c r="A864" s="96" t="inlineStr">
        <is>
          <t>3112-SET6</t>
        </is>
      </c>
      <c r="B864" s="96" t="inlineStr">
        <is>
          <t>B07S4GQ32F</t>
        </is>
      </c>
      <c r="C864" s="96" t="inlineStr"/>
      <c r="D864" s="96">
        <f>IFERROR(VLOOKUP(A864,Data1!A:B,2,0),"")</f>
        <v/>
      </c>
      <c r="E864" s="96">
        <f>M864*Q864</f>
        <v/>
      </c>
      <c r="F864" s="96">
        <f>I864*IF(S864="CASE",H864,G864)</f>
        <v/>
      </c>
      <c r="G864" s="96">
        <f>IF(S864="CASE","",IFERROR(ROUNDUP(E864/N864,0),""))</f>
        <v/>
      </c>
      <c r="H864" s="96">
        <f>IF(S864="BOX","",IFERROR(ROUNDUP(E864/O864,0),""))</f>
        <v/>
      </c>
      <c r="I864" s="96">
        <f>IF(S864="CASE",FLOOR(O864/M864,1),FLOOR(N864/M864,1))</f>
        <v/>
      </c>
      <c r="J864" s="96">
        <f>IF(ISNUMBER(SEARCH("FNSKU",C864)),"Labeling","")</f>
        <v/>
      </c>
      <c r="K864" s="96">
        <f>IFERROR(VLOOKUP(A864,Instruction!A:F,6,0),"")</f>
        <v/>
      </c>
      <c r="L864" s="96">
        <f>IFERROR(VLOOKUP(A864,Instruction!A:J,10,0),"No Supplies")</f>
        <v/>
      </c>
      <c r="M864" s="96">
        <f>IFERROR(VLOOKUP(A864,Data1!A:C,3,0),1)</f>
        <v/>
      </c>
      <c r="N864" s="96">
        <f>IFERROR(VLOOKUP(D864,Data2!$A:$D,4,0),"")</f>
        <v/>
      </c>
      <c r="O864" s="96">
        <f>IFERROR(VLOOKUP(D864,Data2!$A:$C,3,0),"")</f>
        <v/>
      </c>
      <c r="P864" s="96" t="n">
        <v>2</v>
      </c>
      <c r="Q864" s="96" t="n">
        <v>4</v>
      </c>
      <c r="R864" s="96" t="inlineStr"/>
      <c r="S864" s="96" t="inlineStr">
        <is>
          <t>BOX</t>
        </is>
      </c>
    </row>
    <row r="865">
      <c r="A865" s="102" t="inlineStr">
        <is>
          <t>751-SET4</t>
        </is>
      </c>
      <c r="B865" s="102" t="inlineStr">
        <is>
          <t>B07SBL7HQ1</t>
        </is>
      </c>
      <c r="C865" s="102" t="inlineStr"/>
      <c r="D865" s="102">
        <f>IFERROR(VLOOKUP(A865,Data1!A:B,2,0),"")</f>
        <v/>
      </c>
      <c r="E865" s="102">
        <f>M865*Q865</f>
        <v/>
      </c>
      <c r="F865" s="102">
        <f>I865*IF(S865="CASE",H865,G865)</f>
        <v/>
      </c>
      <c r="G865" s="102">
        <f>IF(S865="CASE","",IFERROR(ROUNDUP(E865/N865,0),""))</f>
        <v/>
      </c>
      <c r="H865" s="102">
        <f>IF(S865="BOX","",IFERROR(ROUNDUP(E865/O865,0),""))</f>
        <v/>
      </c>
      <c r="I865" s="102">
        <f>IF(S865="CASE",FLOOR(O865/M865,1),FLOOR(N865/M865,1))</f>
        <v/>
      </c>
      <c r="J865" s="102">
        <f>IF(ISNUMBER(SEARCH("FNSKU",C865)),"Labeling","")</f>
        <v/>
      </c>
      <c r="K865" s="102">
        <f>IFERROR(VLOOKUP(A865,Instruction!A:F,6,0),"")</f>
        <v/>
      </c>
      <c r="L865" s="102">
        <f>IFERROR(VLOOKUP(A865,Instruction!A:J,10,0),"No Supplies")</f>
        <v/>
      </c>
      <c r="M865" s="102">
        <f>IFERROR(VLOOKUP(A865,Data1!A:C,3,0),1)</f>
        <v/>
      </c>
      <c r="N865" s="102">
        <f>IFERROR(VLOOKUP(D865,Data2!$A:$D,4,0),"")</f>
        <v/>
      </c>
      <c r="O865" s="102">
        <f>IFERROR(VLOOKUP(D865,Data2!$A:$C,3,0),"")</f>
        <v/>
      </c>
      <c r="P865" s="102" t="n">
        <v>2</v>
      </c>
      <c r="Q865" s="102" t="n">
        <v>6</v>
      </c>
      <c r="R865" s="102" t="inlineStr"/>
      <c r="S865" s="102" t="inlineStr">
        <is>
          <t>BOX</t>
        </is>
      </c>
    </row>
    <row r="866">
      <c r="A866" s="96" t="inlineStr">
        <is>
          <t>945-SET8</t>
        </is>
      </c>
      <c r="B866" s="96" t="inlineStr">
        <is>
          <t>B07SHC6VJP</t>
        </is>
      </c>
      <c r="C866" s="96" t="inlineStr"/>
      <c r="D866" s="96">
        <f>IFERROR(VLOOKUP(A866,Data1!A:B,2,0),"")</f>
        <v/>
      </c>
      <c r="E866" s="96">
        <f>M866*Q866</f>
        <v/>
      </c>
      <c r="F866" s="96">
        <f>I866*IF(S866="CASE",H866,G866)</f>
        <v/>
      </c>
      <c r="G866" s="96">
        <f>IF(S866="CASE","",IFERROR(ROUNDUP(E866/N866,0),""))</f>
        <v/>
      </c>
      <c r="H866" s="96">
        <f>IF(S866="BOX","",IFERROR(ROUNDUP(E866/O866,0),""))</f>
        <v/>
      </c>
      <c r="I866" s="96">
        <f>IF(S866="CASE",FLOOR(O866/M866,1),FLOOR(N866/M866,1))</f>
        <v/>
      </c>
      <c r="J866" s="96">
        <f>IF(ISNUMBER(SEARCH("FNSKU",C866)),"Labeling","")</f>
        <v/>
      </c>
      <c r="K866" s="96">
        <f>IFERROR(VLOOKUP(A866,Instruction!A:F,6,0),"")</f>
        <v/>
      </c>
      <c r="L866" s="96">
        <f>IFERROR(VLOOKUP(A866,Instruction!A:J,10,0),"No Supplies")</f>
        <v/>
      </c>
      <c r="M866" s="96">
        <f>IFERROR(VLOOKUP(A866,Data1!A:C,3,0),1)</f>
        <v/>
      </c>
      <c r="N866" s="96">
        <f>IFERROR(VLOOKUP(D866,Data2!$A:$D,4,0),"")</f>
        <v/>
      </c>
      <c r="O866" s="96">
        <f>IFERROR(VLOOKUP(D866,Data2!$A:$C,3,0),"")</f>
        <v/>
      </c>
      <c r="P866" s="96" t="n">
        <v>2</v>
      </c>
      <c r="Q866" s="96" t="n">
        <v>6</v>
      </c>
      <c r="R866" s="96" t="inlineStr"/>
      <c r="S866" s="96" t="inlineStr">
        <is>
          <t>CASE</t>
        </is>
      </c>
    </row>
    <row r="867">
      <c r="A867" s="102" t="inlineStr">
        <is>
          <t>5054-BOX</t>
        </is>
      </c>
      <c r="B867" s="102" t="inlineStr">
        <is>
          <t>B07XL4TX88</t>
        </is>
      </c>
      <c r="C867" s="102" t="inlineStr"/>
      <c r="D867" s="102">
        <f>IFERROR(VLOOKUP(A867,Data1!A:B,2,0),"")</f>
        <v/>
      </c>
      <c r="E867" s="102">
        <f>M867*Q867</f>
        <v/>
      </c>
      <c r="F867" s="102">
        <f>I867*IF(S867="CASE",H867,G867)</f>
        <v/>
      </c>
      <c r="G867" s="102">
        <f>IF(S867="CASE","",IFERROR(ROUNDUP(E867/N867,0),""))</f>
        <v/>
      </c>
      <c r="H867" s="102">
        <f>IF(S867="BOX","",IFERROR(ROUNDUP(E867/O867,0),""))</f>
        <v/>
      </c>
      <c r="I867" s="102">
        <f>IF(S867="CASE",FLOOR(O867/M867,1),FLOOR(N867/M867,1))</f>
        <v/>
      </c>
      <c r="J867" s="102">
        <f>IF(ISNUMBER(SEARCH("FNSKU",C867)),"Labeling","")</f>
        <v/>
      </c>
      <c r="K867" s="102">
        <f>IFERROR(VLOOKUP(A867,Instruction!A:F,6,0),"")</f>
        <v/>
      </c>
      <c r="L867" s="102">
        <f>IFERROR(VLOOKUP(A867,Instruction!A:J,10,0),"No Supplies")</f>
        <v/>
      </c>
      <c r="M867" s="102">
        <f>IFERROR(VLOOKUP(A867,Data1!A:C,3,0),1)</f>
        <v/>
      </c>
      <c r="N867" s="102">
        <f>IFERROR(VLOOKUP(D867,Data2!$A:$D,4,0),"")</f>
        <v/>
      </c>
      <c r="O867" s="102">
        <f>IFERROR(VLOOKUP(D867,Data2!$A:$C,3,0),"")</f>
        <v/>
      </c>
      <c r="P867" s="102" t="n">
        <v>2</v>
      </c>
      <c r="Q867" s="102" t="n">
        <v>3</v>
      </c>
      <c r="R867" s="102" t="inlineStr"/>
      <c r="S867" s="102" t="inlineStr">
        <is>
          <t>CASE</t>
        </is>
      </c>
    </row>
    <row r="868">
      <c r="A868" s="96" t="inlineStr">
        <is>
          <t>229-BOX</t>
        </is>
      </c>
      <c r="B868" s="96" t="inlineStr">
        <is>
          <t>B07XPG59GS</t>
        </is>
      </c>
      <c r="C868" s="96" t="inlineStr"/>
      <c r="D868" s="96">
        <f>IFERROR(VLOOKUP(A868,Data1!A:B,2,0),"")</f>
        <v/>
      </c>
      <c r="E868" s="96">
        <f>M868*Q868</f>
        <v/>
      </c>
      <c r="F868" s="96">
        <f>I868*IF(S868="CASE",H868,G868)</f>
        <v/>
      </c>
      <c r="G868" s="96">
        <f>IF(S868="CASE","",IFERROR(ROUNDUP(E868/N868,0),""))</f>
        <v/>
      </c>
      <c r="H868" s="96">
        <f>IF(S868="BOX","",IFERROR(ROUNDUP(E868/O868,0),""))</f>
        <v/>
      </c>
      <c r="I868" s="96">
        <f>IF(S868="CASE",FLOOR(O868/M868,1),FLOOR(N868/M868,1))</f>
        <v/>
      </c>
      <c r="J868" s="96">
        <f>IF(ISNUMBER(SEARCH("FNSKU",C868)),"Labeling","")</f>
        <v/>
      </c>
      <c r="K868" s="96">
        <f>IFERROR(VLOOKUP(A868,Instruction!A:F,6,0),"")</f>
        <v/>
      </c>
      <c r="L868" s="96">
        <f>IFERROR(VLOOKUP(A868,Instruction!A:J,10,0),"No Supplies")</f>
        <v/>
      </c>
      <c r="M868" s="96">
        <f>IFERROR(VLOOKUP(A868,Data1!A:C,3,0),1)</f>
        <v/>
      </c>
      <c r="N868" s="96">
        <f>IFERROR(VLOOKUP(D868,Data2!$A:$D,4,0),"")</f>
        <v/>
      </c>
      <c r="O868" s="96">
        <f>IFERROR(VLOOKUP(D868,Data2!$A:$C,3,0),"")</f>
        <v/>
      </c>
      <c r="P868" s="96" t="n">
        <v>2</v>
      </c>
      <c r="Q868" s="96" t="n">
        <v>6</v>
      </c>
      <c r="R868" s="96" t="inlineStr"/>
      <c r="S868" s="96" t="inlineStr">
        <is>
          <t>CASE</t>
        </is>
      </c>
    </row>
    <row r="869">
      <c r="A869" s="102" t="inlineStr">
        <is>
          <t>2172-CASE</t>
        </is>
      </c>
      <c r="B869" s="102" t="inlineStr">
        <is>
          <t>B07XQLGGF4</t>
        </is>
      </c>
      <c r="C869" s="102" t="inlineStr"/>
      <c r="D869" s="102">
        <f>IFERROR(VLOOKUP(A869,Data1!A:B,2,0),"")</f>
        <v/>
      </c>
      <c r="E869" s="102">
        <f>M869*Q869</f>
        <v/>
      </c>
      <c r="F869" s="102">
        <f>I869*IF(S869="CASE",H869,G869)</f>
        <v/>
      </c>
      <c r="G869" s="102">
        <f>IF(S869="CASE","",IFERROR(ROUNDUP(E869/N869,0),""))</f>
        <v/>
      </c>
      <c r="H869" s="102">
        <f>IF(S869="BOX","",IFERROR(ROUNDUP(E869/O869,0),""))</f>
        <v/>
      </c>
      <c r="I869" s="102">
        <f>IF(S869="CASE",FLOOR(O869/M869,1),FLOOR(N869/M869,1))</f>
        <v/>
      </c>
      <c r="J869" s="102">
        <f>IF(ISNUMBER(SEARCH("FNSKU",C869)),"Labeling","")</f>
        <v/>
      </c>
      <c r="K869" s="102">
        <f>IFERROR(VLOOKUP(A869,Instruction!A:F,6,0),"")</f>
        <v/>
      </c>
      <c r="L869" s="102">
        <f>IFERROR(VLOOKUP(A869,Instruction!A:J,10,0),"No Supplies")</f>
        <v/>
      </c>
      <c r="M869" s="102">
        <f>IFERROR(VLOOKUP(A869,Data1!A:C,3,0),1)</f>
        <v/>
      </c>
      <c r="N869" s="102">
        <f>IFERROR(VLOOKUP(D869,Data2!$A:$D,4,0),"")</f>
        <v/>
      </c>
      <c r="O869" s="102">
        <f>IFERROR(VLOOKUP(D869,Data2!$A:$C,3,0),"")</f>
        <v/>
      </c>
      <c r="P869" s="102" t="n">
        <v>2</v>
      </c>
      <c r="Q869" s="102" t="n">
        <v>2</v>
      </c>
      <c r="R869" s="102" t="inlineStr"/>
      <c r="S869" s="102" t="inlineStr">
        <is>
          <t>CASE</t>
        </is>
      </c>
    </row>
    <row r="870">
      <c r="A870" s="96" t="inlineStr">
        <is>
          <t>338-BOX</t>
        </is>
      </c>
      <c r="B870" s="96" t="inlineStr">
        <is>
          <t>B07XQNDHV6</t>
        </is>
      </c>
      <c r="C870" s="96" t="inlineStr"/>
      <c r="D870" s="96">
        <f>IFERROR(VLOOKUP(A870,Data1!A:B,2,0),"")</f>
        <v/>
      </c>
      <c r="E870" s="96">
        <f>M870*Q870</f>
        <v/>
      </c>
      <c r="F870" s="96">
        <f>I870*IF(S870="CASE",H870,G870)</f>
        <v/>
      </c>
      <c r="G870" s="96">
        <f>IF(S870="CASE","",IFERROR(ROUNDUP(E870/N870,0),""))</f>
        <v/>
      </c>
      <c r="H870" s="96">
        <f>IF(S870="BOX","",IFERROR(ROUNDUP(E870/O870,0),""))</f>
        <v/>
      </c>
      <c r="I870" s="96">
        <f>IF(S870="CASE",FLOOR(O870/M870,1),FLOOR(N870/M870,1))</f>
        <v/>
      </c>
      <c r="J870" s="96">
        <f>IF(ISNUMBER(SEARCH("FNSKU",C870)),"Labeling","")</f>
        <v/>
      </c>
      <c r="K870" s="96">
        <f>IFERROR(VLOOKUP(A870,Instruction!A:F,6,0),"")</f>
        <v/>
      </c>
      <c r="L870" s="96">
        <f>IFERROR(VLOOKUP(A870,Instruction!A:J,10,0),"No Supplies")</f>
        <v/>
      </c>
      <c r="M870" s="96">
        <f>IFERROR(VLOOKUP(A870,Data1!A:C,3,0),1)</f>
        <v/>
      </c>
      <c r="N870" s="96">
        <f>IFERROR(VLOOKUP(D870,Data2!$A:$D,4,0),"")</f>
        <v/>
      </c>
      <c r="O870" s="96">
        <f>IFERROR(VLOOKUP(D870,Data2!$A:$C,3,0),"")</f>
        <v/>
      </c>
      <c r="P870" s="96" t="n">
        <v>2</v>
      </c>
      <c r="Q870" s="96" t="n">
        <v>12</v>
      </c>
      <c r="R870" s="96" t="inlineStr"/>
      <c r="S870" s="96" t="inlineStr">
        <is>
          <t>CASE</t>
        </is>
      </c>
    </row>
    <row r="871">
      <c r="A871" s="102" t="inlineStr">
        <is>
          <t>4475636-EACH</t>
        </is>
      </c>
      <c r="B871" s="102" t="inlineStr">
        <is>
          <t>B088BRP13H</t>
        </is>
      </c>
      <c r="C871" s="102" t="inlineStr"/>
      <c r="D871" s="102">
        <f>IFERROR(VLOOKUP(A871,Data1!A:B,2,0),"")</f>
        <v/>
      </c>
      <c r="E871" s="102">
        <f>M871*Q871</f>
        <v/>
      </c>
      <c r="F871" s="102">
        <f>I871*IF(S871="CASE",H871,G871)</f>
        <v/>
      </c>
      <c r="G871" s="102">
        <f>IF(S871="CASE","",IFERROR(ROUNDUP(E871/N871,0),""))</f>
        <v/>
      </c>
      <c r="H871" s="102">
        <f>IF(S871="BOX","",IFERROR(ROUNDUP(E871/O871,0),""))</f>
        <v/>
      </c>
      <c r="I871" s="102">
        <f>IF(S871="CASE",FLOOR(O871/M871,1),FLOOR(N871/M871,1))</f>
        <v/>
      </c>
      <c r="J871" s="102">
        <f>IF(ISNUMBER(SEARCH("FNSKU",C871)),"Labeling","")</f>
        <v/>
      </c>
      <c r="K871" s="102">
        <f>IFERROR(VLOOKUP(A871,Instruction!A:F,6,0),"")</f>
        <v/>
      </c>
      <c r="L871" s="102">
        <f>IFERROR(VLOOKUP(A871,Instruction!A:J,10,0),"No Supplies")</f>
        <v/>
      </c>
      <c r="M871" s="102">
        <f>IFERROR(VLOOKUP(A871,Data1!A:C,3,0),1)</f>
        <v/>
      </c>
      <c r="N871" s="102">
        <f>IFERROR(VLOOKUP(D871,Data2!$A:$D,4,0),"")</f>
        <v/>
      </c>
      <c r="O871" s="102">
        <f>IFERROR(VLOOKUP(D871,Data2!$A:$C,3,0),"")</f>
        <v/>
      </c>
      <c r="P871" s="102" t="n">
        <v>2</v>
      </c>
      <c r="Q871" s="102" t="n">
        <v>36</v>
      </c>
      <c r="R871" s="102" t="inlineStr"/>
      <c r="S871" s="102" t="inlineStr">
        <is>
          <t>CASE</t>
        </is>
      </c>
    </row>
    <row r="872">
      <c r="A872" s="96" t="inlineStr">
        <is>
          <t>660-SET2</t>
        </is>
      </c>
      <c r="B872" s="96" t="inlineStr">
        <is>
          <t>B08BQW4759</t>
        </is>
      </c>
      <c r="C872" s="96" t="inlineStr"/>
      <c r="D872" s="96">
        <f>IFERROR(VLOOKUP(A872,Data1!A:B,2,0),"")</f>
        <v/>
      </c>
      <c r="E872" s="96">
        <f>M872*Q872</f>
        <v/>
      </c>
      <c r="F872" s="96">
        <f>I872*IF(S872="CASE",H872,G872)</f>
        <v/>
      </c>
      <c r="G872" s="96">
        <f>IF(S872="CASE","",IFERROR(ROUNDUP(E872/N872,0),""))</f>
        <v/>
      </c>
      <c r="H872" s="96">
        <f>IF(S872="BOX","",IFERROR(ROUNDUP(E872/O872,0),""))</f>
        <v/>
      </c>
      <c r="I872" s="96">
        <f>IF(S872="CASE",FLOOR(O872/M872,1),FLOOR(N872/M872,1))</f>
        <v/>
      </c>
      <c r="J872" s="96">
        <f>IF(ISNUMBER(SEARCH("FNSKU",C872)),"Labeling","")</f>
        <v/>
      </c>
      <c r="K872" s="96" t="n">
        <v/>
      </c>
      <c r="L872" s="96">
        <f>IFERROR(VLOOKUP(A872,Instruction!A:J,10,0),"No Supplies")</f>
        <v/>
      </c>
      <c r="M872" s="96">
        <f>IFERROR(VLOOKUP(A872,Data1!A:C,3,0),1)</f>
        <v/>
      </c>
      <c r="N872" s="96">
        <f>IFERROR(VLOOKUP(D872,Data2!$A:$D,4,0),"")</f>
        <v/>
      </c>
      <c r="O872" s="96">
        <f>IFERROR(VLOOKUP(D872,Data2!$A:$C,3,0),"")</f>
        <v/>
      </c>
      <c r="P872" s="96" t="n">
        <v>2</v>
      </c>
      <c r="Q872" s="96" t="n">
        <v>12</v>
      </c>
      <c r="R872" s="96" t="inlineStr"/>
      <c r="S872" s="96" t="inlineStr">
        <is>
          <t>CASE</t>
        </is>
      </c>
    </row>
    <row r="873">
      <c r="A873" s="102" t="inlineStr">
        <is>
          <t>1217-PACK2</t>
        </is>
      </c>
      <c r="B873" s="102" t="inlineStr">
        <is>
          <t>B08FRR4MM9</t>
        </is>
      </c>
      <c r="C873" s="102" t="inlineStr"/>
      <c r="D873" s="102">
        <f>IFERROR(VLOOKUP(A873,Data1!A:B,2,0),"")</f>
        <v/>
      </c>
      <c r="E873" s="102">
        <f>M873*Q873</f>
        <v/>
      </c>
      <c r="F873" s="102">
        <f>I873*IF(S873="CASE",H873,G873)</f>
        <v/>
      </c>
      <c r="G873" s="102">
        <f>IF(S873="CASE","",IFERROR(ROUNDUP(E873/N873,0),""))</f>
        <v/>
      </c>
      <c r="H873" s="102">
        <f>IF(S873="BOX","",IFERROR(ROUNDUP(E873/O873,0),""))</f>
        <v/>
      </c>
      <c r="I873" s="102">
        <f>IF(S873="CASE",FLOOR(O873/M873,1),FLOOR(N873/M873,1))</f>
        <v/>
      </c>
      <c r="J873" s="102">
        <f>IF(ISNUMBER(SEARCH("FNSKU",C873)),"Labeling","")</f>
        <v/>
      </c>
      <c r="K873" s="102" t="inlineStr">
        <is>
          <t>• Insert 2 pcs into poly bag, apply FNSKU label.
• Put back to CASE (Cover all existing barcodes on the box/case)</t>
        </is>
      </c>
      <c r="L873" s="102">
        <f>IFERROR(VLOOKUP(A873,Instruction!A:J,10,0),"No Supplies")</f>
        <v/>
      </c>
      <c r="M873" s="102">
        <f>IFERROR(VLOOKUP(A873,Data1!A:C,3,0),1)</f>
        <v/>
      </c>
      <c r="N873" s="102">
        <f>IFERROR(VLOOKUP(D873,Data2!$A:$D,4,0),"")</f>
        <v/>
      </c>
      <c r="O873" s="102">
        <f>IFERROR(VLOOKUP(D873,Data2!$A:$C,3,0),"")</f>
        <v/>
      </c>
      <c r="P873" s="102" t="n">
        <v>2</v>
      </c>
      <c r="Q873" s="102" t="n">
        <v>12</v>
      </c>
      <c r="R873" s="102" t="inlineStr"/>
      <c r="S873" s="102" t="inlineStr">
        <is>
          <t>BOX</t>
        </is>
      </c>
    </row>
    <row r="874">
      <c r="A874" s="96" t="inlineStr">
        <is>
          <t>2013-PACK4</t>
        </is>
      </c>
      <c r="B874" s="96" t="inlineStr">
        <is>
          <t>B08GX15SXB</t>
        </is>
      </c>
      <c r="C874" s="96" t="inlineStr"/>
      <c r="D874" s="96">
        <f>IFERROR(VLOOKUP(A874,Data1!A:B,2,0),"")</f>
        <v/>
      </c>
      <c r="E874" s="96">
        <f>M874*Q874</f>
        <v/>
      </c>
      <c r="F874" s="96">
        <f>I874*IF(S874="CASE",H874,G874)</f>
        <v/>
      </c>
      <c r="G874" s="96">
        <f>IF(S874="CASE","",IFERROR(ROUNDUP(E874/N874,0),""))</f>
        <v/>
      </c>
      <c r="H874" s="96">
        <f>IF(S874="BOX","",IFERROR(ROUNDUP(E874/O874,0),""))</f>
        <v/>
      </c>
      <c r="I874" s="96">
        <f>IF(S874="CASE",FLOOR(O874/M874,1),FLOOR(N874/M874,1))</f>
        <v/>
      </c>
      <c r="J874" s="96">
        <f>IF(ISNUMBER(SEARCH("FNSKU",C874)),"Labeling","")</f>
        <v/>
      </c>
      <c r="K874" s="96">
        <f>IFERROR(VLOOKUP(A874,Instruction!A:F,6,0),"")</f>
        <v/>
      </c>
      <c r="L874" s="96">
        <f>IFERROR(VLOOKUP(A874,Instruction!A:J,10,0),"No Supplies")</f>
        <v/>
      </c>
      <c r="M874" s="96">
        <f>IFERROR(VLOOKUP(A874,Data1!A:C,3,0),1)</f>
        <v/>
      </c>
      <c r="N874" s="96">
        <f>IFERROR(VLOOKUP(D874,Data2!$A:$D,4,0),"")</f>
        <v/>
      </c>
      <c r="O874" s="96">
        <f>IFERROR(VLOOKUP(D874,Data2!$A:$C,3,0),"")</f>
        <v/>
      </c>
      <c r="P874" s="96" t="n">
        <v>2</v>
      </c>
      <c r="Q874" s="96" t="n">
        <v>6</v>
      </c>
      <c r="R874" s="96" t="inlineStr"/>
      <c r="S874" s="96" t="inlineStr">
        <is>
          <t>CASE</t>
        </is>
      </c>
    </row>
    <row r="875">
      <c r="A875" s="102" t="inlineStr">
        <is>
          <t>2346-PACK2</t>
        </is>
      </c>
      <c r="B875" s="102" t="inlineStr">
        <is>
          <t>B08L426QRQ</t>
        </is>
      </c>
      <c r="C875" s="102" t="inlineStr"/>
      <c r="D875" s="102">
        <f>IFERROR(VLOOKUP(A875,Data1!A:B,2,0),"")</f>
        <v/>
      </c>
      <c r="E875" s="102">
        <f>M875*Q875</f>
        <v/>
      </c>
      <c r="F875" s="102">
        <f>I875*IF(S875="CASE",H875,G875)</f>
        <v/>
      </c>
      <c r="G875" s="102">
        <f>IF(S875="CASE","",IFERROR(ROUNDUP(E875/N875,0),""))</f>
        <v/>
      </c>
      <c r="H875" s="102">
        <f>IF(S875="BOX","",IFERROR(ROUNDUP(E875/O875,0),""))</f>
        <v/>
      </c>
      <c r="I875" s="102">
        <f>IF(S875="CASE",FLOOR(O875/M875,1),FLOOR(N875/M875,1))</f>
        <v/>
      </c>
      <c r="J875" s="102">
        <f>IF(ISNUMBER(SEARCH("FNSKU",C875)),"Labeling","")</f>
        <v/>
      </c>
      <c r="K875" s="102">
        <f>IFERROR(VLOOKUP(A875,Instruction!A:F,6,0),"")</f>
        <v/>
      </c>
      <c r="L875" s="102">
        <f>IFERROR(VLOOKUP(A875,Instruction!A:J,10,0),"No Supplies")</f>
        <v/>
      </c>
      <c r="M875" s="102">
        <f>IFERROR(VLOOKUP(A875,Data1!A:C,3,0),1)</f>
        <v/>
      </c>
      <c r="N875" s="102">
        <f>IFERROR(VLOOKUP(D875,Data2!$A:$D,4,0),"")</f>
        <v/>
      </c>
      <c r="O875" s="102">
        <f>IFERROR(VLOOKUP(D875,Data2!$A:$C,3,0),"")</f>
        <v/>
      </c>
      <c r="P875" s="102" t="n">
        <v>2</v>
      </c>
      <c r="Q875" s="102" t="n">
        <v>12</v>
      </c>
      <c r="R875" s="102" t="inlineStr"/>
      <c r="S875" s="102" t="inlineStr">
        <is>
          <t>BOX</t>
        </is>
      </c>
    </row>
    <row r="876">
      <c r="A876" s="96" t="inlineStr">
        <is>
          <t>1241-EACH</t>
        </is>
      </c>
      <c r="B876" s="96" t="inlineStr">
        <is>
          <t>B0B5YPSHN6</t>
        </is>
      </c>
      <c r="C876" s="96" t="inlineStr"/>
      <c r="D876" s="96">
        <f>IFERROR(VLOOKUP(A876,Data1!A:B,2,0),"")</f>
        <v/>
      </c>
      <c r="E876" s="96">
        <f>M876*Q876</f>
        <v/>
      </c>
      <c r="F876" s="96">
        <f>I876*IF(S876="CASE",H876,G876)</f>
        <v/>
      </c>
      <c r="G876" s="96">
        <f>IF(S876="CASE","",IFERROR(ROUNDUP(E876/N876,0),""))</f>
        <v/>
      </c>
      <c r="H876" s="96">
        <f>IF(S876="BOX","",IFERROR(ROUNDUP(E876/O876,0),""))</f>
        <v/>
      </c>
      <c r="I876" s="96">
        <f>IF(S876="CASE",FLOOR(O876/M876,1),FLOOR(N876/M876,1))</f>
        <v/>
      </c>
      <c r="J876" s="96">
        <f>IF(ISNUMBER(SEARCH("FNSKU",C876)),"Labeling","")</f>
        <v/>
      </c>
      <c r="K876" s="96">
        <f>IFERROR(VLOOKUP(A876,Instruction!A:F,6,0),"")</f>
        <v/>
      </c>
      <c r="L876" s="96">
        <f>IFERROR(VLOOKUP(A876,Instruction!A:J,10,0),"No Supplies")</f>
        <v/>
      </c>
      <c r="M876" s="96">
        <f>IFERROR(VLOOKUP(A876,Data1!A:C,3,0),1)</f>
        <v/>
      </c>
      <c r="N876" s="96">
        <f>IFERROR(VLOOKUP(D876,Data2!$A:$D,4,0),"")</f>
        <v/>
      </c>
      <c r="O876" s="96">
        <f>IFERROR(VLOOKUP(D876,Data2!$A:$C,3,0),"")</f>
        <v/>
      </c>
      <c r="P876" s="96" t="n">
        <v>2</v>
      </c>
      <c r="Q876" s="96" t="n">
        <v>24</v>
      </c>
      <c r="R876" s="96" t="inlineStr"/>
      <c r="S876" s="96" t="inlineStr">
        <is>
          <t>BOX</t>
        </is>
      </c>
    </row>
    <row r="877">
      <c r="A877" s="102" t="inlineStr">
        <is>
          <t>641-CASE</t>
        </is>
      </c>
      <c r="B877" s="102" t="inlineStr">
        <is>
          <t>B0BYFQLJ4H</t>
        </is>
      </c>
      <c r="C877" s="102" t="inlineStr"/>
      <c r="D877" s="102">
        <f>IFERROR(VLOOKUP(A877,Data1!A:B,2,0),"")</f>
        <v/>
      </c>
      <c r="E877" s="102">
        <f>M877*Q877</f>
        <v/>
      </c>
      <c r="F877" s="102">
        <f>I877*IF(S877="CASE",H877,G877)</f>
        <v/>
      </c>
      <c r="G877" s="102">
        <f>IF(S877="CASE","",IFERROR(ROUNDUP(E877/N877,0),""))</f>
        <v/>
      </c>
      <c r="H877" s="102">
        <f>IF(S877="BOX","",IFERROR(ROUNDUP(E877/O877,0),""))</f>
        <v/>
      </c>
      <c r="I877" s="102">
        <f>IF(S877="CASE",FLOOR(O877/M877,1),FLOOR(N877/M877,1))</f>
        <v/>
      </c>
      <c r="J877" s="102">
        <f>IF(ISNUMBER(SEARCH("FNSKU",C877)),"Labeling","")</f>
        <v/>
      </c>
      <c r="K877" s="102">
        <f>IFERROR(VLOOKUP(A877,Instruction!A:F,6,0),"")</f>
        <v/>
      </c>
      <c r="L877" s="102">
        <f>IFERROR(VLOOKUP(A877,Instruction!A:J,10,0),"No Supplies")</f>
        <v/>
      </c>
      <c r="M877" s="102">
        <f>IFERROR(VLOOKUP(A877,Data1!A:C,3,0),1)</f>
        <v/>
      </c>
      <c r="N877" s="102">
        <f>IFERROR(VLOOKUP(D877,Data2!$A:$D,4,0),"")</f>
        <v/>
      </c>
      <c r="O877" s="102">
        <f>IFERROR(VLOOKUP(D877,Data2!$A:$C,3,0),"")</f>
        <v/>
      </c>
      <c r="P877" s="102" t="n">
        <v>2</v>
      </c>
      <c r="Q877" s="102" t="n">
        <v>2</v>
      </c>
      <c r="R877" s="102" t="inlineStr"/>
      <c r="S877" s="102" t="inlineStr">
        <is>
          <t>CASE</t>
        </is>
      </c>
    </row>
    <row r="878">
      <c r="A878" s="96" t="inlineStr">
        <is>
          <t>5089-SET8</t>
        </is>
      </c>
      <c r="B878" s="96" t="inlineStr">
        <is>
          <t>B07S85KW13</t>
        </is>
      </c>
      <c r="C878" s="96" t="inlineStr"/>
      <c r="D878" s="96">
        <f>IFERROR(VLOOKUP(A878,Data1!A:B,2,0),"")</f>
        <v/>
      </c>
      <c r="E878" s="96">
        <f>M878*Q878</f>
        <v/>
      </c>
      <c r="F878" s="96">
        <f>I878*IF(S878="CASE",H878,G878)</f>
        <v/>
      </c>
      <c r="G878" s="96">
        <f>IF(S878="CASE","",IFERROR(ROUNDUP(E878/N878,0),""))</f>
        <v/>
      </c>
      <c r="H878" s="96">
        <f>IF(S878="BOX","",IFERROR(ROUNDUP(E878/O878,0),""))</f>
        <v/>
      </c>
      <c r="I878" s="96">
        <f>IF(S878="CASE",FLOOR(O878/M878,1),FLOOR(N878/M878,1))</f>
        <v/>
      </c>
      <c r="J878" s="96">
        <f>IF(ISNUMBER(SEARCH("FNSKU",C878)),"Labeling","")</f>
        <v/>
      </c>
      <c r="K878" s="96">
        <f>IFERROR(VLOOKUP(A878,Instruction!A:F,6,0),"")</f>
        <v/>
      </c>
      <c r="L878" s="96">
        <f>IFERROR(VLOOKUP(A878,Instruction!A:J,10,0),"No Supplies")</f>
        <v/>
      </c>
      <c r="M878" s="96">
        <f>IFERROR(VLOOKUP(A878,Data1!A:C,3,0),1)</f>
        <v/>
      </c>
      <c r="N878" s="96">
        <f>IFERROR(VLOOKUP(D878,Data2!$A:$D,4,0),"")</f>
        <v/>
      </c>
      <c r="O878" s="96">
        <f>IFERROR(VLOOKUP(D878,Data2!$A:$C,3,0),"")</f>
        <v/>
      </c>
      <c r="P878" s="96" t="n">
        <v>2</v>
      </c>
      <c r="Q878" s="96" t="n">
        <v>6</v>
      </c>
      <c r="R878" s="96" t="inlineStr"/>
      <c r="S878" s="96" t="inlineStr">
        <is>
          <t>CASE</t>
        </is>
      </c>
    </row>
    <row r="879">
      <c r="A879" s="102" t="inlineStr">
        <is>
          <t>943-CASE</t>
        </is>
      </c>
      <c r="B879" s="102" t="inlineStr">
        <is>
          <t>B07XQKP563</t>
        </is>
      </c>
      <c r="C879" s="102" t="inlineStr"/>
      <c r="D879" s="102">
        <f>IFERROR(VLOOKUP(A879,Data1!A:B,2,0),"")</f>
        <v/>
      </c>
      <c r="E879" s="102">
        <f>M879*Q879</f>
        <v/>
      </c>
      <c r="F879" s="102">
        <f>I879*IF(S879="CASE",H879,G879)</f>
        <v/>
      </c>
      <c r="G879" s="102">
        <f>IF(S879="CASE","",IFERROR(ROUNDUP(E879/N879,0),""))</f>
        <v/>
      </c>
      <c r="H879" s="102">
        <f>IF(S879="BOX","",IFERROR(ROUNDUP(E879/O879,0),""))</f>
        <v/>
      </c>
      <c r="I879" s="102">
        <f>IF(S879="CASE",FLOOR(O879/M879,1),FLOOR(N879/M879,1))</f>
        <v/>
      </c>
      <c r="J879" s="102">
        <f>IF(ISNUMBER(SEARCH("FNSKU",C879)),"Labeling","")</f>
        <v/>
      </c>
      <c r="K879" s="102">
        <f>IFERROR(VLOOKUP(A879,Instruction!A:F,6,0),"")</f>
        <v/>
      </c>
      <c r="L879" s="102">
        <f>IFERROR(VLOOKUP(A879,Instruction!A:J,10,0),"No Supplies")</f>
        <v/>
      </c>
      <c r="M879" s="102">
        <f>IFERROR(VLOOKUP(A879,Data1!A:C,3,0),1)</f>
        <v/>
      </c>
      <c r="N879" s="102">
        <f>IFERROR(VLOOKUP(D879,Data2!$A:$D,4,0),"")</f>
        <v/>
      </c>
      <c r="O879" s="102">
        <f>IFERROR(VLOOKUP(D879,Data2!$A:$C,3,0),"")</f>
        <v/>
      </c>
      <c r="P879" s="102" t="n">
        <v>2</v>
      </c>
      <c r="Q879" s="102" t="n">
        <v>2</v>
      </c>
      <c r="R879" s="102" t="inlineStr"/>
      <c r="S879" s="102" t="inlineStr">
        <is>
          <t>CASE</t>
        </is>
      </c>
    </row>
    <row r="880">
      <c r="A880" s="96" t="inlineStr">
        <is>
          <t>3390-CASE</t>
        </is>
      </c>
      <c r="B880" s="96" t="inlineStr">
        <is>
          <t>B08BQT238F</t>
        </is>
      </c>
      <c r="C880" s="96" t="inlineStr"/>
      <c r="D880" s="96">
        <f>IFERROR(VLOOKUP(A880,Data1!A:B,2,0),"")</f>
        <v/>
      </c>
      <c r="E880" s="96">
        <f>M880*Q880</f>
        <v/>
      </c>
      <c r="F880" s="96">
        <f>I880*IF(S880="CASE",H880,G880)</f>
        <v/>
      </c>
      <c r="G880" s="96">
        <f>IF(S880="CASE","",IFERROR(ROUNDUP(E880/N880,0),""))</f>
        <v/>
      </c>
      <c r="H880" s="96">
        <f>IF(S880="BOX","",IFERROR(ROUNDUP(E880/O880,0),""))</f>
        <v/>
      </c>
      <c r="I880" s="96">
        <f>IF(S880="CASE",FLOOR(O880/M880,1),FLOOR(N880/M880,1))</f>
        <v/>
      </c>
      <c r="J880" s="96">
        <f>IF(ISNUMBER(SEARCH("FNSKU",C880)),"Labeling","")</f>
        <v/>
      </c>
      <c r="K880" s="96">
        <f>IFERROR(VLOOKUP(A880,Instruction!A:F,6,0),"")</f>
        <v/>
      </c>
      <c r="L880" s="96">
        <f>IFERROR(VLOOKUP(A880,Instruction!A:J,10,0),"No Supplies")</f>
        <v/>
      </c>
      <c r="M880" s="96">
        <f>IFERROR(VLOOKUP(A880,Data1!A:C,3,0),1)</f>
        <v/>
      </c>
      <c r="N880" s="96">
        <f>IFERROR(VLOOKUP(D880,Data2!$A:$D,4,0),"")</f>
        <v/>
      </c>
      <c r="O880" s="96">
        <f>IFERROR(VLOOKUP(D880,Data2!$A:$C,3,0),"")</f>
        <v/>
      </c>
      <c r="P880" s="96" t="n">
        <v>2</v>
      </c>
      <c r="Q880" s="96" t="n">
        <v>2</v>
      </c>
      <c r="R880" s="96" t="inlineStr"/>
      <c r="S880" s="96" t="inlineStr">
        <is>
          <t>CASE</t>
        </is>
      </c>
    </row>
    <row r="881">
      <c r="A881" s="102" t="inlineStr">
        <is>
          <t>926-CASE</t>
        </is>
      </c>
      <c r="B881" s="102" t="inlineStr">
        <is>
          <t>B00275EDAE</t>
        </is>
      </c>
      <c r="C881" s="102" t="inlineStr"/>
      <c r="D881" s="102">
        <f>IFERROR(VLOOKUP(A881,Data1!A:B,2,0),"")</f>
        <v/>
      </c>
      <c r="E881" s="102">
        <f>M881*Q881</f>
        <v/>
      </c>
      <c r="F881" s="102">
        <f>I881*IF(S881="CASE",H881,G881)</f>
        <v/>
      </c>
      <c r="G881" s="102">
        <f>IF(S881="CASE","",IFERROR(ROUNDUP(E881/N881,0),""))</f>
        <v/>
      </c>
      <c r="H881" s="102">
        <f>IF(S881="BOX","",IFERROR(ROUNDUP(E881/O881,0),""))</f>
        <v/>
      </c>
      <c r="I881" s="102">
        <f>IF(S881="CASE",FLOOR(O881/M881,1),FLOOR(N881/M881,1))</f>
        <v/>
      </c>
      <c r="J881" s="102">
        <f>IF(ISNUMBER(SEARCH("FNSKU",C881)),"Labeling","")</f>
        <v/>
      </c>
      <c r="K881" s="102">
        <f>IFERROR(VLOOKUP(A881,Instruction!A:F,6,0),"")</f>
        <v/>
      </c>
      <c r="L881" s="102">
        <f>IFERROR(VLOOKUP(A881,Instruction!A:J,10,0),"No Supplies")</f>
        <v/>
      </c>
      <c r="M881" s="102">
        <f>IFERROR(VLOOKUP(A881,Data1!A:C,3,0),1)</f>
        <v/>
      </c>
      <c r="N881" s="102">
        <f>IFERROR(VLOOKUP(D881,Data2!$A:$D,4,0),"")</f>
        <v/>
      </c>
      <c r="O881" s="102">
        <f>IFERROR(VLOOKUP(D881,Data2!$A:$C,3,0),"")</f>
        <v/>
      </c>
      <c r="P881" s="102" t="n">
        <v>2</v>
      </c>
      <c r="Q881" s="102" t="n">
        <v>2</v>
      </c>
      <c r="R881" s="102" t="inlineStr"/>
      <c r="S881" s="102" t="inlineStr">
        <is>
          <t>CASE</t>
        </is>
      </c>
    </row>
    <row r="882">
      <c r="A882" s="96" t="inlineStr">
        <is>
          <t>1037-EACH</t>
        </is>
      </c>
      <c r="B882" s="96" t="inlineStr">
        <is>
          <t>B07C5K2XGP</t>
        </is>
      </c>
      <c r="C882" s="96" t="inlineStr"/>
      <c r="D882" s="96">
        <f>IFERROR(VLOOKUP(A882,Data1!A:B,2,0),"")</f>
        <v/>
      </c>
      <c r="E882" s="96">
        <f>M882*Q882</f>
        <v/>
      </c>
      <c r="F882" s="96">
        <f>I882*IF(S882="CASE",H882,G882)</f>
        <v/>
      </c>
      <c r="G882" s="96">
        <f>IF(S882="CASE","",IFERROR(ROUNDUP(E882/N882,0),""))</f>
        <v/>
      </c>
      <c r="H882" s="96">
        <f>IF(S882="BOX","",IFERROR(ROUNDUP(E882/O882,0),""))</f>
        <v/>
      </c>
      <c r="I882" s="96">
        <f>IF(S882="CASE",FLOOR(O882/M882,1),FLOOR(N882/M882,1))</f>
        <v/>
      </c>
      <c r="J882" s="96">
        <f>IF(ISNUMBER(SEARCH("FNSKU",C882)),"Labeling","")</f>
        <v/>
      </c>
      <c r="K882" s="96">
        <f>IFERROR(VLOOKUP(A882,Instruction!A:F,6,0),"")</f>
        <v/>
      </c>
      <c r="L882" s="96">
        <f>IFERROR(VLOOKUP(A882,Instruction!A:J,10,0),"No Supplies")</f>
        <v/>
      </c>
      <c r="M882" s="96">
        <f>IFERROR(VLOOKUP(A882,Data1!A:C,3,0),1)</f>
        <v/>
      </c>
      <c r="N882" s="96">
        <f>IFERROR(VLOOKUP(D882,Data2!$A:$D,4,0),"")</f>
        <v/>
      </c>
      <c r="O882" s="96">
        <f>IFERROR(VLOOKUP(D882,Data2!$A:$C,3,0),"")</f>
        <v/>
      </c>
      <c r="P882" s="96" t="n">
        <v>2</v>
      </c>
      <c r="Q882" s="96" t="n">
        <v>12</v>
      </c>
      <c r="R882" s="96" t="inlineStr"/>
      <c r="S882" s="96" t="inlineStr">
        <is>
          <t>CASE</t>
        </is>
      </c>
    </row>
    <row r="883">
      <c r="A883" s="102" t="inlineStr">
        <is>
          <t>5426-CASE</t>
        </is>
      </c>
      <c r="B883" s="102" t="inlineStr">
        <is>
          <t>B07X4BDNM4</t>
        </is>
      </c>
      <c r="C883" s="102" t="inlineStr"/>
      <c r="D883" s="102">
        <f>IFERROR(VLOOKUP(A883,Data1!A:B,2,0),"")</f>
        <v/>
      </c>
      <c r="E883" s="102">
        <f>M883*Q883</f>
        <v/>
      </c>
      <c r="F883" s="102">
        <f>I883*IF(S883="CASE",H883,G883)</f>
        <v/>
      </c>
      <c r="G883" s="102">
        <f>IF(S883="CASE","",IFERROR(ROUNDUP(E883/N883,0),""))</f>
        <v/>
      </c>
      <c r="H883" s="102">
        <f>IF(S883="BOX","",IFERROR(ROUNDUP(E883/O883,0),""))</f>
        <v/>
      </c>
      <c r="I883" s="102">
        <f>IF(S883="CASE",FLOOR(O883/M883,1),FLOOR(N883/M883,1))</f>
        <v/>
      </c>
      <c r="J883" s="102">
        <f>IF(ISNUMBER(SEARCH("FNSKU",C883)),"Labeling","")</f>
        <v/>
      </c>
      <c r="K883" s="102">
        <f>IFERROR(VLOOKUP(A883,Instruction!A:F,6,0),"")</f>
        <v/>
      </c>
      <c r="L883" s="102">
        <f>IFERROR(VLOOKUP(A883,Instruction!A:J,10,0),"No Supplies")</f>
        <v/>
      </c>
      <c r="M883" s="102">
        <f>IFERROR(VLOOKUP(A883,Data1!A:C,3,0),1)</f>
        <v/>
      </c>
      <c r="N883" s="102">
        <f>IFERROR(VLOOKUP(D883,Data2!$A:$D,4,0),"")</f>
        <v/>
      </c>
      <c r="O883" s="102">
        <f>IFERROR(VLOOKUP(D883,Data2!$A:$C,3,0),"")</f>
        <v/>
      </c>
      <c r="P883" s="102" t="n">
        <v>2</v>
      </c>
      <c r="Q883" s="102" t="n">
        <v>2</v>
      </c>
      <c r="R883" s="102" t="inlineStr"/>
      <c r="S883" s="102" t="inlineStr">
        <is>
          <t>CASE</t>
        </is>
      </c>
    </row>
    <row r="884">
      <c r="A884" s="96" t="inlineStr">
        <is>
          <t>3998-EACH</t>
        </is>
      </c>
      <c r="B884" s="96" t="inlineStr">
        <is>
          <t>B0875TY6YS</t>
        </is>
      </c>
      <c r="C884" s="96" t="inlineStr"/>
      <c r="D884" s="96">
        <f>IFERROR(VLOOKUP(A884,Data1!A:B,2,0),"")</f>
        <v/>
      </c>
      <c r="E884" s="96">
        <f>M884*Q884</f>
        <v/>
      </c>
      <c r="F884" s="96">
        <f>I884*IF(S884="CASE",H884,G884)</f>
        <v/>
      </c>
      <c r="G884" s="96">
        <f>IF(S884="CASE","",IFERROR(ROUNDUP(E884/N884,0),""))</f>
        <v/>
      </c>
      <c r="H884" s="96">
        <f>IF(S884="BOX","",IFERROR(ROUNDUP(E884/O884,0),""))</f>
        <v/>
      </c>
      <c r="I884" s="96">
        <f>IF(S884="CASE",FLOOR(O884/M884,1),FLOOR(N884/M884,1))</f>
        <v/>
      </c>
      <c r="J884" s="96">
        <f>IF(ISNUMBER(SEARCH("FNSKU",C884)),"Labeling","")</f>
        <v/>
      </c>
      <c r="K884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84" s="96">
        <f>IFERROR(VLOOKUP(A884,Instruction!A:J,10,0),"No Supplies")</f>
        <v/>
      </c>
      <c r="M884" s="96">
        <f>IFERROR(VLOOKUP(A884,Data1!A:C,3,0),1)</f>
        <v/>
      </c>
      <c r="N884" s="96">
        <f>IFERROR(VLOOKUP(D884,Data2!$A:$D,4,0),"")</f>
        <v/>
      </c>
      <c r="O884" s="96">
        <f>IFERROR(VLOOKUP(D884,Data2!$A:$C,3,0),"")</f>
        <v/>
      </c>
      <c r="P884" s="96" t="n">
        <v>2</v>
      </c>
      <c r="Q884" s="96" t="n">
        <v>24</v>
      </c>
      <c r="R884" s="96" t="inlineStr"/>
      <c r="S884" s="96" t="inlineStr">
        <is>
          <t>BOX</t>
        </is>
      </c>
    </row>
    <row r="885">
      <c r="A885" s="102" t="inlineStr">
        <is>
          <t>1206-PACK2</t>
        </is>
      </c>
      <c r="B885" s="102" t="inlineStr">
        <is>
          <t>B08H4BDQ24</t>
        </is>
      </c>
      <c r="C885" s="102" t="inlineStr"/>
      <c r="D885" s="102">
        <f>IFERROR(VLOOKUP(A885,Data1!A:B,2,0),"")</f>
        <v/>
      </c>
      <c r="E885" s="102">
        <f>M885*Q885</f>
        <v/>
      </c>
      <c r="F885" s="102">
        <f>I885*IF(S885="CASE",H885,G885)</f>
        <v/>
      </c>
      <c r="G885" s="102">
        <f>IF(S885="CASE","",IFERROR(ROUNDUP(E885/N885,0),""))</f>
        <v/>
      </c>
      <c r="H885" s="102">
        <f>IF(S885="BOX","",IFERROR(ROUNDUP(E885/O885,0),""))</f>
        <v/>
      </c>
      <c r="I885" s="102">
        <f>IF(S885="CASE",FLOOR(O885/M885,1),FLOOR(N885/M885,1))</f>
        <v/>
      </c>
      <c r="J885" s="102">
        <f>IF(ISNUMBER(SEARCH("FNSKU",C885)),"Labeling","")</f>
        <v/>
      </c>
      <c r="K885" s="102">
        <f>IFERROR(VLOOKUP(A885,Instruction!A:F,6,0),"")</f>
        <v/>
      </c>
      <c r="L885" s="102">
        <f>IFERROR(VLOOKUP(A885,Instruction!A:J,10,0),"No Supplies")</f>
        <v/>
      </c>
      <c r="M885" s="102">
        <f>IFERROR(VLOOKUP(A885,Data1!A:C,3,0),1)</f>
        <v/>
      </c>
      <c r="N885" s="102">
        <f>IFERROR(VLOOKUP(D885,Data2!$A:$D,4,0),"")</f>
        <v/>
      </c>
      <c r="O885" s="102">
        <f>IFERROR(VLOOKUP(D885,Data2!$A:$C,3,0),"")</f>
        <v/>
      </c>
      <c r="P885" s="102" t="n">
        <v>2</v>
      </c>
      <c r="Q885" s="102" t="n">
        <v>12</v>
      </c>
      <c r="R885" s="102" t="inlineStr"/>
      <c r="S885" s="102" t="inlineStr">
        <is>
          <t>BOX</t>
        </is>
      </c>
    </row>
    <row r="886">
      <c r="A886" s="96" t="inlineStr">
        <is>
          <t>13800-SET2</t>
        </is>
      </c>
      <c r="B886" s="96" t="inlineStr">
        <is>
          <t>B0921GBVLW</t>
        </is>
      </c>
      <c r="C886" s="96" t="inlineStr"/>
      <c r="D886" s="96">
        <f>IFERROR(VLOOKUP(A886,Data1!A:B,2,0),"")</f>
        <v/>
      </c>
      <c r="E886" s="96">
        <f>M886*Q886</f>
        <v/>
      </c>
      <c r="F886" s="96">
        <f>I886*IF(S886="CASE",H886,G886)</f>
        <v/>
      </c>
      <c r="G886" s="96">
        <f>IF(S886="CASE","",IFERROR(ROUNDUP(E886/N886,0),""))</f>
        <v/>
      </c>
      <c r="H886" s="96">
        <f>IF(S886="BOX","",IFERROR(ROUNDUP(E886/O886,0),""))</f>
        <v/>
      </c>
      <c r="I886" s="96">
        <f>IF(S886="CASE",FLOOR(O886/M886,1),FLOOR(N886/M886,1))</f>
        <v/>
      </c>
      <c r="J886" s="96">
        <f>IF(ISNUMBER(SEARCH("FNSKU",C886)),"Labeling","")</f>
        <v/>
      </c>
      <c r="K886" s="96" t="n">
        <v/>
      </c>
      <c r="L886" s="96">
        <f>IFERROR(VLOOKUP(A886,Instruction!A:J,10,0),"No Supplies")</f>
        <v/>
      </c>
      <c r="M886" s="96">
        <f>IFERROR(VLOOKUP(A886,Data1!A:C,3,0),1)</f>
        <v/>
      </c>
      <c r="N886" s="96">
        <f>IFERROR(VLOOKUP(D886,Data2!$A:$D,4,0),"")</f>
        <v/>
      </c>
      <c r="O886" s="96">
        <f>IFERROR(VLOOKUP(D886,Data2!$A:$C,3,0),"")</f>
        <v/>
      </c>
      <c r="P886" s="96" t="n">
        <v>2</v>
      </c>
      <c r="Q886" s="96" t="n">
        <v>24</v>
      </c>
      <c r="R886" s="96" t="inlineStr"/>
      <c r="S886" s="96" t="inlineStr">
        <is>
          <t>CASE</t>
        </is>
      </c>
    </row>
    <row r="887">
      <c r="A887" s="102" t="inlineStr">
        <is>
          <t>5082-BOX</t>
        </is>
      </c>
      <c r="B887" s="102" t="inlineStr">
        <is>
          <t>B0DL1TVZD3</t>
        </is>
      </c>
      <c r="C887" s="102" t="inlineStr"/>
      <c r="D887" s="102">
        <f>IFERROR(VLOOKUP(A887,Data1!A:B,2,0),"")</f>
        <v/>
      </c>
      <c r="E887" s="102">
        <f>M887*Q887</f>
        <v/>
      </c>
      <c r="F887" s="102">
        <f>I887*IF(S887="CASE",H887,G887)</f>
        <v/>
      </c>
      <c r="G887" s="102">
        <f>IF(S887="CASE","",IFERROR(ROUNDUP(E887/N887,0),""))</f>
        <v/>
      </c>
      <c r="H887" s="102">
        <f>IF(S887="BOX","",IFERROR(ROUNDUP(E887/O887,0),""))</f>
        <v/>
      </c>
      <c r="I887" s="102">
        <f>IF(S887="CASE",FLOOR(O887/M887,1),FLOOR(N887/M887,1))</f>
        <v/>
      </c>
      <c r="J887" s="102">
        <f>IF(ISNUMBER(SEARCH("FNSKU",C887)),"Labeling","")</f>
        <v/>
      </c>
      <c r="K887" s="102">
        <f>IFERROR(VLOOKUP(A887,Instruction!A:F,6,0),"")</f>
        <v/>
      </c>
      <c r="L887" s="102">
        <f>IFERROR(VLOOKUP(A887,Instruction!A:J,10,0),"No Supplies")</f>
        <v/>
      </c>
      <c r="M887" s="102">
        <f>IFERROR(VLOOKUP(A887,Data1!A:C,3,0),1)</f>
        <v/>
      </c>
      <c r="N887" s="102">
        <f>IFERROR(VLOOKUP(D887,Data2!$A:$D,4,0),"")</f>
        <v/>
      </c>
      <c r="O887" s="102">
        <f>IFERROR(VLOOKUP(D887,Data2!$A:$C,3,0),"")</f>
        <v/>
      </c>
      <c r="P887" s="102" t="n">
        <v>2</v>
      </c>
      <c r="Q887" s="102" t="n">
        <v>6</v>
      </c>
      <c r="R887" s="102" t="inlineStr"/>
      <c r="S887" s="102" t="inlineStr">
        <is>
          <t>CASE</t>
        </is>
      </c>
    </row>
    <row r="888">
      <c r="A888" s="96" t="inlineStr">
        <is>
          <t>31741-CASE</t>
        </is>
      </c>
      <c r="B888" s="96" t="inlineStr">
        <is>
          <t>B09HWH9Q6T</t>
        </is>
      </c>
      <c r="C888" s="96" t="inlineStr"/>
      <c r="D888" s="96">
        <f>IFERROR(VLOOKUP(A888,Data1!A:B,2,0),"")</f>
        <v/>
      </c>
      <c r="E888" s="96">
        <f>M888*Q888</f>
        <v/>
      </c>
      <c r="F888" s="96">
        <f>I888*IF(S888="CASE",H888,G888)</f>
        <v/>
      </c>
      <c r="G888" s="96">
        <f>IF(S888="CASE","",IFERROR(ROUNDUP(E888/N888,0),""))</f>
        <v/>
      </c>
      <c r="H888" s="96">
        <f>IF(S888="BOX","",IFERROR(ROUNDUP(E888/O888,0),""))</f>
        <v/>
      </c>
      <c r="I888" s="96">
        <f>IF(S888="CASE",FLOOR(O888/M888,1),FLOOR(N888/M888,1))</f>
        <v/>
      </c>
      <c r="J888" s="96">
        <f>IF(ISNUMBER(SEARCH("FNSKU",C888)),"Labeling","")</f>
        <v/>
      </c>
      <c r="K888" s="96">
        <f>IFERROR(VLOOKUP(A888,Instruction!A:F,6,0),"")</f>
        <v/>
      </c>
      <c r="L888" s="96">
        <f>IFERROR(VLOOKUP(A888,Instruction!A:J,10,0),"No Supplies")</f>
        <v/>
      </c>
      <c r="M888" s="96">
        <f>IFERROR(VLOOKUP(A888,Data1!A:C,3,0),1)</f>
        <v/>
      </c>
      <c r="N888" s="96">
        <f>IFERROR(VLOOKUP(D888,Data2!$A:$D,4,0),"")</f>
        <v/>
      </c>
      <c r="O888" s="96">
        <f>IFERROR(VLOOKUP(D888,Data2!$A:$C,3,0),"")</f>
        <v/>
      </c>
      <c r="P888" s="96" t="n">
        <v>2</v>
      </c>
      <c r="Q888" s="96" t="n">
        <v>2</v>
      </c>
      <c r="R888" s="96" t="inlineStr"/>
      <c r="S888" s="96" t="inlineStr">
        <is>
          <t>CASE</t>
        </is>
      </c>
    </row>
    <row r="889">
      <c r="A889" s="102" t="inlineStr">
        <is>
          <t>1268-PACK2</t>
        </is>
      </c>
      <c r="B889" s="102" t="inlineStr">
        <is>
          <t>B09XC2P11N</t>
        </is>
      </c>
      <c r="C889" s="102" t="inlineStr"/>
      <c r="D889" s="102">
        <f>IFERROR(VLOOKUP(A889,Data1!A:B,2,0),"")</f>
        <v/>
      </c>
      <c r="E889" s="102">
        <f>M889*Q889</f>
        <v/>
      </c>
      <c r="F889" s="102">
        <f>I889*IF(S889="CASE",H889,G889)</f>
        <v/>
      </c>
      <c r="G889" s="102">
        <f>IF(S889="CASE","",IFERROR(ROUNDUP(E889/N889,0),""))</f>
        <v/>
      </c>
      <c r="H889" s="102">
        <f>IF(S889="BOX","",IFERROR(ROUNDUP(E889/O889,0),""))</f>
        <v/>
      </c>
      <c r="I889" s="102">
        <f>IF(S889="CASE",FLOOR(O889/M889,1),FLOOR(N889/M889,1))</f>
        <v/>
      </c>
      <c r="J889" s="102">
        <f>IF(ISNUMBER(SEARCH("FNSKU",C889)),"Labeling","")</f>
        <v/>
      </c>
      <c r="K889" s="102">
        <f>IFERROR(VLOOKUP(A889,Instruction!A:F,6,0),"")</f>
        <v/>
      </c>
      <c r="L889" s="102">
        <f>IFERROR(VLOOKUP(A889,Instruction!A:J,10,0),"No Supplies")</f>
        <v/>
      </c>
      <c r="M889" s="102">
        <f>IFERROR(VLOOKUP(A889,Data1!A:C,3,0),1)</f>
        <v/>
      </c>
      <c r="N889" s="102">
        <f>IFERROR(VLOOKUP(D889,Data2!$A:$D,4,0),"")</f>
        <v/>
      </c>
      <c r="O889" s="102">
        <f>IFERROR(VLOOKUP(D889,Data2!$A:$C,3,0),"")</f>
        <v/>
      </c>
      <c r="P889" s="102" t="n">
        <v>2</v>
      </c>
      <c r="Q889" s="102" t="n">
        <v>12</v>
      </c>
      <c r="R889" s="102" t="inlineStr"/>
      <c r="S889" s="102" t="inlineStr">
        <is>
          <t>BOX</t>
        </is>
      </c>
    </row>
    <row r="890">
      <c r="A890" s="96" t="inlineStr">
        <is>
          <t>701-EACH</t>
        </is>
      </c>
      <c r="B890" s="96" t="inlineStr">
        <is>
          <t>B0019IJKPI</t>
        </is>
      </c>
      <c r="C890" s="96" t="inlineStr"/>
      <c r="D890" s="96">
        <f>IFERROR(VLOOKUP(A890,Data1!A:B,2,0),"")</f>
        <v/>
      </c>
      <c r="E890" s="96">
        <f>M890*Q890</f>
        <v/>
      </c>
      <c r="F890" s="96">
        <f>I890*IF(S890="CASE",H890,G890)</f>
        <v/>
      </c>
      <c r="G890" s="96">
        <f>IF(S890="CASE","",IFERROR(ROUNDUP(E890/N890,0),""))</f>
        <v/>
      </c>
      <c r="H890" s="96">
        <f>IF(S890="BOX","",IFERROR(ROUNDUP(E890/O890,0),""))</f>
        <v/>
      </c>
      <c r="I890" s="96">
        <f>IF(S890="CASE",FLOOR(O890/M890,1),FLOOR(N890/M890,1))</f>
        <v/>
      </c>
      <c r="J890" s="96">
        <f>IF(ISNUMBER(SEARCH("FNSKU",C890)),"Labeling","")</f>
        <v/>
      </c>
      <c r="K890" s="96">
        <f>IFERROR(VLOOKUP(A890,Instruction!A:F,6,0),"")</f>
        <v/>
      </c>
      <c r="L890" s="96">
        <f>IFERROR(VLOOKUP(A890,Instruction!A:J,10,0),"No Supplies")</f>
        <v/>
      </c>
      <c r="M890" s="96">
        <f>IFERROR(VLOOKUP(A890,Data1!A:C,3,0),1)</f>
        <v/>
      </c>
      <c r="N890" s="96">
        <f>IFERROR(VLOOKUP(D890,Data2!$A:$D,4,0),"")</f>
        <v/>
      </c>
      <c r="O890" s="96">
        <f>IFERROR(VLOOKUP(D890,Data2!$A:$C,3,0),"")</f>
        <v/>
      </c>
      <c r="P890" s="96" t="n">
        <v>2</v>
      </c>
      <c r="Q890" s="96" t="n">
        <v>24</v>
      </c>
      <c r="R890" s="96" t="inlineStr"/>
      <c r="S890" s="96" t="inlineStr">
        <is>
          <t>BOX</t>
        </is>
      </c>
    </row>
    <row r="891">
      <c r="A891" s="102" t="inlineStr">
        <is>
          <t>3459-A-CASE</t>
        </is>
      </c>
      <c r="B891" s="102" t="inlineStr">
        <is>
          <t>B07RKFL1PL</t>
        </is>
      </c>
      <c r="C891" s="102" t="inlineStr"/>
      <c r="D891" s="102">
        <f>IFERROR(VLOOKUP(A891,Data1!A:B,2,0),"")</f>
        <v/>
      </c>
      <c r="E891" s="102">
        <f>M891*Q891</f>
        <v/>
      </c>
      <c r="F891" s="102">
        <f>I891*IF(S891="CASE",H891,G891)</f>
        <v/>
      </c>
      <c r="G891" s="102">
        <f>IF(S891="CASE","",IFERROR(ROUNDUP(E891/N891,0),""))</f>
        <v/>
      </c>
      <c r="H891" s="102">
        <f>IF(S891="BOX","",IFERROR(ROUNDUP(E891/O891,0),""))</f>
        <v/>
      </c>
      <c r="I891" s="102">
        <f>IF(S891="CASE",FLOOR(O891/M891,1),FLOOR(N891/M891,1))</f>
        <v/>
      </c>
      <c r="J891" s="102">
        <f>IF(ISNUMBER(SEARCH("FNSKU",C891)),"Labeling","")</f>
        <v/>
      </c>
      <c r="K891" s="102">
        <f>IFERROR(VLOOKUP(A891,Instruction!A:F,6,0),"")</f>
        <v/>
      </c>
      <c r="L891" s="102">
        <f>IFERROR(VLOOKUP(A891,Instruction!A:J,10,0),"No Supplies")</f>
        <v/>
      </c>
      <c r="M891" s="102">
        <f>IFERROR(VLOOKUP(A891,Data1!A:C,3,0),1)</f>
        <v/>
      </c>
      <c r="N891" s="102">
        <f>IFERROR(VLOOKUP(D891,Data2!$A:$D,4,0),"")</f>
        <v/>
      </c>
      <c r="O891" s="102">
        <f>IFERROR(VLOOKUP(D891,Data2!$A:$C,3,0),"")</f>
        <v/>
      </c>
      <c r="P891" s="102" t="n">
        <v>2</v>
      </c>
      <c r="Q891" s="102" t="n">
        <v>2</v>
      </c>
      <c r="R891" s="102" t="inlineStr"/>
      <c r="S891" s="102" t="inlineStr">
        <is>
          <t>CASE</t>
        </is>
      </c>
    </row>
    <row r="892">
      <c r="A892" s="96" t="inlineStr">
        <is>
          <t>8241-EACH-1</t>
        </is>
      </c>
      <c r="B892" s="96" t="inlineStr">
        <is>
          <t>B07RPZPX14</t>
        </is>
      </c>
      <c r="C892" s="96" t="inlineStr"/>
      <c r="D892" s="96">
        <f>IFERROR(VLOOKUP(A892,Data1!A:B,2,0),"")</f>
        <v/>
      </c>
      <c r="E892" s="96">
        <f>M892*Q892</f>
        <v/>
      </c>
      <c r="F892" s="96">
        <f>I892*IF(S892="CASE",H892,G892)</f>
        <v/>
      </c>
      <c r="G892" s="96">
        <f>IF(S892="CASE","",IFERROR(ROUNDUP(E892/N892,0),""))</f>
        <v/>
      </c>
      <c r="H892" s="96">
        <f>IF(S892="BOX","",IFERROR(ROUNDUP(E892/O892,0),""))</f>
        <v/>
      </c>
      <c r="I892" s="96">
        <f>IF(S892="CASE",FLOOR(O892/M892,1),FLOOR(N892/M892,1))</f>
        <v/>
      </c>
      <c r="J892" s="96">
        <f>IF(ISNUMBER(SEARCH("FNSKU",C892)),"Labeling","")</f>
        <v/>
      </c>
      <c r="K892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92" s="96">
        <f>IFERROR(VLOOKUP(A892,Instruction!A:J,10,0),"No Supplies")</f>
        <v/>
      </c>
      <c r="M892" s="96">
        <f>IFERROR(VLOOKUP(A892,Data1!A:C,3,0),1)</f>
        <v/>
      </c>
      <c r="N892" s="96">
        <f>IFERROR(VLOOKUP(D892,Data2!$A:$D,4,0),"")</f>
        <v/>
      </c>
      <c r="O892" s="96">
        <f>IFERROR(VLOOKUP(D892,Data2!$A:$C,3,0),"")</f>
        <v/>
      </c>
      <c r="P892" s="96" t="n">
        <v>2</v>
      </c>
      <c r="Q892" s="96" t="n">
        <v>48</v>
      </c>
      <c r="R892" s="96" t="inlineStr"/>
      <c r="S892" s="96" t="inlineStr">
        <is>
          <t>CASE</t>
        </is>
      </c>
    </row>
    <row r="893">
      <c r="A893" s="102" t="inlineStr">
        <is>
          <t>1704-EACH</t>
        </is>
      </c>
      <c r="B893" s="102" t="inlineStr">
        <is>
          <t>B07S77YZYK</t>
        </is>
      </c>
      <c r="C893" s="102" t="inlineStr"/>
      <c r="D893" s="102">
        <f>IFERROR(VLOOKUP(A893,Data1!A:B,2,0),"")</f>
        <v/>
      </c>
      <c r="E893" s="102">
        <f>M893*Q893</f>
        <v/>
      </c>
      <c r="F893" s="102">
        <f>I893*IF(S893="CASE",H893,G893)</f>
        <v/>
      </c>
      <c r="G893" s="102">
        <f>IF(S893="CASE","",IFERROR(ROUNDUP(E893/N893,0),""))</f>
        <v/>
      </c>
      <c r="H893" s="102">
        <f>IF(S893="BOX","",IFERROR(ROUNDUP(E893/O893,0),""))</f>
        <v/>
      </c>
      <c r="I893" s="102">
        <f>IF(S893="CASE",FLOOR(O893/M893,1),FLOOR(N893/M893,1))</f>
        <v/>
      </c>
      <c r="J893" s="102">
        <f>IF(ISNUMBER(SEARCH("FNSKU",C893)),"Labeling","")</f>
        <v/>
      </c>
      <c r="K893" s="102">
        <f>IFERROR(VLOOKUP(A893,Instruction!A:F,6,0),"")</f>
        <v/>
      </c>
      <c r="L893" s="102">
        <f>IFERROR(VLOOKUP(A893,Instruction!A:J,10,0),"No Supplies")</f>
        <v/>
      </c>
      <c r="M893" s="102">
        <f>IFERROR(VLOOKUP(A893,Data1!A:C,3,0),1)</f>
        <v/>
      </c>
      <c r="N893" s="102">
        <f>IFERROR(VLOOKUP(D893,Data2!$A:$D,4,0),"")</f>
        <v/>
      </c>
      <c r="O893" s="102">
        <f>IFERROR(VLOOKUP(D893,Data2!$A:$C,3,0),"")</f>
        <v/>
      </c>
      <c r="P893" s="102" t="n">
        <v>2</v>
      </c>
      <c r="Q893" s="102" t="n">
        <v>24</v>
      </c>
      <c r="R893" s="102" t="inlineStr"/>
      <c r="S893" s="102" t="inlineStr">
        <is>
          <t>BOX</t>
        </is>
      </c>
    </row>
    <row r="894">
      <c r="A894" s="96" t="inlineStr">
        <is>
          <t>3152-SET6</t>
        </is>
      </c>
      <c r="B894" s="96" t="inlineStr">
        <is>
          <t>B07S3DWYRM</t>
        </is>
      </c>
      <c r="C894" s="96" t="inlineStr"/>
      <c r="D894" s="96">
        <f>IFERROR(VLOOKUP(A894,Data1!A:B,2,0),"")</f>
        <v/>
      </c>
      <c r="E894" s="96">
        <f>M894*Q894</f>
        <v/>
      </c>
      <c r="F894" s="96">
        <f>I894*IF(S894="CASE",H894,G894)</f>
        <v/>
      </c>
      <c r="G894" s="96">
        <f>IF(S894="CASE","",IFERROR(ROUNDUP(E894/N894,0),""))</f>
        <v/>
      </c>
      <c r="H894" s="96">
        <f>IF(S894="BOX","",IFERROR(ROUNDUP(E894/O894,0),""))</f>
        <v/>
      </c>
      <c r="I894" s="96">
        <f>IF(S894="CASE",FLOOR(O894/M894,1),FLOOR(N894/M894,1))</f>
        <v/>
      </c>
      <c r="J894" s="96">
        <f>IF(ISNUMBER(SEARCH("FNSKU",C894)),"Labeling","")</f>
        <v/>
      </c>
      <c r="K894" s="96">
        <f>IFERROR(VLOOKUP(A894,Instruction!A:F,6,0),"")</f>
        <v/>
      </c>
      <c r="L894" s="96">
        <f>IFERROR(VLOOKUP(A894,Instruction!A:J,10,0),"No Supplies")</f>
        <v/>
      </c>
      <c r="M894" s="96">
        <f>IFERROR(VLOOKUP(A894,Data1!A:C,3,0),1)</f>
        <v/>
      </c>
      <c r="N894" s="96">
        <f>IFERROR(VLOOKUP(D894,Data2!$A:$D,4,0),"")</f>
        <v/>
      </c>
      <c r="O894" s="96">
        <f>IFERROR(VLOOKUP(D894,Data2!$A:$C,3,0),"")</f>
        <v/>
      </c>
      <c r="P894" s="96" t="n">
        <v>2</v>
      </c>
      <c r="Q894" s="96" t="n">
        <v>4</v>
      </c>
      <c r="R894" s="96" t="inlineStr"/>
      <c r="S894" s="96" t="inlineStr">
        <is>
          <t>BOX</t>
        </is>
      </c>
    </row>
    <row r="895">
      <c r="A895" s="102" t="inlineStr">
        <is>
          <t>3021-SET3</t>
        </is>
      </c>
      <c r="B895" s="102" t="inlineStr">
        <is>
          <t>B07RGMDV7C</t>
        </is>
      </c>
      <c r="C895" s="102" t="inlineStr"/>
      <c r="D895" s="102">
        <f>IFERROR(VLOOKUP(A895,Data1!A:B,2,0),"")</f>
        <v/>
      </c>
      <c r="E895" s="102">
        <f>M895*Q895</f>
        <v/>
      </c>
      <c r="F895" s="102">
        <f>I895*IF(S895="CASE",H895,G895)</f>
        <v/>
      </c>
      <c r="G895" s="102">
        <f>IF(S895="CASE","",IFERROR(ROUNDUP(E895/N895,0),""))</f>
        <v/>
      </c>
      <c r="H895" s="102">
        <f>IF(S895="BOX","",IFERROR(ROUNDUP(E895/O895,0),""))</f>
        <v/>
      </c>
      <c r="I895" s="102">
        <f>IF(S895="CASE",FLOOR(O895/M895,1),FLOOR(N895/M895,1))</f>
        <v/>
      </c>
      <c r="J895" s="102">
        <f>IF(ISNUMBER(SEARCH("FNSKU",C895)),"Labeling","")</f>
        <v/>
      </c>
      <c r="K895" s="102">
        <f>IFERROR(VLOOKUP(A895,Instruction!A:F,6,0),"")</f>
        <v/>
      </c>
      <c r="L895" s="102">
        <f>IFERROR(VLOOKUP(A895,Instruction!A:J,10,0),"No Supplies")</f>
        <v/>
      </c>
      <c r="M895" s="102">
        <f>IFERROR(VLOOKUP(A895,Data1!A:C,3,0),1)</f>
        <v/>
      </c>
      <c r="N895" s="102">
        <f>IFERROR(VLOOKUP(D895,Data2!$A:$D,4,0),"")</f>
        <v/>
      </c>
      <c r="O895" s="102">
        <f>IFERROR(VLOOKUP(D895,Data2!$A:$C,3,0),"")</f>
        <v/>
      </c>
      <c r="P895" s="102" t="n">
        <v>2</v>
      </c>
      <c r="Q895" s="102" t="n">
        <v>4</v>
      </c>
      <c r="R895" s="102" t="inlineStr"/>
      <c r="S895" s="102" t="inlineStr">
        <is>
          <t>BOX</t>
        </is>
      </c>
    </row>
    <row r="896">
      <c r="A896" s="96" t="inlineStr">
        <is>
          <t>5400-CASE</t>
        </is>
      </c>
      <c r="B896" s="96" t="inlineStr">
        <is>
          <t>B07X44LT8S</t>
        </is>
      </c>
      <c r="C896" s="96" t="inlineStr"/>
      <c r="D896" s="96">
        <f>IFERROR(VLOOKUP(A896,Data1!A:B,2,0),"")</f>
        <v/>
      </c>
      <c r="E896" s="96">
        <f>M896*Q896</f>
        <v/>
      </c>
      <c r="F896" s="96">
        <f>I896*IF(S896="CASE",H896,G896)</f>
        <v/>
      </c>
      <c r="G896" s="96">
        <f>IF(S896="CASE","",IFERROR(ROUNDUP(E896/N896,0),""))</f>
        <v/>
      </c>
      <c r="H896" s="96">
        <f>IF(S896="BOX","",IFERROR(ROUNDUP(E896/O896,0),""))</f>
        <v/>
      </c>
      <c r="I896" s="96">
        <f>IF(S896="CASE",FLOOR(O896/M896,1),FLOOR(N896/M896,1))</f>
        <v/>
      </c>
      <c r="J896" s="96">
        <f>IF(ISNUMBER(SEARCH("FNSKU",C896)),"Labeling","")</f>
        <v/>
      </c>
      <c r="K896" s="96">
        <f>IFERROR(VLOOKUP(A896,Instruction!A:F,6,0),"")</f>
        <v/>
      </c>
      <c r="L896" s="96">
        <f>IFERROR(VLOOKUP(A896,Instruction!A:J,10,0),"No Supplies")</f>
        <v/>
      </c>
      <c r="M896" s="96">
        <f>IFERROR(VLOOKUP(A896,Data1!A:C,3,0),1)</f>
        <v/>
      </c>
      <c r="N896" s="96">
        <f>IFERROR(VLOOKUP(D896,Data2!$A:$D,4,0),"")</f>
        <v/>
      </c>
      <c r="O896" s="96">
        <f>IFERROR(VLOOKUP(D896,Data2!$A:$C,3,0),"")</f>
        <v/>
      </c>
      <c r="P896" s="96" t="n">
        <v>2</v>
      </c>
      <c r="Q896" s="96" t="n">
        <v>2</v>
      </c>
      <c r="R896" s="96" t="inlineStr"/>
      <c r="S896" s="96" t="inlineStr">
        <is>
          <t>CASE</t>
        </is>
      </c>
    </row>
    <row r="897">
      <c r="A897" s="102" t="inlineStr">
        <is>
          <t>767-BOX</t>
        </is>
      </c>
      <c r="B897" s="102" t="inlineStr">
        <is>
          <t>B07XQNMMMF</t>
        </is>
      </c>
      <c r="C897" s="102" t="inlineStr"/>
      <c r="D897" s="102">
        <f>IFERROR(VLOOKUP(A897,Data1!A:B,2,0),"")</f>
        <v/>
      </c>
      <c r="E897" s="102">
        <f>M897*Q897</f>
        <v/>
      </c>
      <c r="F897" s="102">
        <f>I897*IF(S897="CASE",H897,G897)</f>
        <v/>
      </c>
      <c r="G897" s="102">
        <f>IF(S897="CASE","",IFERROR(ROUNDUP(E897/N897,0),""))</f>
        <v/>
      </c>
      <c r="H897" s="102">
        <f>IF(S897="BOX","",IFERROR(ROUNDUP(E897/O897,0),""))</f>
        <v/>
      </c>
      <c r="I897" s="102">
        <f>IF(S897="CASE",FLOOR(O897/M897,1),FLOOR(N897/M897,1))</f>
        <v/>
      </c>
      <c r="J897" s="102">
        <f>IF(ISNUMBER(SEARCH("FNSKU",C897)),"Labeling","")</f>
        <v/>
      </c>
      <c r="K897" s="102">
        <f>IFERROR(VLOOKUP(A897,Instruction!A:F,6,0),"")</f>
        <v/>
      </c>
      <c r="L897" s="102">
        <f>IFERROR(VLOOKUP(A897,Instruction!A:J,10,0),"No Supplies")</f>
        <v/>
      </c>
      <c r="M897" s="102">
        <f>IFERROR(VLOOKUP(A897,Data1!A:C,3,0),1)</f>
        <v/>
      </c>
      <c r="N897" s="102">
        <f>IFERROR(VLOOKUP(D897,Data2!$A:$D,4,0),"")</f>
        <v/>
      </c>
      <c r="O897" s="102">
        <f>IFERROR(VLOOKUP(D897,Data2!$A:$C,3,0),"")</f>
        <v/>
      </c>
      <c r="P897" s="102" t="n">
        <v>2</v>
      </c>
      <c r="Q897" s="102" t="n">
        <v>6</v>
      </c>
      <c r="R897" s="102" t="inlineStr"/>
      <c r="S897" s="102" t="inlineStr">
        <is>
          <t>CASE</t>
        </is>
      </c>
    </row>
    <row r="898">
      <c r="A898" s="96" t="inlineStr">
        <is>
          <t>550-PACK4</t>
        </is>
      </c>
      <c r="B898" s="96" t="inlineStr">
        <is>
          <t>B08FBN3KDN</t>
        </is>
      </c>
      <c r="C898" s="96" t="inlineStr"/>
      <c r="D898" s="96">
        <f>IFERROR(VLOOKUP(A898,Data1!A:B,2,0),"")</f>
        <v/>
      </c>
      <c r="E898" s="96">
        <f>M898*Q898</f>
        <v/>
      </c>
      <c r="F898" s="96">
        <f>I898*IF(S898="CASE",H898,G898)</f>
        <v/>
      </c>
      <c r="G898" s="96">
        <f>IF(S898="CASE","",IFERROR(ROUNDUP(E898/N898,0),""))</f>
        <v/>
      </c>
      <c r="H898" s="96">
        <f>IF(S898="BOX","",IFERROR(ROUNDUP(E898/O898,0),""))</f>
        <v/>
      </c>
      <c r="I898" s="96">
        <f>IF(S898="CASE",FLOOR(O898/M898,1),FLOOR(N898/M898,1))</f>
        <v/>
      </c>
      <c r="J898" s="96">
        <f>IF(ISNUMBER(SEARCH("FNSKU",C898)),"Labeling","")</f>
        <v/>
      </c>
      <c r="K898" s="96">
        <f>IFERROR(VLOOKUP(A898,Instruction!A:F,6,0),"")</f>
        <v/>
      </c>
      <c r="L898" s="96">
        <f>IFERROR(VLOOKUP(A898,Instruction!A:J,10,0),"No Supplies")</f>
        <v/>
      </c>
      <c r="M898" s="96">
        <f>IFERROR(VLOOKUP(A898,Data1!A:C,3,0),1)</f>
        <v/>
      </c>
      <c r="N898" s="96">
        <f>IFERROR(VLOOKUP(D898,Data2!$A:$D,4,0),"")</f>
        <v/>
      </c>
      <c r="O898" s="96">
        <f>IFERROR(VLOOKUP(D898,Data2!$A:$C,3,0),"")</f>
        <v/>
      </c>
      <c r="P898" s="96" t="n">
        <v>2</v>
      </c>
      <c r="Q898" s="96" t="n">
        <v>12</v>
      </c>
      <c r="R898" s="96" t="inlineStr"/>
      <c r="S898" s="96" t="inlineStr">
        <is>
          <t>CASE</t>
        </is>
      </c>
    </row>
    <row r="899">
      <c r="A899" s="102" t="inlineStr">
        <is>
          <t>1292-PACK2</t>
        </is>
      </c>
      <c r="B899" s="102" t="inlineStr">
        <is>
          <t>B0B9PXH98B</t>
        </is>
      </c>
      <c r="C899" s="102" t="inlineStr"/>
      <c r="D899" s="102">
        <f>IFERROR(VLOOKUP(A899,Data1!A:B,2,0),"")</f>
        <v/>
      </c>
      <c r="E899" s="102">
        <f>M899*Q899</f>
        <v/>
      </c>
      <c r="F899" s="102">
        <f>I899*IF(S899="CASE",H899,G899)</f>
        <v/>
      </c>
      <c r="G899" s="102">
        <f>IF(S899="CASE","",IFERROR(ROUNDUP(E899/N899,0),""))</f>
        <v/>
      </c>
      <c r="H899" s="102">
        <f>IF(S899="BOX","",IFERROR(ROUNDUP(E899/O899,0),""))</f>
        <v/>
      </c>
      <c r="I899" s="102">
        <f>IF(S899="CASE",FLOOR(O899/M899,1),FLOOR(N899/M899,1))</f>
        <v/>
      </c>
      <c r="J899" s="102">
        <f>IF(ISNUMBER(SEARCH("FNSKU",C899)),"Labeling","")</f>
        <v/>
      </c>
      <c r="K899" s="102">
        <f>IFERROR(VLOOKUP(A899,Instruction!A:F,6,0),"")</f>
        <v/>
      </c>
      <c r="L899" s="102">
        <f>IFERROR(VLOOKUP(A899,Instruction!A:J,10,0),"No Supplies")</f>
        <v/>
      </c>
      <c r="M899" s="102">
        <f>IFERROR(VLOOKUP(A899,Data1!A:C,3,0),1)</f>
        <v/>
      </c>
      <c r="N899" s="102">
        <f>IFERROR(VLOOKUP(D899,Data2!$A:$D,4,0),"")</f>
        <v/>
      </c>
      <c r="O899" s="102">
        <f>IFERROR(VLOOKUP(D899,Data2!$A:$C,3,0),"")</f>
        <v/>
      </c>
      <c r="P899" s="102" t="n">
        <v>2</v>
      </c>
      <c r="Q899" s="102" t="n">
        <v>24</v>
      </c>
      <c r="R899" s="102" t="inlineStr"/>
      <c r="S899" s="102" t="inlineStr">
        <is>
          <t>BOX</t>
        </is>
      </c>
    </row>
    <row r="900">
      <c r="A900" s="96" t="inlineStr">
        <is>
          <t>2177-SET4</t>
        </is>
      </c>
      <c r="B900" s="96" t="inlineStr">
        <is>
          <t>B0C7HY1WNL</t>
        </is>
      </c>
      <c r="C900" s="96" t="inlineStr"/>
      <c r="D900" s="96">
        <f>IFERROR(VLOOKUP(A900,Data1!A:B,2,0),"")</f>
        <v/>
      </c>
      <c r="E900" s="96">
        <f>M900*Q900</f>
        <v/>
      </c>
      <c r="F900" s="96">
        <f>I900*IF(S900="CASE",H900,G900)</f>
        <v/>
      </c>
      <c r="G900" s="96">
        <f>IF(S900="CASE","",IFERROR(ROUNDUP(E900/N900,0),""))</f>
        <v/>
      </c>
      <c r="H900" s="96">
        <f>IF(S900="BOX","",IFERROR(ROUNDUP(E900/O900,0),""))</f>
        <v/>
      </c>
      <c r="I900" s="96">
        <f>IF(S900="CASE",FLOOR(O900/M900,1),FLOOR(N900/M900,1))</f>
        <v/>
      </c>
      <c r="J900" s="96">
        <f>IF(ISNUMBER(SEARCH("FNSKU",C900)),"Labeling","")</f>
        <v/>
      </c>
      <c r="K900" s="96">
        <f>IFERROR(VLOOKUP(A900,Instruction!A:F,6,0),"")</f>
        <v/>
      </c>
      <c r="L900" s="96">
        <f>IFERROR(VLOOKUP(A900,Instruction!A:J,10,0),"No Supplies")</f>
        <v/>
      </c>
      <c r="M900" s="96">
        <f>IFERROR(VLOOKUP(A900,Data1!A:C,3,0),1)</f>
        <v/>
      </c>
      <c r="N900" s="96">
        <f>IFERROR(VLOOKUP(D900,Data2!$A:$D,4,0),"")</f>
        <v/>
      </c>
      <c r="O900" s="96">
        <f>IFERROR(VLOOKUP(D900,Data2!$A:$C,3,0),"")</f>
        <v/>
      </c>
      <c r="P900" s="96" t="n">
        <v>2</v>
      </c>
      <c r="Q900" s="96" t="n">
        <v>48</v>
      </c>
      <c r="R900" s="96" t="inlineStr"/>
      <c r="S900" s="96" t="inlineStr">
        <is>
          <t>CASE</t>
        </is>
      </c>
    </row>
    <row r="901">
      <c r="A901" s="102" t="inlineStr">
        <is>
          <t>2251-SET4</t>
        </is>
      </c>
      <c r="B901" s="102" t="inlineStr">
        <is>
          <t>B0CX6B9DGR</t>
        </is>
      </c>
      <c r="C901" s="102" t="inlineStr"/>
      <c r="D901" s="102">
        <f>IFERROR(VLOOKUP(A901,Data1!A:B,2,0),"")</f>
        <v/>
      </c>
      <c r="E901" s="102">
        <f>M901*Q901</f>
        <v/>
      </c>
      <c r="F901" s="102">
        <f>I901*IF(S901="CASE",H901,G901)</f>
        <v/>
      </c>
      <c r="G901" s="102">
        <f>IF(S901="CASE","",IFERROR(ROUNDUP(E901/N901,0),""))</f>
        <v/>
      </c>
      <c r="H901" s="102">
        <f>IF(S901="BOX","",IFERROR(ROUNDUP(E901/O901,0),""))</f>
        <v/>
      </c>
      <c r="I901" s="102">
        <f>IF(S901="CASE",FLOOR(O901/M901,1),FLOOR(N901/M901,1))</f>
        <v/>
      </c>
      <c r="J901" s="102">
        <f>IF(ISNUMBER(SEARCH("FNSKU",C901)),"Labeling","")</f>
        <v/>
      </c>
      <c r="K901" s="102" t="inlineStr">
        <is>
          <t>• Insert 4 pcs per poly bag (Blue, Purple, Green, Pink). Apply FNSKU labels on each of the poly bags.
• Insert the poly-bagged sets back to BX-191313</t>
        </is>
      </c>
      <c r="L901" s="102">
        <f>IFERROR(VLOOKUP(A901,Instruction!A:J,10,0),"No Supplies")</f>
        <v/>
      </c>
      <c r="M901" s="102">
        <f>IFERROR(VLOOKUP(A901,Data1!A:C,3,0),1)</f>
        <v/>
      </c>
      <c r="N901" s="102">
        <f>IFERROR(VLOOKUP(D901,Data2!$A:$D,4,0),"")</f>
        <v/>
      </c>
      <c r="O901" s="102">
        <f>IFERROR(VLOOKUP(D901,Data2!$A:$C,3,0),"")</f>
        <v/>
      </c>
      <c r="P901" s="102" t="n">
        <v>2</v>
      </c>
      <c r="Q901" s="102" t="n">
        <v>24</v>
      </c>
      <c r="R901" s="102" t="inlineStr"/>
      <c r="S901" s="102" t="inlineStr">
        <is>
          <t>BOX</t>
        </is>
      </c>
    </row>
    <row r="902">
      <c r="A902" s="96" t="inlineStr">
        <is>
          <t>1736-EACH</t>
        </is>
      </c>
      <c r="B902" s="96" t="inlineStr">
        <is>
          <t>B0018MMYIK</t>
        </is>
      </c>
      <c r="C902" s="96" t="inlineStr"/>
      <c r="D902" s="96">
        <f>IFERROR(VLOOKUP(A902,Data1!A:B,2,0),"")</f>
        <v/>
      </c>
      <c r="E902" s="96">
        <f>M902*Q902</f>
        <v/>
      </c>
      <c r="F902" s="96">
        <f>I902*IF(S902="CASE",H902,G902)</f>
        <v/>
      </c>
      <c r="G902" s="96">
        <f>IF(S902="CASE","",IFERROR(ROUNDUP(E902/N902,0),""))</f>
        <v/>
      </c>
      <c r="H902" s="96">
        <f>IF(S902="BOX","",IFERROR(ROUNDUP(E902/O902,0),""))</f>
        <v/>
      </c>
      <c r="I902" s="96">
        <f>IF(S902="CASE",FLOOR(O902/M902,1),FLOOR(N902/M902,1))</f>
        <v/>
      </c>
      <c r="J902" s="96">
        <f>IF(ISNUMBER(SEARCH("FNSKU",C902)),"Labeling","")</f>
        <v/>
      </c>
      <c r="K902" s="96">
        <f>IFERROR(VLOOKUP(A902,Instruction!A:F,6,0),"")</f>
        <v/>
      </c>
      <c r="L902" s="96">
        <f>IFERROR(VLOOKUP(A902,Instruction!A:J,10,0),"No Supplies")</f>
        <v/>
      </c>
      <c r="M902" s="96">
        <f>IFERROR(VLOOKUP(A902,Data1!A:C,3,0),1)</f>
        <v/>
      </c>
      <c r="N902" s="96">
        <f>IFERROR(VLOOKUP(D902,Data2!$A:$D,4,0),"")</f>
        <v/>
      </c>
      <c r="O902" s="96">
        <f>IFERROR(VLOOKUP(D902,Data2!$A:$C,3,0),"")</f>
        <v/>
      </c>
      <c r="P902" s="96" t="n">
        <v>2</v>
      </c>
      <c r="Q902" s="96" t="n">
        <v>24</v>
      </c>
      <c r="R902" s="96" t="inlineStr"/>
      <c r="S902" s="96" t="inlineStr">
        <is>
          <t>BOX</t>
        </is>
      </c>
    </row>
    <row r="903">
      <c r="A903" s="102" t="inlineStr">
        <is>
          <t>3194-EACH</t>
        </is>
      </c>
      <c r="B903" s="102" t="inlineStr">
        <is>
          <t>B07Q8WF2LJ</t>
        </is>
      </c>
      <c r="C903" s="102" t="inlineStr"/>
      <c r="D903" s="102">
        <f>IFERROR(VLOOKUP(A903,Data1!A:B,2,0),"")</f>
        <v/>
      </c>
      <c r="E903" s="102">
        <f>M903*Q903</f>
        <v/>
      </c>
      <c r="F903" s="102">
        <f>I903*IF(S903="CASE",H903,G903)</f>
        <v/>
      </c>
      <c r="G903" s="102">
        <f>IF(S903="CASE","",IFERROR(ROUNDUP(E903/N903,0),""))</f>
        <v/>
      </c>
      <c r="H903" s="102">
        <f>IF(S903="BOX","",IFERROR(ROUNDUP(E903/O903,0),""))</f>
        <v/>
      </c>
      <c r="I903" s="102">
        <f>IF(S903="CASE",FLOOR(O903/M903,1),FLOOR(N903/M903,1))</f>
        <v/>
      </c>
      <c r="J903" s="102">
        <f>IF(ISNUMBER(SEARCH("FNSKU",C903)),"Labeling","")</f>
        <v/>
      </c>
      <c r="K903" s="102">
        <f>IFERROR(VLOOKUP(A903,Instruction!A:F,6,0),"")</f>
        <v/>
      </c>
      <c r="L903" s="102">
        <f>IFERROR(VLOOKUP(A903,Instruction!A:J,10,0),"No Supplies")</f>
        <v/>
      </c>
      <c r="M903" s="102">
        <f>IFERROR(VLOOKUP(A903,Data1!A:C,3,0),1)</f>
        <v/>
      </c>
      <c r="N903" s="102">
        <f>IFERROR(VLOOKUP(D903,Data2!$A:$D,4,0),"")</f>
        <v/>
      </c>
      <c r="O903" s="102">
        <f>IFERROR(VLOOKUP(D903,Data2!$A:$C,3,0),"")</f>
        <v/>
      </c>
      <c r="P903" s="102" t="n">
        <v>2</v>
      </c>
      <c r="Q903" s="102" t="n">
        <v>12</v>
      </c>
      <c r="R903" s="102" t="inlineStr"/>
      <c r="S903" s="102" t="inlineStr">
        <is>
          <t>CASE</t>
        </is>
      </c>
    </row>
    <row r="904">
      <c r="A904" s="96" t="inlineStr">
        <is>
          <t>5039-EACH</t>
        </is>
      </c>
      <c r="B904" s="96" t="inlineStr">
        <is>
          <t>B07S95GRW3</t>
        </is>
      </c>
      <c r="C904" s="96" t="inlineStr"/>
      <c r="D904" s="96">
        <f>IFERROR(VLOOKUP(A904,Data1!A:B,2,0),"")</f>
        <v/>
      </c>
      <c r="E904" s="96">
        <f>M904*Q904</f>
        <v/>
      </c>
      <c r="F904" s="96">
        <f>I904*IF(S904="CASE",H904,G904)</f>
        <v/>
      </c>
      <c r="G904" s="96">
        <f>IF(S904="CASE","",IFERROR(ROUNDUP(E904/N904,0),""))</f>
        <v/>
      </c>
      <c r="H904" s="96">
        <f>IF(S904="BOX","",IFERROR(ROUNDUP(E904/O904,0),""))</f>
        <v/>
      </c>
      <c r="I904" s="96">
        <f>IF(S904="CASE",FLOOR(O904/M904,1),FLOOR(N904/M904,1))</f>
        <v/>
      </c>
      <c r="J904" s="96">
        <f>IF(ISNUMBER(SEARCH("FNSKU",C904)),"Labeling","")</f>
        <v/>
      </c>
      <c r="K904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04" s="96">
        <f>IFERROR(VLOOKUP(A904,Instruction!A:J,10,0),"No Supplies")</f>
        <v/>
      </c>
      <c r="M904" s="96">
        <f>IFERROR(VLOOKUP(A904,Data1!A:C,3,0),1)</f>
        <v/>
      </c>
      <c r="N904" s="96">
        <f>IFERROR(VLOOKUP(D904,Data2!$A:$D,4,0),"")</f>
        <v/>
      </c>
      <c r="O904" s="96">
        <f>IFERROR(VLOOKUP(D904,Data2!$A:$C,3,0),"")</f>
        <v/>
      </c>
      <c r="P904" s="96" t="n">
        <v>2</v>
      </c>
      <c r="Q904" s="96" t="n">
        <v>6</v>
      </c>
      <c r="R904" s="96" t="inlineStr"/>
      <c r="S904" s="96" t="inlineStr">
        <is>
          <t>CASE</t>
        </is>
      </c>
    </row>
    <row r="905">
      <c r="A905" s="102" t="inlineStr">
        <is>
          <t>6016-SET6</t>
        </is>
      </c>
      <c r="B905" s="102" t="inlineStr">
        <is>
          <t>B07SLBR8H2</t>
        </is>
      </c>
      <c r="C905" s="102" t="inlineStr"/>
      <c r="D905" s="102">
        <f>IFERROR(VLOOKUP(A905,Data1!A:B,2,0),"")</f>
        <v/>
      </c>
      <c r="E905" s="102">
        <f>M905*Q905</f>
        <v/>
      </c>
      <c r="F905" s="102">
        <f>I905*IF(S905="CASE",H905,G905)</f>
        <v/>
      </c>
      <c r="G905" s="102">
        <f>IF(S905="CASE","",IFERROR(ROUNDUP(E905/N905,0),""))</f>
        <v/>
      </c>
      <c r="H905" s="102">
        <f>IF(S905="BOX","",IFERROR(ROUNDUP(E905/O905,0),""))</f>
        <v/>
      </c>
      <c r="I905" s="102">
        <f>IF(S905="CASE",FLOOR(O905/M905,1),FLOOR(N905/M905,1))</f>
        <v/>
      </c>
      <c r="J905" s="102">
        <f>IF(ISNUMBER(SEARCH("FNSKU",C905)),"Labeling","")</f>
        <v/>
      </c>
      <c r="K905" s="102">
        <f>IFERROR(VLOOKUP(A905,Instruction!A:F,6,0),"")</f>
        <v/>
      </c>
      <c r="L905" s="102">
        <f>IFERROR(VLOOKUP(A905,Instruction!A:J,10,0),"No Supplies")</f>
        <v/>
      </c>
      <c r="M905" s="102">
        <f>IFERROR(VLOOKUP(A905,Data1!A:C,3,0),1)</f>
        <v/>
      </c>
      <c r="N905" s="102">
        <f>IFERROR(VLOOKUP(D905,Data2!$A:$D,4,0),"")</f>
        <v/>
      </c>
      <c r="O905" s="102">
        <f>IFERROR(VLOOKUP(D905,Data2!$A:$C,3,0),"")</f>
        <v/>
      </c>
      <c r="P905" s="102" t="n">
        <v>2</v>
      </c>
      <c r="Q905" s="102" t="n">
        <v>4</v>
      </c>
      <c r="R905" s="102" t="inlineStr"/>
      <c r="S905" s="102" t="inlineStr">
        <is>
          <t>BOX</t>
        </is>
      </c>
    </row>
    <row r="906">
      <c r="A906" s="96" t="inlineStr">
        <is>
          <t>747-EACH</t>
        </is>
      </c>
      <c r="B906" s="96" t="inlineStr">
        <is>
          <t>B07S8F5WZ8</t>
        </is>
      </c>
      <c r="C906" s="96" t="inlineStr"/>
      <c r="D906" s="96">
        <f>IFERROR(VLOOKUP(A906,Data1!A:B,2,0),"")</f>
        <v/>
      </c>
      <c r="E906" s="96">
        <f>M906*Q906</f>
        <v/>
      </c>
      <c r="F906" s="96">
        <f>I906*IF(S906="CASE",H906,G906)</f>
        <v/>
      </c>
      <c r="G906" s="96">
        <f>IF(S906="CASE","",IFERROR(ROUNDUP(E906/N906,0),""))</f>
        <v/>
      </c>
      <c r="H906" s="96">
        <f>IF(S906="BOX","",IFERROR(ROUNDUP(E906/O906,0),""))</f>
        <v/>
      </c>
      <c r="I906" s="96">
        <f>IF(S906="CASE",FLOOR(O906/M906,1),FLOOR(N906/M906,1))</f>
        <v/>
      </c>
      <c r="J906" s="96">
        <f>IF(ISNUMBER(SEARCH("FNSKU",C906)),"Labeling","")</f>
        <v/>
      </c>
      <c r="K906" s="96">
        <f>IFERROR(VLOOKUP(A906,Instruction!A:F,6,0),"")</f>
        <v/>
      </c>
      <c r="L906" s="96">
        <f>IFERROR(VLOOKUP(A906,Instruction!A:J,10,0),"No Supplies")</f>
        <v/>
      </c>
      <c r="M906" s="96">
        <f>IFERROR(VLOOKUP(A906,Data1!A:C,3,0),1)</f>
        <v/>
      </c>
      <c r="N906" s="96">
        <f>IFERROR(VLOOKUP(D906,Data2!$A:$D,4,0),"")</f>
        <v/>
      </c>
      <c r="O906" s="96">
        <f>IFERROR(VLOOKUP(D906,Data2!$A:$C,3,0),"")</f>
        <v/>
      </c>
      <c r="P906" s="96" t="n">
        <v>2</v>
      </c>
      <c r="Q906" s="96" t="n">
        <v>24</v>
      </c>
      <c r="R906" s="96" t="inlineStr"/>
      <c r="S906" s="96" t="inlineStr">
        <is>
          <t>BOX</t>
        </is>
      </c>
    </row>
    <row r="907">
      <c r="A907" s="102" t="inlineStr">
        <is>
          <t>3183-CASE</t>
        </is>
      </c>
      <c r="B907" s="102" t="inlineStr">
        <is>
          <t>B07XJZ7XN8</t>
        </is>
      </c>
      <c r="C907" s="102" t="inlineStr"/>
      <c r="D907" s="102">
        <f>IFERROR(VLOOKUP(A907,Data1!A:B,2,0),"")</f>
        <v/>
      </c>
      <c r="E907" s="102">
        <f>M907*Q907</f>
        <v/>
      </c>
      <c r="F907" s="102">
        <f>I907*IF(S907="CASE",H907,G907)</f>
        <v/>
      </c>
      <c r="G907" s="102">
        <f>IF(S907="CASE","",IFERROR(ROUNDUP(E907/N907,0),""))</f>
        <v/>
      </c>
      <c r="H907" s="102">
        <f>IF(S907="BOX","",IFERROR(ROUNDUP(E907/O907,0),""))</f>
        <v/>
      </c>
      <c r="I907" s="102">
        <f>IF(S907="CASE",FLOOR(O907/M907,1),FLOOR(N907/M907,1))</f>
        <v/>
      </c>
      <c r="J907" s="102">
        <f>IF(ISNUMBER(SEARCH("FNSKU",C907)),"Labeling","")</f>
        <v/>
      </c>
      <c r="K907" s="102">
        <f>IFERROR(VLOOKUP(A907,Instruction!A:F,6,0),"")</f>
        <v/>
      </c>
      <c r="L907" s="102">
        <f>IFERROR(VLOOKUP(A907,Instruction!A:J,10,0),"No Supplies")</f>
        <v/>
      </c>
      <c r="M907" s="102">
        <f>IFERROR(VLOOKUP(A907,Data1!A:C,3,0),1)</f>
        <v/>
      </c>
      <c r="N907" s="102">
        <f>IFERROR(VLOOKUP(D907,Data2!$A:$D,4,0),"")</f>
        <v/>
      </c>
      <c r="O907" s="102">
        <f>IFERROR(VLOOKUP(D907,Data2!$A:$C,3,0),"")</f>
        <v/>
      </c>
      <c r="P907" s="102" t="n">
        <v>2</v>
      </c>
      <c r="Q907" s="102" t="n">
        <v>2</v>
      </c>
      <c r="R907" s="102" t="inlineStr"/>
      <c r="S907" s="102" t="inlineStr">
        <is>
          <t>CASE</t>
        </is>
      </c>
    </row>
    <row r="908">
      <c r="A908" s="96" t="inlineStr">
        <is>
          <t>2010-BOX</t>
        </is>
      </c>
      <c r="B908" s="96" t="inlineStr">
        <is>
          <t>B07YL4YRP5</t>
        </is>
      </c>
      <c r="C908" s="96" t="inlineStr"/>
      <c r="D908" s="96">
        <f>IFERROR(VLOOKUP(A908,Data1!A:B,2,0),"")</f>
        <v/>
      </c>
      <c r="E908" s="96">
        <f>M908*Q908</f>
        <v/>
      </c>
      <c r="F908" s="96">
        <f>I908*IF(S908="CASE",H908,G908)</f>
        <v/>
      </c>
      <c r="G908" s="96">
        <f>IF(S908="CASE","",IFERROR(ROUNDUP(E908/N908,0),""))</f>
        <v/>
      </c>
      <c r="H908" s="96">
        <f>IF(S908="BOX","",IFERROR(ROUNDUP(E908/O908,0),""))</f>
        <v/>
      </c>
      <c r="I908" s="96">
        <f>IF(S908="CASE",FLOOR(O908/M908,1),FLOOR(N908/M908,1))</f>
        <v/>
      </c>
      <c r="J908" s="96">
        <f>IF(ISNUMBER(SEARCH("FNSKU",C908)),"Labeling","")</f>
        <v/>
      </c>
      <c r="K908" s="96">
        <f>IFERROR(VLOOKUP(A908,Instruction!A:F,6,0),"")</f>
        <v/>
      </c>
      <c r="L908" s="96">
        <f>IFERROR(VLOOKUP(A908,Instruction!A:J,10,0),"No Supplies")</f>
        <v/>
      </c>
      <c r="M908" s="96">
        <f>IFERROR(VLOOKUP(A908,Data1!A:C,3,0),1)</f>
        <v/>
      </c>
      <c r="N908" s="96">
        <f>IFERROR(VLOOKUP(D908,Data2!$A:$D,4,0),"")</f>
        <v/>
      </c>
      <c r="O908" s="96">
        <f>IFERROR(VLOOKUP(D908,Data2!$A:$C,3,0),"")</f>
        <v/>
      </c>
      <c r="P908" s="96" t="n">
        <v>2</v>
      </c>
      <c r="Q908" s="96" t="n">
        <v>6</v>
      </c>
      <c r="R908" s="96" t="inlineStr"/>
      <c r="S908" s="96" t="inlineStr">
        <is>
          <t>CASE</t>
        </is>
      </c>
    </row>
    <row r="909">
      <c r="A909" s="102" t="inlineStr">
        <is>
          <t>3122-PACK2</t>
        </is>
      </c>
      <c r="B909" s="102" t="inlineStr">
        <is>
          <t>B08DQ87KJY</t>
        </is>
      </c>
      <c r="C909" s="102" t="inlineStr"/>
      <c r="D909" s="102">
        <f>IFERROR(VLOOKUP(A909,Data1!A:B,2,0),"")</f>
        <v/>
      </c>
      <c r="E909" s="102">
        <f>M909*Q909</f>
        <v/>
      </c>
      <c r="F909" s="102">
        <f>I909*IF(S909="CASE",H909,G909)</f>
        <v/>
      </c>
      <c r="G909" s="102">
        <f>IF(S909="CASE","",IFERROR(ROUNDUP(E909/N909,0),""))</f>
        <v/>
      </c>
      <c r="H909" s="102">
        <f>IF(S909="BOX","",IFERROR(ROUNDUP(E909/O909,0),""))</f>
        <v/>
      </c>
      <c r="I909" s="102">
        <f>IF(S909="CASE",FLOOR(O909/M909,1),FLOOR(N909/M909,1))</f>
        <v/>
      </c>
      <c r="J909" s="102">
        <f>IF(ISNUMBER(SEARCH("FNSKU",C909)),"Labeling","")</f>
        <v/>
      </c>
      <c r="K909" s="102">
        <f>IFERROR(VLOOKUP(A909,Instruction!A:F,6,0),"")</f>
        <v/>
      </c>
      <c r="L909" s="102">
        <f>IFERROR(VLOOKUP(A909,Instruction!A:J,10,0),"No Supplies")</f>
        <v/>
      </c>
      <c r="M909" s="102">
        <f>IFERROR(VLOOKUP(A909,Data1!A:C,3,0),1)</f>
        <v/>
      </c>
      <c r="N909" s="102">
        <f>IFERROR(VLOOKUP(D909,Data2!$A:$D,4,0),"")</f>
        <v/>
      </c>
      <c r="O909" s="102">
        <f>IFERROR(VLOOKUP(D909,Data2!$A:$C,3,0),"")</f>
        <v/>
      </c>
      <c r="P909" s="102" t="n">
        <v>2</v>
      </c>
      <c r="Q909" s="102" t="n">
        <v>6</v>
      </c>
      <c r="R909" s="102" t="inlineStr"/>
      <c r="S909" s="102" t="inlineStr">
        <is>
          <t>CASE</t>
        </is>
      </c>
    </row>
    <row r="910">
      <c r="A910" s="96" t="inlineStr">
        <is>
          <t>3191-PACK2</t>
        </is>
      </c>
      <c r="B910" s="96" t="inlineStr">
        <is>
          <t>B08DQHTGQL</t>
        </is>
      </c>
      <c r="C910" s="96" t="inlineStr"/>
      <c r="D910" s="96">
        <f>IFERROR(VLOOKUP(A910,Data1!A:B,2,0),"")</f>
        <v/>
      </c>
      <c r="E910" s="96">
        <f>M910*Q910</f>
        <v/>
      </c>
      <c r="F910" s="96">
        <f>I910*IF(S910="CASE",H910,G910)</f>
        <v/>
      </c>
      <c r="G910" s="96">
        <f>IF(S910="CASE","",IFERROR(ROUNDUP(E910/N910,0),""))</f>
        <v/>
      </c>
      <c r="H910" s="96">
        <f>IF(S910="BOX","",IFERROR(ROUNDUP(E910/O910,0),""))</f>
        <v/>
      </c>
      <c r="I910" s="96">
        <f>IF(S910="CASE",FLOOR(O910/M910,1),FLOOR(N910/M910,1))</f>
        <v/>
      </c>
      <c r="J910" s="96">
        <f>IF(ISNUMBER(SEARCH("FNSKU",C910)),"Labeling","")</f>
        <v/>
      </c>
      <c r="K910" s="96">
        <f>IFERROR(VLOOKUP(A910,Instruction!A:F,6,0),"")</f>
        <v/>
      </c>
      <c r="L910" s="96">
        <f>IFERROR(VLOOKUP(A910,Instruction!A:J,10,0),"No Supplies")</f>
        <v/>
      </c>
      <c r="M910" s="96">
        <f>IFERROR(VLOOKUP(A910,Data1!A:C,3,0),1)</f>
        <v/>
      </c>
      <c r="N910" s="96">
        <f>IFERROR(VLOOKUP(D910,Data2!$A:$D,4,0),"")</f>
        <v/>
      </c>
      <c r="O910" s="96">
        <f>IFERROR(VLOOKUP(D910,Data2!$A:$C,3,0),"")</f>
        <v/>
      </c>
      <c r="P910" s="96" t="n">
        <v>2</v>
      </c>
      <c r="Q910" s="96" t="n">
        <v>6</v>
      </c>
      <c r="R910" s="96" t="inlineStr"/>
      <c r="S910" s="96" t="inlineStr">
        <is>
          <t>CASE</t>
        </is>
      </c>
    </row>
    <row r="911">
      <c r="A911" s="102" t="inlineStr">
        <is>
          <t>609-CASE</t>
        </is>
      </c>
      <c r="B911" s="102" t="inlineStr">
        <is>
          <t>B00O6EYE6W</t>
        </is>
      </c>
      <c r="C911" s="102" t="inlineStr"/>
      <c r="D911" s="102">
        <f>IFERROR(VLOOKUP(A911,Data1!A:B,2,0),"")</f>
        <v/>
      </c>
      <c r="E911" s="102">
        <f>M911*Q911</f>
        <v/>
      </c>
      <c r="F911" s="102">
        <f>I911*IF(S911="CASE",H911,G911)</f>
        <v/>
      </c>
      <c r="G911" s="102">
        <f>IF(S911="CASE","",IFERROR(ROUNDUP(E911/N911,0),""))</f>
        <v/>
      </c>
      <c r="H911" s="102">
        <f>IF(S911="BOX","",IFERROR(ROUNDUP(E911/O911,0),""))</f>
        <v/>
      </c>
      <c r="I911" s="102">
        <f>IF(S911="CASE",FLOOR(O911/M911,1),FLOOR(N911/M911,1))</f>
        <v/>
      </c>
      <c r="J911" s="102">
        <f>IF(ISNUMBER(SEARCH("FNSKU",C911)),"Labeling","")</f>
        <v/>
      </c>
      <c r="K911" s="102">
        <f>IFERROR(VLOOKUP(A911,Instruction!A:F,6,0),"")</f>
        <v/>
      </c>
      <c r="L911" s="102">
        <f>IFERROR(VLOOKUP(A911,Instruction!A:J,10,0),"No Supplies")</f>
        <v/>
      </c>
      <c r="M911" s="102">
        <f>IFERROR(VLOOKUP(A911,Data1!A:C,3,0),1)</f>
        <v/>
      </c>
      <c r="N911" s="102">
        <f>IFERROR(VLOOKUP(D911,Data2!$A:$D,4,0),"")</f>
        <v/>
      </c>
      <c r="O911" s="102">
        <f>IFERROR(VLOOKUP(D911,Data2!$A:$C,3,0),"")</f>
        <v/>
      </c>
      <c r="P911" s="102" t="n">
        <v>2</v>
      </c>
      <c r="Q911" s="102" t="n">
        <v>2</v>
      </c>
      <c r="R911" s="102" t="inlineStr"/>
      <c r="S911" s="102" t="inlineStr">
        <is>
          <t>CASE</t>
        </is>
      </c>
    </row>
    <row r="912">
      <c r="A912" s="96" t="inlineStr">
        <is>
          <t>3150-EACH</t>
        </is>
      </c>
      <c r="B912" s="96" t="inlineStr">
        <is>
          <t>B07Q84TQ9L</t>
        </is>
      </c>
      <c r="C912" s="96" t="inlineStr"/>
      <c r="D912" s="96">
        <f>IFERROR(VLOOKUP(A912,Data1!A:B,2,0),"")</f>
        <v/>
      </c>
      <c r="E912" s="96">
        <f>M912*Q912</f>
        <v/>
      </c>
      <c r="F912" s="96">
        <f>I912*IF(S912="CASE",H912,G912)</f>
        <v/>
      </c>
      <c r="G912" s="96">
        <f>IF(S912="CASE","",IFERROR(ROUNDUP(E912/N912,0),""))</f>
        <v/>
      </c>
      <c r="H912" s="96">
        <f>IF(S912="BOX","",IFERROR(ROUNDUP(E912/O912,0),""))</f>
        <v/>
      </c>
      <c r="I912" s="96">
        <f>IF(S912="CASE",FLOOR(O912/M912,1),FLOOR(N912/M912,1))</f>
        <v/>
      </c>
      <c r="J912" s="96">
        <f>IF(ISNUMBER(SEARCH("FNSKU",C912)),"Labeling","")</f>
        <v/>
      </c>
      <c r="K912" s="96">
        <f>IFERROR(VLOOKUP(A912,Instruction!A:F,6,0),"")</f>
        <v/>
      </c>
      <c r="L912" s="96">
        <f>IFERROR(VLOOKUP(A912,Instruction!A:J,10,0),"No Supplies")</f>
        <v/>
      </c>
      <c r="M912" s="96">
        <f>IFERROR(VLOOKUP(A912,Data1!A:C,3,0),1)</f>
        <v/>
      </c>
      <c r="N912" s="96">
        <f>IFERROR(VLOOKUP(D912,Data2!$A:$D,4,0),"")</f>
        <v/>
      </c>
      <c r="O912" s="96">
        <f>IFERROR(VLOOKUP(D912,Data2!$A:$C,3,0),"")</f>
        <v/>
      </c>
      <c r="P912" s="96" t="n">
        <v>2</v>
      </c>
      <c r="Q912" s="96" t="n">
        <v>12</v>
      </c>
      <c r="R912" s="96" t="inlineStr"/>
      <c r="S912" s="96" t="inlineStr">
        <is>
          <t>CASE</t>
        </is>
      </c>
    </row>
    <row r="913">
      <c r="A913" s="102" t="inlineStr">
        <is>
          <t>1630-SET3</t>
        </is>
      </c>
      <c r="B913" s="102" t="inlineStr">
        <is>
          <t>B07RGSC9CW</t>
        </is>
      </c>
      <c r="C913" s="102" t="inlineStr"/>
      <c r="D913" s="102">
        <f>IFERROR(VLOOKUP(A913,Data1!A:B,2,0),"")</f>
        <v/>
      </c>
      <c r="E913" s="102">
        <f>M913*Q913</f>
        <v/>
      </c>
      <c r="F913" s="102">
        <f>I913*IF(S913="CASE",H913,G913)</f>
        <v/>
      </c>
      <c r="G913" s="102">
        <f>IF(S913="CASE","",IFERROR(ROUNDUP(E913/N913,0),""))</f>
        <v/>
      </c>
      <c r="H913" s="102">
        <f>IF(S913="BOX","",IFERROR(ROUNDUP(E913/O913,0),""))</f>
        <v/>
      </c>
      <c r="I913" s="102">
        <f>IF(S913="CASE",FLOOR(O913/M913,1),FLOOR(N913/M913,1))</f>
        <v/>
      </c>
      <c r="J913" s="102">
        <f>IF(ISNUMBER(SEARCH("FNSKU",C913)),"Labeling","")</f>
        <v/>
      </c>
      <c r="K913" s="102">
        <f>IFERROR(VLOOKUP(A913,Instruction!A:F,6,0),"")</f>
        <v/>
      </c>
      <c r="L913" s="102">
        <f>IFERROR(VLOOKUP(A913,Instruction!A:J,10,0),"No Supplies")</f>
        <v/>
      </c>
      <c r="M913" s="102">
        <f>IFERROR(VLOOKUP(A913,Data1!A:C,3,0),1)</f>
        <v/>
      </c>
      <c r="N913" s="102">
        <f>IFERROR(VLOOKUP(D913,Data2!$A:$D,4,0),"")</f>
        <v/>
      </c>
      <c r="O913" s="102">
        <f>IFERROR(VLOOKUP(D913,Data2!$A:$C,3,0),"")</f>
        <v/>
      </c>
      <c r="P913" s="102" t="n">
        <v>2</v>
      </c>
      <c r="Q913" s="102" t="n">
        <v>8</v>
      </c>
      <c r="R913" s="102" t="inlineStr"/>
      <c r="S913" s="102" t="inlineStr">
        <is>
          <t>BOX</t>
        </is>
      </c>
    </row>
    <row r="914">
      <c r="A914" s="96" t="inlineStr">
        <is>
          <t>6002-EACH</t>
        </is>
      </c>
      <c r="B914" s="96" t="inlineStr">
        <is>
          <t>B07SH9LR35</t>
        </is>
      </c>
      <c r="C914" s="96" t="inlineStr"/>
      <c r="D914" s="96">
        <f>IFERROR(VLOOKUP(A914,Data1!A:B,2,0),"")</f>
        <v/>
      </c>
      <c r="E914" s="96">
        <f>M914*Q914</f>
        <v/>
      </c>
      <c r="F914" s="96">
        <f>I914*IF(S914="CASE",H914,G914)</f>
        <v/>
      </c>
      <c r="G914" s="96">
        <f>IF(S914="CASE","",IFERROR(ROUNDUP(E914/N914,0),""))</f>
        <v/>
      </c>
      <c r="H914" s="96">
        <f>IF(S914="BOX","",IFERROR(ROUNDUP(E914/O914,0),""))</f>
        <v/>
      </c>
      <c r="I914" s="96">
        <f>IF(S914="CASE",FLOOR(O914/M914,1),FLOOR(N914/M914,1))</f>
        <v/>
      </c>
      <c r="J914" s="96">
        <f>IF(ISNUMBER(SEARCH("FNSKU",C914)),"Labeling","")</f>
        <v/>
      </c>
      <c r="K914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14" s="96">
        <f>IFERROR(VLOOKUP(A914,Instruction!A:J,10,0),"No Supplies")</f>
        <v/>
      </c>
      <c r="M914" s="96">
        <f>IFERROR(VLOOKUP(A914,Data1!A:C,3,0),1)</f>
        <v/>
      </c>
      <c r="N914" s="96">
        <f>IFERROR(VLOOKUP(D914,Data2!$A:$D,4,0),"")</f>
        <v/>
      </c>
      <c r="O914" s="96">
        <f>IFERROR(VLOOKUP(D914,Data2!$A:$C,3,0),"")</f>
        <v/>
      </c>
      <c r="P914" s="96" t="n">
        <v>2</v>
      </c>
      <c r="Q914" s="96" t="n">
        <v>24</v>
      </c>
      <c r="R914" s="96" t="inlineStr"/>
      <c r="S914" s="96" t="inlineStr">
        <is>
          <t>BOX</t>
        </is>
      </c>
    </row>
    <row r="915">
      <c r="A915" s="102" t="inlineStr">
        <is>
          <t>3104-BOX</t>
        </is>
      </c>
      <c r="B915" s="102" t="inlineStr">
        <is>
          <t>B07XJZ7HZC</t>
        </is>
      </c>
      <c r="C915" s="102" t="inlineStr"/>
      <c r="D915" s="102">
        <f>IFERROR(VLOOKUP(A915,Data1!A:B,2,0),"")</f>
        <v/>
      </c>
      <c r="E915" s="102">
        <f>M915*Q915</f>
        <v/>
      </c>
      <c r="F915" s="102">
        <f>I915*IF(S915="CASE",H915,G915)</f>
        <v/>
      </c>
      <c r="G915" s="102">
        <f>IF(S915="CASE","",IFERROR(ROUNDUP(E915/N915,0),""))</f>
        <v/>
      </c>
      <c r="H915" s="102">
        <f>IF(S915="BOX","",IFERROR(ROUNDUP(E915/O915,0),""))</f>
        <v/>
      </c>
      <c r="I915" s="102">
        <f>IF(S915="CASE",FLOOR(O915/M915,1),FLOOR(N915/M915,1))</f>
        <v/>
      </c>
      <c r="J915" s="102">
        <f>IF(ISNUMBER(SEARCH("FNSKU",C915)),"Labeling","")</f>
        <v/>
      </c>
      <c r="K915" s="102">
        <f>IFERROR(VLOOKUP(A915,Instruction!A:F,6,0),"")</f>
        <v/>
      </c>
      <c r="L915" s="102">
        <f>IFERROR(VLOOKUP(A915,Instruction!A:J,10,0),"No Supplies")</f>
        <v/>
      </c>
      <c r="M915" s="102">
        <f>IFERROR(VLOOKUP(A915,Data1!A:C,3,0),1)</f>
        <v/>
      </c>
      <c r="N915" s="102">
        <f>IFERROR(VLOOKUP(D915,Data2!$A:$D,4,0),"")</f>
        <v/>
      </c>
      <c r="O915" s="102">
        <f>IFERROR(VLOOKUP(D915,Data2!$A:$C,3,0),"")</f>
        <v/>
      </c>
      <c r="P915" s="102" t="n">
        <v>2</v>
      </c>
      <c r="Q915" s="102" t="n">
        <v>3</v>
      </c>
      <c r="R915" s="102" t="inlineStr"/>
      <c r="S915" s="102" t="inlineStr">
        <is>
          <t>CASE</t>
        </is>
      </c>
    </row>
    <row r="916">
      <c r="A916" s="96" t="inlineStr">
        <is>
          <t>274-BOX</t>
        </is>
      </c>
      <c r="B916" s="96" t="inlineStr">
        <is>
          <t>B07XKWQ83V</t>
        </is>
      </c>
      <c r="C916" s="96" t="inlineStr"/>
      <c r="D916" s="96">
        <f>IFERROR(VLOOKUP(A916,Data1!A:B,2,0),"")</f>
        <v/>
      </c>
      <c r="E916" s="96">
        <f>M916*Q916</f>
        <v/>
      </c>
      <c r="F916" s="96">
        <f>I916*IF(S916="CASE",H916,G916)</f>
        <v/>
      </c>
      <c r="G916" s="96">
        <f>IF(S916="CASE","",IFERROR(ROUNDUP(E916/N916,0),""))</f>
        <v/>
      </c>
      <c r="H916" s="96">
        <f>IF(S916="BOX","",IFERROR(ROUNDUP(E916/O916,0),""))</f>
        <v/>
      </c>
      <c r="I916" s="96">
        <f>IF(S916="CASE",FLOOR(O916/M916,1),FLOOR(N916/M916,1))</f>
        <v/>
      </c>
      <c r="J916" s="96">
        <f>IF(ISNUMBER(SEARCH("FNSKU",C916)),"Labeling","")</f>
        <v/>
      </c>
      <c r="K916" s="96">
        <f>IFERROR(VLOOKUP(A916,Instruction!A:F,6,0),"")</f>
        <v/>
      </c>
      <c r="L916" s="96">
        <f>IFERROR(VLOOKUP(A916,Instruction!A:J,10,0),"No Supplies")</f>
        <v/>
      </c>
      <c r="M916" s="96">
        <f>IFERROR(VLOOKUP(A916,Data1!A:C,3,0),1)</f>
        <v/>
      </c>
      <c r="N916" s="96">
        <f>IFERROR(VLOOKUP(D916,Data2!$A:$D,4,0),"")</f>
        <v/>
      </c>
      <c r="O916" s="96">
        <f>IFERROR(VLOOKUP(D916,Data2!$A:$C,3,0),"")</f>
        <v/>
      </c>
      <c r="P916" s="96" t="n">
        <v>2</v>
      </c>
      <c r="Q916" s="96" t="n">
        <v>6</v>
      </c>
      <c r="R916" s="96" t="inlineStr"/>
      <c r="S916" s="96" t="inlineStr">
        <is>
          <t>CASE</t>
        </is>
      </c>
    </row>
    <row r="917">
      <c r="A917" s="102" t="inlineStr">
        <is>
          <t>2808-BOX</t>
        </is>
      </c>
      <c r="B917" s="102" t="inlineStr">
        <is>
          <t>B07XPCZQ5G</t>
        </is>
      </c>
      <c r="C917" s="102" t="inlineStr"/>
      <c r="D917" s="102">
        <f>IFERROR(VLOOKUP(A917,Data1!A:B,2,0),"")</f>
        <v/>
      </c>
      <c r="E917" s="102">
        <f>M917*Q917</f>
        <v/>
      </c>
      <c r="F917" s="102">
        <f>I917*IF(S917="CASE",H917,G917)</f>
        <v/>
      </c>
      <c r="G917" s="102">
        <f>IF(S917="CASE","",IFERROR(ROUNDUP(E917/N917,0),""))</f>
        <v/>
      </c>
      <c r="H917" s="102">
        <f>IF(S917="BOX","",IFERROR(ROUNDUP(E917/O917,0),""))</f>
        <v/>
      </c>
      <c r="I917" s="102">
        <f>IF(S917="CASE",FLOOR(O917/M917,1),FLOOR(N917/M917,1))</f>
        <v/>
      </c>
      <c r="J917" s="102">
        <f>IF(ISNUMBER(SEARCH("FNSKU",C917)),"Labeling","")</f>
        <v/>
      </c>
      <c r="K917" s="102">
        <f>IFERROR(VLOOKUP(A917,Instruction!A:F,6,0),"")</f>
        <v/>
      </c>
      <c r="L917" s="102">
        <f>IFERROR(VLOOKUP(A917,Instruction!A:J,10,0),"No Supplies")</f>
        <v/>
      </c>
      <c r="M917" s="102">
        <f>IFERROR(VLOOKUP(A917,Data1!A:C,3,0),1)</f>
        <v/>
      </c>
      <c r="N917" s="102">
        <f>IFERROR(VLOOKUP(D917,Data2!$A:$D,4,0),"")</f>
        <v/>
      </c>
      <c r="O917" s="102">
        <f>IFERROR(VLOOKUP(D917,Data2!$A:$C,3,0),"")</f>
        <v/>
      </c>
      <c r="P917" s="102" t="n">
        <v>2</v>
      </c>
      <c r="Q917" s="102" t="n">
        <v>6</v>
      </c>
      <c r="R917" s="102" t="inlineStr"/>
      <c r="S917" s="102" t="inlineStr">
        <is>
          <t>CASE</t>
        </is>
      </c>
    </row>
    <row r="918">
      <c r="A918" s="96" t="inlineStr">
        <is>
          <t>1910-BOX</t>
        </is>
      </c>
      <c r="B918" s="96" t="inlineStr">
        <is>
          <t>B07XQNCRP6</t>
        </is>
      </c>
      <c r="C918" s="96" t="inlineStr"/>
      <c r="D918" s="96">
        <f>IFERROR(VLOOKUP(A918,Data1!A:B,2,0),"")</f>
        <v/>
      </c>
      <c r="E918" s="96">
        <f>M918*Q918</f>
        <v/>
      </c>
      <c r="F918" s="96">
        <f>I918*IF(S918="CASE",H918,G918)</f>
        <v/>
      </c>
      <c r="G918" s="96">
        <f>IF(S918="CASE","",IFERROR(ROUNDUP(E918/N918,0),""))</f>
        <v/>
      </c>
      <c r="H918" s="96">
        <f>IF(S918="BOX","",IFERROR(ROUNDUP(E918/O918,0),""))</f>
        <v/>
      </c>
      <c r="I918" s="96">
        <f>IF(S918="CASE",FLOOR(O918/M918,1),FLOOR(N918/M918,1))</f>
        <v/>
      </c>
      <c r="J918" s="96">
        <f>IF(ISNUMBER(SEARCH("FNSKU",C918)),"Labeling","")</f>
        <v/>
      </c>
      <c r="K918" s="96">
        <f>IFERROR(VLOOKUP(A918,Instruction!A:F,6,0),"")</f>
        <v/>
      </c>
      <c r="L918" s="96">
        <f>IFERROR(VLOOKUP(A918,Instruction!A:J,10,0),"No Supplies")</f>
        <v/>
      </c>
      <c r="M918" s="96">
        <f>IFERROR(VLOOKUP(A918,Data1!A:C,3,0),1)</f>
        <v/>
      </c>
      <c r="N918" s="96">
        <f>IFERROR(VLOOKUP(D918,Data2!$A:$D,4,0),"")</f>
        <v/>
      </c>
      <c r="O918" s="96">
        <f>IFERROR(VLOOKUP(D918,Data2!$A:$C,3,0),"")</f>
        <v/>
      </c>
      <c r="P918" s="96" t="n">
        <v>2</v>
      </c>
      <c r="Q918" s="96" t="n">
        <v>6</v>
      </c>
      <c r="R918" s="96" t="inlineStr"/>
      <c r="S918" s="96" t="inlineStr">
        <is>
          <t>CASE</t>
        </is>
      </c>
    </row>
    <row r="919">
      <c r="A919" s="102" t="inlineStr">
        <is>
          <t>713-BOX</t>
        </is>
      </c>
      <c r="B919" s="102" t="inlineStr">
        <is>
          <t>B07XQQ2TKK</t>
        </is>
      </c>
      <c r="C919" s="102" t="inlineStr"/>
      <c r="D919" s="102">
        <f>IFERROR(VLOOKUP(A919,Data1!A:B,2,0),"")</f>
        <v/>
      </c>
      <c r="E919" s="102">
        <f>M919*Q919</f>
        <v/>
      </c>
      <c r="F919" s="102">
        <f>I919*IF(S919="CASE",H919,G919)</f>
        <v/>
      </c>
      <c r="G919" s="102">
        <f>IF(S919="CASE","",IFERROR(ROUNDUP(E919/N919,0),""))</f>
        <v/>
      </c>
      <c r="H919" s="102">
        <f>IF(S919="BOX","",IFERROR(ROUNDUP(E919/O919,0),""))</f>
        <v/>
      </c>
      <c r="I919" s="102">
        <f>IF(S919="CASE",FLOOR(O919/M919,1),FLOOR(N919/M919,1))</f>
        <v/>
      </c>
      <c r="J919" s="102">
        <f>IF(ISNUMBER(SEARCH("FNSKU",C919)),"Labeling","")</f>
        <v/>
      </c>
      <c r="K919" s="102">
        <f>IFERROR(VLOOKUP(A919,Instruction!A:F,6,0),"")</f>
        <v/>
      </c>
      <c r="L919" s="102">
        <f>IFERROR(VLOOKUP(A919,Instruction!A:J,10,0),"No Supplies")</f>
        <v/>
      </c>
      <c r="M919" s="102">
        <f>IFERROR(VLOOKUP(A919,Data1!A:C,3,0),1)</f>
        <v/>
      </c>
      <c r="N919" s="102">
        <f>IFERROR(VLOOKUP(D919,Data2!$A:$D,4,0),"")</f>
        <v/>
      </c>
      <c r="O919" s="102">
        <f>IFERROR(VLOOKUP(D919,Data2!$A:$C,3,0),"")</f>
        <v/>
      </c>
      <c r="P919" s="102" t="n">
        <v>2</v>
      </c>
      <c r="Q919" s="102" t="n">
        <v>6</v>
      </c>
      <c r="R919" s="102" t="inlineStr"/>
      <c r="S919" s="102" t="inlineStr">
        <is>
          <t>CASE</t>
        </is>
      </c>
    </row>
    <row r="920">
      <c r="A920" s="96" t="inlineStr">
        <is>
          <t>5426-SET4</t>
        </is>
      </c>
      <c r="B920" s="96" t="inlineStr">
        <is>
          <t>B085JY6L65</t>
        </is>
      </c>
      <c r="C920" s="96" t="inlineStr"/>
      <c r="D920" s="96">
        <f>IFERROR(VLOOKUP(A920,Data1!A:B,2,0),"")</f>
        <v/>
      </c>
      <c r="E920" s="96">
        <f>M920*Q920</f>
        <v/>
      </c>
      <c r="F920" s="96">
        <f>I920*IF(S920="CASE",H920,G920)</f>
        <v/>
      </c>
      <c r="G920" s="96">
        <f>IF(S920="CASE","",IFERROR(ROUNDUP(E920/N920,0),""))</f>
        <v/>
      </c>
      <c r="H920" s="96">
        <f>IF(S920="BOX","",IFERROR(ROUNDUP(E920/O920,0),""))</f>
        <v/>
      </c>
      <c r="I920" s="96">
        <f>IF(S920="CASE",FLOOR(O920/M920,1),FLOOR(N920/M920,1))</f>
        <v/>
      </c>
      <c r="J920" s="96">
        <f>IF(ISNUMBER(SEARCH("FNSKU",C920)),"Labeling","")</f>
        <v/>
      </c>
      <c r="K920" s="96">
        <f>IFERROR(VLOOKUP(A920,Instruction!A:F,6,0),"")</f>
        <v/>
      </c>
      <c r="L920" s="96">
        <f>IFERROR(VLOOKUP(A920,Instruction!A:J,10,0),"No Supplies")</f>
        <v/>
      </c>
      <c r="M920" s="96">
        <f>IFERROR(VLOOKUP(A920,Data1!A:C,3,0),1)</f>
        <v/>
      </c>
      <c r="N920" s="96">
        <f>IFERROR(VLOOKUP(D920,Data2!$A:$D,4,0),"")</f>
        <v/>
      </c>
      <c r="O920" s="96">
        <f>IFERROR(VLOOKUP(D920,Data2!$A:$C,3,0),"")</f>
        <v/>
      </c>
      <c r="P920" s="96" t="n">
        <v>2</v>
      </c>
      <c r="Q920" s="96" t="n">
        <v>6</v>
      </c>
      <c r="R920" s="96" t="inlineStr"/>
      <c r="S920" s="96" t="inlineStr">
        <is>
          <t>CASE</t>
        </is>
      </c>
    </row>
    <row r="921">
      <c r="A921" s="102" t="inlineStr">
        <is>
          <t>3166-SET4</t>
        </is>
      </c>
      <c r="B921" s="102" t="inlineStr">
        <is>
          <t>B08VC6RLGF</t>
        </is>
      </c>
      <c r="C921" s="102" t="inlineStr"/>
      <c r="D921" s="102">
        <f>IFERROR(VLOOKUP(A921,Data1!A:B,2,0),"")</f>
        <v/>
      </c>
      <c r="E921" s="102">
        <f>M921*Q921</f>
        <v/>
      </c>
      <c r="F921" s="102">
        <f>I921*IF(S921="CASE",H921,G921)</f>
        <v/>
      </c>
      <c r="G921" s="102">
        <f>IF(S921="CASE","",IFERROR(ROUNDUP(E921/N921,0),""))</f>
        <v/>
      </c>
      <c r="H921" s="102">
        <f>IF(S921="BOX","",IFERROR(ROUNDUP(E921/O921,0),""))</f>
        <v/>
      </c>
      <c r="I921" s="102">
        <f>IF(S921="CASE",FLOOR(O921/M921,1),FLOOR(N921/M921,1))</f>
        <v/>
      </c>
      <c r="J921" s="102">
        <f>IF(ISNUMBER(SEARCH("FNSKU",C921)),"Labeling","")</f>
        <v/>
      </c>
      <c r="K921" s="102">
        <f>IFERROR(VLOOKUP(A921,Instruction!A:F,6,0),"")</f>
        <v/>
      </c>
      <c r="L921" s="102">
        <f>IFERROR(VLOOKUP(A921,Instruction!A:J,10,0),"No Supplies")</f>
        <v/>
      </c>
      <c r="M921" s="102">
        <f>IFERROR(VLOOKUP(A921,Data1!A:C,3,0),1)</f>
        <v/>
      </c>
      <c r="N921" s="102">
        <f>IFERROR(VLOOKUP(D921,Data2!$A:$D,4,0),"")</f>
        <v/>
      </c>
      <c r="O921" s="102">
        <f>IFERROR(VLOOKUP(D921,Data2!$A:$C,3,0),"")</f>
        <v/>
      </c>
      <c r="P921" s="102" t="n">
        <v>2</v>
      </c>
      <c r="Q921" s="102" t="n">
        <v>6</v>
      </c>
      <c r="R921" s="102" t="inlineStr"/>
      <c r="S921" s="102" t="inlineStr">
        <is>
          <t>BOX</t>
        </is>
      </c>
    </row>
    <row r="922">
      <c r="A922" s="96" t="inlineStr">
        <is>
          <t>5496-SET8</t>
        </is>
      </c>
      <c r="B922" s="96" t="inlineStr">
        <is>
          <t>B0B8TLNCP7</t>
        </is>
      </c>
      <c r="C922" s="96" t="inlineStr"/>
      <c r="D922" s="96">
        <f>IFERROR(VLOOKUP(A922,Data1!A:B,2,0),"")</f>
        <v/>
      </c>
      <c r="E922" s="96">
        <f>M922*Q922</f>
        <v/>
      </c>
      <c r="F922" s="96">
        <f>I922*IF(S922="CASE",H922,G922)</f>
        <v/>
      </c>
      <c r="G922" s="96">
        <f>IF(S922="CASE","",IFERROR(ROUNDUP(E922/N922,0),""))</f>
        <v/>
      </c>
      <c r="H922" s="96">
        <f>IF(S922="BOX","",IFERROR(ROUNDUP(E922/O922,0),""))</f>
        <v/>
      </c>
      <c r="I922" s="96">
        <f>IF(S922="CASE",FLOOR(O922/M922,1),FLOOR(N922/M922,1))</f>
        <v/>
      </c>
      <c r="J922" s="96">
        <f>IF(ISNUMBER(SEARCH("FNSKU",C922)),"Labeling","")</f>
        <v/>
      </c>
      <c r="K922" s="96">
        <f>IFERROR(VLOOKUP(A922,Instruction!A:F,6,0),"")</f>
        <v/>
      </c>
      <c r="L922" s="96">
        <f>IFERROR(VLOOKUP(A922,Instruction!A:J,10,0),"No Supplies")</f>
        <v/>
      </c>
      <c r="M922" s="96">
        <f>IFERROR(VLOOKUP(A922,Data1!A:C,3,0),1)</f>
        <v/>
      </c>
      <c r="N922" s="96">
        <f>IFERROR(VLOOKUP(D922,Data2!$A:$D,4,0),"")</f>
        <v/>
      </c>
      <c r="O922" s="96">
        <f>IFERROR(VLOOKUP(D922,Data2!$A:$C,3,0),"")</f>
        <v/>
      </c>
      <c r="P922" s="96" t="n">
        <v>2</v>
      </c>
      <c r="Q922" s="96" t="n">
        <v>48</v>
      </c>
      <c r="R922" s="96" t="inlineStr"/>
      <c r="S922" s="96" t="inlineStr">
        <is>
          <t>CASE</t>
        </is>
      </c>
    </row>
    <row r="923">
      <c r="A923" s="102" t="inlineStr">
        <is>
          <t>4003-BOX</t>
        </is>
      </c>
      <c r="B923" s="102" t="inlineStr">
        <is>
          <t>B0BFRDT22T</t>
        </is>
      </c>
      <c r="C923" s="102" t="inlineStr"/>
      <c r="D923" s="102">
        <f>IFERROR(VLOOKUP(A923,Data1!A:B,2,0),"")</f>
        <v/>
      </c>
      <c r="E923" s="102">
        <f>M923*Q923</f>
        <v/>
      </c>
      <c r="F923" s="102">
        <f>I923*IF(S923="CASE",H923,G923)</f>
        <v/>
      </c>
      <c r="G923" s="102">
        <f>IF(S923="CASE","",IFERROR(ROUNDUP(E923/N923,0),""))</f>
        <v/>
      </c>
      <c r="H923" s="102">
        <f>IF(S923="BOX","",IFERROR(ROUNDUP(E923/O923,0),""))</f>
        <v/>
      </c>
      <c r="I923" s="102">
        <f>IF(S923="CASE",FLOOR(O923/M923,1),FLOOR(N923/M923,1))</f>
        <v/>
      </c>
      <c r="J923" s="102">
        <f>IF(ISNUMBER(SEARCH("FNSKU",C923)),"Labeling","")</f>
        <v/>
      </c>
      <c r="K923" s="102">
        <f>IFERROR(VLOOKUP(A923,Instruction!A:F,6,0),"")</f>
        <v/>
      </c>
      <c r="L923" s="102">
        <f>IFERROR(VLOOKUP(A923,Instruction!A:J,10,0),"No Supplies")</f>
        <v/>
      </c>
      <c r="M923" s="102">
        <f>IFERROR(VLOOKUP(A923,Data1!A:C,3,0),1)</f>
        <v/>
      </c>
      <c r="N923" s="102">
        <f>IFERROR(VLOOKUP(D923,Data2!$A:$D,4,0),"")</f>
        <v/>
      </c>
      <c r="O923" s="102">
        <f>IFERROR(VLOOKUP(D923,Data2!$A:$C,3,0),"")</f>
        <v/>
      </c>
      <c r="P923" s="102" t="n">
        <v>2</v>
      </c>
      <c r="Q923" s="102" t="n">
        <v>6</v>
      </c>
      <c r="R923" s="102" t="inlineStr"/>
      <c r="S923" s="102" t="inlineStr">
        <is>
          <t>CASE</t>
        </is>
      </c>
    </row>
    <row r="924">
      <c r="A924" s="96" t="inlineStr">
        <is>
          <t>1249-EACH</t>
        </is>
      </c>
      <c r="B924" s="96" t="inlineStr">
        <is>
          <t>B08BZW4GQT</t>
        </is>
      </c>
      <c r="C924" s="96" t="inlineStr"/>
      <c r="D924" s="96">
        <f>IFERROR(VLOOKUP(A924,Data1!A:B,2,0),"")</f>
        <v/>
      </c>
      <c r="E924" s="96">
        <f>M924*Q924</f>
        <v/>
      </c>
      <c r="F924" s="96">
        <f>I924*IF(S924="CASE",H924,G924)</f>
        <v/>
      </c>
      <c r="G924" s="96">
        <f>IF(S924="CASE","",IFERROR(ROUNDUP(E924/N924,0),""))</f>
        <v/>
      </c>
      <c r="H924" s="96">
        <f>IF(S924="BOX","",IFERROR(ROUNDUP(E924/O924,0),""))</f>
        <v/>
      </c>
      <c r="I924" s="96">
        <f>IF(S924="CASE",FLOOR(O924/M924,1),FLOOR(N924/M924,1))</f>
        <v/>
      </c>
      <c r="J924" s="96">
        <f>IF(ISNUMBER(SEARCH("FNSKU",C924)),"Labeling","")</f>
        <v/>
      </c>
      <c r="K924" s="96">
        <f>IFERROR(VLOOKUP(A924,Instruction!A:F,6,0),"")</f>
        <v/>
      </c>
      <c r="L924" s="96">
        <f>IFERROR(VLOOKUP(A924,Instruction!A:J,10,0),"No Supplies")</f>
        <v/>
      </c>
      <c r="M924" s="96">
        <f>IFERROR(VLOOKUP(A924,Data1!A:C,3,0),1)</f>
        <v/>
      </c>
      <c r="N924" s="96">
        <f>IFERROR(VLOOKUP(D924,Data2!$A:$D,4,0),"")</f>
        <v/>
      </c>
      <c r="O924" s="96">
        <f>IFERROR(VLOOKUP(D924,Data2!$A:$C,3,0),"")</f>
        <v/>
      </c>
      <c r="P924" s="96" t="n">
        <v>2</v>
      </c>
      <c r="Q924" s="96" t="n">
        <v>24</v>
      </c>
      <c r="R924" s="96" t="inlineStr"/>
      <c r="S924" s="96" t="inlineStr">
        <is>
          <t>BOX</t>
        </is>
      </c>
    </row>
    <row r="925">
      <c r="A925" s="102" t="inlineStr">
        <is>
          <t>4124-PACK2</t>
        </is>
      </c>
      <c r="B925" s="102" t="inlineStr">
        <is>
          <t>B08DQ9YNVG</t>
        </is>
      </c>
      <c r="C925" s="102" t="inlineStr"/>
      <c r="D925" s="102">
        <f>IFERROR(VLOOKUP(A925,Data1!A:B,2,0),"")</f>
        <v/>
      </c>
      <c r="E925" s="102">
        <f>M925*Q925</f>
        <v/>
      </c>
      <c r="F925" s="102">
        <f>I925*IF(S925="CASE",H925,G925)</f>
        <v/>
      </c>
      <c r="G925" s="102">
        <f>IF(S925="CASE","",IFERROR(ROUNDUP(E925/N925,0),""))</f>
        <v/>
      </c>
      <c r="H925" s="102">
        <f>IF(S925="BOX","",IFERROR(ROUNDUP(E925/O925,0),""))</f>
        <v/>
      </c>
      <c r="I925" s="102">
        <f>IF(S925="CASE",FLOOR(O925/M925,1),FLOOR(N925/M925,1))</f>
        <v/>
      </c>
      <c r="J925" s="102">
        <f>IF(ISNUMBER(SEARCH("FNSKU",C925)),"Labeling","")</f>
        <v/>
      </c>
      <c r="K925" s="102">
        <f>IFERROR(VLOOKUP(A925,Instruction!A:F,6,0),"")</f>
        <v/>
      </c>
      <c r="L925" s="102">
        <f>IFERROR(VLOOKUP(A925,Instruction!A:J,10,0),"No Supplies")</f>
        <v/>
      </c>
      <c r="M925" s="102">
        <f>IFERROR(VLOOKUP(A925,Data1!A:C,3,0),1)</f>
        <v/>
      </c>
      <c r="N925" s="102">
        <f>IFERROR(VLOOKUP(D925,Data2!$A:$D,4,0),"")</f>
        <v/>
      </c>
      <c r="O925" s="102">
        <f>IFERROR(VLOOKUP(D925,Data2!$A:$C,3,0),"")</f>
        <v/>
      </c>
      <c r="P925" s="102" t="n">
        <v>2</v>
      </c>
      <c r="Q925" s="102" t="n">
        <v>6</v>
      </c>
      <c r="R925" s="102" t="inlineStr"/>
      <c r="S925" s="102" t="inlineStr">
        <is>
          <t>CASE</t>
        </is>
      </c>
    </row>
    <row r="926">
      <c r="A926" s="96" t="inlineStr">
        <is>
          <t>741-PACK2</t>
        </is>
      </c>
      <c r="B926" s="96" t="inlineStr">
        <is>
          <t>B08FBJYYLP</t>
        </is>
      </c>
      <c r="C926" s="96" t="inlineStr"/>
      <c r="D926" s="96">
        <f>IFERROR(VLOOKUP(A926,Data1!A:B,2,0),"")</f>
        <v/>
      </c>
      <c r="E926" s="96">
        <f>M926*Q926</f>
        <v/>
      </c>
      <c r="F926" s="96">
        <f>I926*IF(S926="CASE",H926,G926)</f>
        <v/>
      </c>
      <c r="G926" s="96">
        <f>IF(S926="CASE","",IFERROR(ROUNDUP(E926/N926,0),""))</f>
        <v/>
      </c>
      <c r="H926" s="96">
        <f>IF(S926="BOX","",IFERROR(ROUNDUP(E926/O926,0),""))</f>
        <v/>
      </c>
      <c r="I926" s="96">
        <f>IF(S926="CASE",FLOOR(O926/M926,1),FLOOR(N926/M926,1))</f>
        <v/>
      </c>
      <c r="J926" s="96">
        <f>IF(ISNUMBER(SEARCH("FNSKU",C926)),"Labeling","")</f>
        <v/>
      </c>
      <c r="K926" s="96" t="inlineStr">
        <is>
          <t>• Insert 2 pcs into poly bag, apply FNSKU label.
• Put back to CASE (Cover all existing barcodes on the box/case)</t>
        </is>
      </c>
      <c r="L926" s="96">
        <f>IFERROR(VLOOKUP(A926,Instruction!A:J,10,0),"No Supplies")</f>
        <v/>
      </c>
      <c r="M926" s="96">
        <f>IFERROR(VLOOKUP(A926,Data1!A:C,3,0),1)</f>
        <v/>
      </c>
      <c r="N926" s="96">
        <f>IFERROR(VLOOKUP(D926,Data2!$A:$D,4,0),"")</f>
        <v/>
      </c>
      <c r="O926" s="96">
        <f>IFERROR(VLOOKUP(D926,Data2!$A:$C,3,0),"")</f>
        <v/>
      </c>
      <c r="P926" s="96" t="n">
        <v>2</v>
      </c>
      <c r="Q926" s="96" t="n">
        <v>12</v>
      </c>
      <c r="R926" s="96" t="inlineStr"/>
      <c r="S926" s="96" t="inlineStr">
        <is>
          <t>BOX</t>
        </is>
      </c>
    </row>
    <row r="927">
      <c r="A927" s="102" t="inlineStr">
        <is>
          <t>555-PACK6</t>
        </is>
      </c>
      <c r="B927" s="102" t="inlineStr">
        <is>
          <t>B08FBPMMX3</t>
        </is>
      </c>
      <c r="C927" s="102" t="inlineStr"/>
      <c r="D927" s="102">
        <f>IFERROR(VLOOKUP(A927,Data1!A:B,2,0),"")</f>
        <v/>
      </c>
      <c r="E927" s="102">
        <f>M927*Q927</f>
        <v/>
      </c>
      <c r="F927" s="102">
        <f>I927*IF(S927="CASE",H927,G927)</f>
        <v/>
      </c>
      <c r="G927" s="102">
        <f>IF(S927="CASE","",IFERROR(ROUNDUP(E927/N927,0),""))</f>
        <v/>
      </c>
      <c r="H927" s="102">
        <f>IF(S927="BOX","",IFERROR(ROUNDUP(E927/O927,0),""))</f>
        <v/>
      </c>
      <c r="I927" s="102">
        <f>IF(S927="CASE",FLOOR(O927/M927,1),FLOOR(N927/M927,1))</f>
        <v/>
      </c>
      <c r="J927" s="102">
        <f>IF(ISNUMBER(SEARCH("FNSKU",C927)),"Labeling","")</f>
        <v/>
      </c>
      <c r="K927" s="102">
        <f>IFERROR(VLOOKUP(A927,Instruction!A:F,6,0),"")</f>
        <v/>
      </c>
      <c r="L927" s="102">
        <f>IFERROR(VLOOKUP(A927,Instruction!A:J,10,0),"No Supplies")</f>
        <v/>
      </c>
      <c r="M927" s="102">
        <f>IFERROR(VLOOKUP(A927,Data1!A:C,3,0),1)</f>
        <v/>
      </c>
      <c r="N927" s="102">
        <f>IFERROR(VLOOKUP(D927,Data2!$A:$D,4,0),"")</f>
        <v/>
      </c>
      <c r="O927" s="102">
        <f>IFERROR(VLOOKUP(D927,Data2!$A:$C,3,0),"")</f>
        <v/>
      </c>
      <c r="P927" s="102" t="n">
        <v>2</v>
      </c>
      <c r="Q927" s="102" t="n">
        <v>4</v>
      </c>
      <c r="R927" s="102" t="inlineStr"/>
      <c r="S927" s="102" t="inlineStr">
        <is>
          <t>CASE</t>
        </is>
      </c>
    </row>
    <row r="928">
      <c r="A928" s="96" t="inlineStr">
        <is>
          <t>906-PACK4</t>
        </is>
      </c>
      <c r="B928" s="96" t="inlineStr">
        <is>
          <t>B08GD18656</t>
        </is>
      </c>
      <c r="C928" s="96" t="inlineStr"/>
      <c r="D928" s="96">
        <f>IFERROR(VLOOKUP(A928,Data1!A:B,2,0),"")</f>
        <v/>
      </c>
      <c r="E928" s="96">
        <f>M928*Q928</f>
        <v/>
      </c>
      <c r="F928" s="96">
        <f>I928*IF(S928="CASE",H928,G928)</f>
        <v/>
      </c>
      <c r="G928" s="96">
        <f>IF(S928="CASE","",IFERROR(ROUNDUP(E928/N928,0),""))</f>
        <v/>
      </c>
      <c r="H928" s="96">
        <f>IF(S928="BOX","",IFERROR(ROUNDUP(E928/O928,0),""))</f>
        <v/>
      </c>
      <c r="I928" s="96">
        <f>IF(S928="CASE",FLOOR(O928/M928,1),FLOOR(N928/M928,1))</f>
        <v/>
      </c>
      <c r="J928" s="96">
        <f>IF(ISNUMBER(SEARCH("FNSKU",C928)),"Labeling","")</f>
        <v/>
      </c>
      <c r="K928" s="96">
        <f>IFERROR(VLOOKUP(A928,Instruction!A:F,6,0),"")</f>
        <v/>
      </c>
      <c r="L928" s="96">
        <f>IFERROR(VLOOKUP(A928,Instruction!A:J,10,0),"No Supplies")</f>
        <v/>
      </c>
      <c r="M928" s="96">
        <f>IFERROR(VLOOKUP(A928,Data1!A:C,3,0),1)</f>
        <v/>
      </c>
      <c r="N928" s="96">
        <f>IFERROR(VLOOKUP(D928,Data2!$A:$D,4,0),"")</f>
        <v/>
      </c>
      <c r="O928" s="96">
        <f>IFERROR(VLOOKUP(D928,Data2!$A:$C,3,0),"")</f>
        <v/>
      </c>
      <c r="P928" s="96" t="n">
        <v>2</v>
      </c>
      <c r="Q928" s="96" t="n">
        <v>3</v>
      </c>
      <c r="R928" s="96" t="inlineStr"/>
      <c r="S928" s="96" t="inlineStr">
        <is>
          <t>CASE</t>
        </is>
      </c>
    </row>
    <row r="929">
      <c r="A929" s="102" t="inlineStr">
        <is>
          <t>579-SET6</t>
        </is>
      </c>
      <c r="B929" s="102" t="inlineStr">
        <is>
          <t>B07S769KND</t>
        </is>
      </c>
      <c r="C929" s="102" t="inlineStr"/>
      <c r="D929" s="102">
        <f>IFERROR(VLOOKUP(A929,Data1!A:B,2,0),"")</f>
        <v/>
      </c>
      <c r="E929" s="102">
        <f>M929*Q929</f>
        <v/>
      </c>
      <c r="F929" s="102">
        <f>I929*IF(S929="CASE",H929,G929)</f>
        <v/>
      </c>
      <c r="G929" s="102">
        <f>IF(S929="CASE","",IFERROR(ROUNDUP(E929/N929,0),""))</f>
        <v/>
      </c>
      <c r="H929" s="102">
        <f>IF(S929="BOX","",IFERROR(ROUNDUP(E929/O929,0),""))</f>
        <v/>
      </c>
      <c r="I929" s="102">
        <f>IF(S929="CASE",FLOOR(O929/M929,1),FLOOR(N929/M929,1))</f>
        <v/>
      </c>
      <c r="J929" s="102">
        <f>IF(ISNUMBER(SEARCH("FNSKU",C929)),"Labeling","")</f>
        <v/>
      </c>
      <c r="K929" s="102">
        <f>IFERROR(VLOOKUP(A929,Instruction!A:F,6,0),"")</f>
        <v/>
      </c>
      <c r="L929" s="102">
        <f>IFERROR(VLOOKUP(A929,Instruction!A:J,10,0),"No Supplies")</f>
        <v/>
      </c>
      <c r="M929" s="102">
        <f>IFERROR(VLOOKUP(A929,Data1!A:C,3,0),1)</f>
        <v/>
      </c>
      <c r="N929" s="102">
        <f>IFERROR(VLOOKUP(D929,Data2!$A:$D,4,0),"")</f>
        <v/>
      </c>
      <c r="O929" s="102">
        <f>IFERROR(VLOOKUP(D929,Data2!$A:$C,3,0),"")</f>
        <v/>
      </c>
      <c r="P929" s="102" t="n">
        <v>2</v>
      </c>
      <c r="Q929" s="102" t="n">
        <v>4</v>
      </c>
      <c r="R929" s="102" t="inlineStr"/>
      <c r="S929" s="102" t="inlineStr">
        <is>
          <t>CASE</t>
        </is>
      </c>
    </row>
    <row r="930">
      <c r="A930" s="96" t="inlineStr">
        <is>
          <t>2050-BOX</t>
        </is>
      </c>
      <c r="B930" s="96" t="inlineStr">
        <is>
          <t>B07YL8GG52</t>
        </is>
      </c>
      <c r="C930" s="96" t="inlineStr"/>
      <c r="D930" s="96">
        <f>IFERROR(VLOOKUP(A930,Data1!A:B,2,0),"")</f>
        <v/>
      </c>
      <c r="E930" s="96">
        <f>M930*Q930</f>
        <v/>
      </c>
      <c r="F930" s="96">
        <f>I930*IF(S930="CASE",H930,G930)</f>
        <v/>
      </c>
      <c r="G930" s="96">
        <f>IF(S930="CASE","",IFERROR(ROUNDUP(E930/N930,0),""))</f>
        <v/>
      </c>
      <c r="H930" s="96">
        <f>IF(S930="BOX","",IFERROR(ROUNDUP(E930/O930,0),""))</f>
        <v/>
      </c>
      <c r="I930" s="96">
        <f>IF(S930="CASE",FLOOR(O930/M930,1),FLOOR(N930/M930,1))</f>
        <v/>
      </c>
      <c r="J930" s="96">
        <f>IF(ISNUMBER(SEARCH("FNSKU",C930)),"Labeling","")</f>
        <v/>
      </c>
      <c r="K930" s="96">
        <f>IFERROR(VLOOKUP(A930,Instruction!A:F,6,0),"")</f>
        <v/>
      </c>
      <c r="L930" s="96">
        <f>IFERROR(VLOOKUP(A930,Instruction!A:J,10,0),"No Supplies")</f>
        <v/>
      </c>
      <c r="M930" s="96">
        <f>IFERROR(VLOOKUP(A930,Data1!A:C,3,0),1)</f>
        <v/>
      </c>
      <c r="N930" s="96">
        <f>IFERROR(VLOOKUP(D930,Data2!$A:$D,4,0),"")</f>
        <v/>
      </c>
      <c r="O930" s="96">
        <f>IFERROR(VLOOKUP(D930,Data2!$A:$C,3,0),"")</f>
        <v/>
      </c>
      <c r="P930" s="96" t="n">
        <v>2</v>
      </c>
      <c r="Q930" s="96" t="n">
        <v>6</v>
      </c>
      <c r="R930" s="96" t="inlineStr"/>
      <c r="S930" s="96" t="inlineStr">
        <is>
          <t>CASE</t>
        </is>
      </c>
    </row>
    <row r="931">
      <c r="A931" s="102" t="inlineStr">
        <is>
          <t>1502-BOX</t>
        </is>
      </c>
      <c r="B931" s="102" t="inlineStr">
        <is>
          <t>B084JLHG1W</t>
        </is>
      </c>
      <c r="C931" s="102" t="inlineStr"/>
      <c r="D931" s="102">
        <f>IFERROR(VLOOKUP(A931,Data1!A:B,2,0),"")</f>
        <v/>
      </c>
      <c r="E931" s="102">
        <f>M931*Q931</f>
        <v/>
      </c>
      <c r="F931" s="102">
        <f>I931*IF(S931="CASE",H931,G931)</f>
        <v/>
      </c>
      <c r="G931" s="102">
        <f>IF(S931="CASE","",IFERROR(ROUNDUP(E931/N931,0),""))</f>
        <v/>
      </c>
      <c r="H931" s="102">
        <f>IF(S931="BOX","",IFERROR(ROUNDUP(E931/O931,0),""))</f>
        <v/>
      </c>
      <c r="I931" s="102">
        <f>IF(S931="CASE",FLOOR(O931/M931,1),FLOOR(N931/M931,1))</f>
        <v/>
      </c>
      <c r="J931" s="102">
        <f>IF(ISNUMBER(SEARCH("FNSKU",C931)),"Labeling","")</f>
        <v/>
      </c>
      <c r="K931" s="102">
        <f>IFERROR(VLOOKUP(A931,Instruction!A:F,6,0),"")</f>
        <v/>
      </c>
      <c r="L931" s="102">
        <f>IFERROR(VLOOKUP(A931,Instruction!A:J,10,0),"No Supplies")</f>
        <v/>
      </c>
      <c r="M931" s="102">
        <f>IFERROR(VLOOKUP(A931,Data1!A:C,3,0),1)</f>
        <v/>
      </c>
      <c r="N931" s="102">
        <f>IFERROR(VLOOKUP(D931,Data2!$A:$D,4,0),"")</f>
        <v/>
      </c>
      <c r="O931" s="102">
        <f>IFERROR(VLOOKUP(D931,Data2!$A:$C,3,0),"")</f>
        <v/>
      </c>
      <c r="P931" s="102" t="n">
        <v>2</v>
      </c>
      <c r="Q931" s="102" t="n">
        <v>6</v>
      </c>
      <c r="R931" s="102" t="inlineStr"/>
      <c r="S931" s="102" t="inlineStr">
        <is>
          <t>CASE</t>
        </is>
      </c>
    </row>
    <row r="932">
      <c r="A932" s="96" t="inlineStr">
        <is>
          <t>3151-CASE</t>
        </is>
      </c>
      <c r="B932" s="96" t="inlineStr">
        <is>
          <t>B07QD3G8SS</t>
        </is>
      </c>
      <c r="C932" s="96" t="inlineStr"/>
      <c r="D932" s="96">
        <f>IFERROR(VLOOKUP(A932,Data1!A:B,2,0),"")</f>
        <v/>
      </c>
      <c r="E932" s="96">
        <f>M932*Q932</f>
        <v/>
      </c>
      <c r="F932" s="96">
        <f>I932*IF(S932="CASE",H932,G932)</f>
        <v/>
      </c>
      <c r="G932" s="96">
        <f>IF(S932="CASE","",IFERROR(ROUNDUP(E932/N932,0),""))</f>
        <v/>
      </c>
      <c r="H932" s="96">
        <f>IF(S932="BOX","",IFERROR(ROUNDUP(E932/O932,0),""))</f>
        <v/>
      </c>
      <c r="I932" s="96">
        <f>IF(S932="CASE",FLOOR(O932/M932,1),FLOOR(N932/M932,1))</f>
        <v/>
      </c>
      <c r="J932" s="96">
        <f>IF(ISNUMBER(SEARCH("FNSKU",C932)),"Labeling","")</f>
        <v/>
      </c>
      <c r="K932" s="96">
        <f>IFERROR(VLOOKUP(A932,Instruction!A:F,6,0),"")</f>
        <v/>
      </c>
      <c r="L932" s="96">
        <f>IFERROR(VLOOKUP(A932,Instruction!A:J,10,0),"No Supplies")</f>
        <v/>
      </c>
      <c r="M932" s="96">
        <f>IFERROR(VLOOKUP(A932,Data1!A:C,3,0),1)</f>
        <v/>
      </c>
      <c r="N932" s="96">
        <f>IFERROR(VLOOKUP(D932,Data2!$A:$D,4,0),"")</f>
        <v/>
      </c>
      <c r="O932" s="96">
        <f>IFERROR(VLOOKUP(D932,Data2!$A:$C,3,0),"")</f>
        <v/>
      </c>
      <c r="P932" s="96" t="n">
        <v>1</v>
      </c>
      <c r="Q932" s="96" t="n">
        <v>1</v>
      </c>
      <c r="R932" s="96" t="inlineStr"/>
      <c r="S932" s="96" t="inlineStr">
        <is>
          <t>CASE</t>
        </is>
      </c>
    </row>
    <row r="933">
      <c r="A933" s="102" t="inlineStr">
        <is>
          <t>2323-SET3</t>
        </is>
      </c>
      <c r="B933" s="102" t="inlineStr">
        <is>
          <t>B07R4RNLKK</t>
        </is>
      </c>
      <c r="C933" s="102" t="inlineStr"/>
      <c r="D933" s="102">
        <f>IFERROR(VLOOKUP(A933,Data1!A:B,2,0),"")</f>
        <v/>
      </c>
      <c r="E933" s="102">
        <f>M933*Q933</f>
        <v/>
      </c>
      <c r="F933" s="102">
        <f>I933*IF(S933="CASE",H933,G933)</f>
        <v/>
      </c>
      <c r="G933" s="102">
        <f>IF(S933="CASE","",IFERROR(ROUNDUP(E933/N933,0),""))</f>
        <v/>
      </c>
      <c r="H933" s="102">
        <f>IF(S933="BOX","",IFERROR(ROUNDUP(E933/O933,0),""))</f>
        <v/>
      </c>
      <c r="I933" s="102">
        <f>IF(S933="CASE",FLOOR(O933/M933,1),FLOOR(N933/M933,1))</f>
        <v/>
      </c>
      <c r="J933" s="102">
        <f>IF(ISNUMBER(SEARCH("FNSKU",C933)),"Labeling","")</f>
        <v/>
      </c>
      <c r="K933" s="102">
        <f>IFERROR(VLOOKUP(A933,Instruction!A:F,6,0),"")</f>
        <v/>
      </c>
      <c r="L933" s="102">
        <f>IFERROR(VLOOKUP(A933,Instruction!A:J,10,0),"No Supplies")</f>
        <v/>
      </c>
      <c r="M933" s="102">
        <f>IFERROR(VLOOKUP(A933,Data1!A:C,3,0),1)</f>
        <v/>
      </c>
      <c r="N933" s="102">
        <f>IFERROR(VLOOKUP(D933,Data2!$A:$D,4,0),"")</f>
        <v/>
      </c>
      <c r="O933" s="102">
        <f>IFERROR(VLOOKUP(D933,Data2!$A:$C,3,0),"")</f>
        <v/>
      </c>
      <c r="P933" s="102" t="n">
        <v>1</v>
      </c>
      <c r="Q933" s="102" t="n">
        <v>8</v>
      </c>
      <c r="R933" s="102" t="inlineStr"/>
      <c r="S933" s="102" t="inlineStr">
        <is>
          <t>BOX</t>
        </is>
      </c>
    </row>
    <row r="934">
      <c r="A934" s="96" t="inlineStr">
        <is>
          <t>806-SET6</t>
        </is>
      </c>
      <c r="B934" s="96" t="inlineStr">
        <is>
          <t>B07R95QW19</t>
        </is>
      </c>
      <c r="C934" s="96" t="inlineStr"/>
      <c r="D934" s="96">
        <f>IFERROR(VLOOKUP(A934,Data1!A:B,2,0),"")</f>
        <v/>
      </c>
      <c r="E934" s="96">
        <f>M934*Q934</f>
        <v/>
      </c>
      <c r="F934" s="96">
        <f>I934*IF(S934="CASE",H934,G934)</f>
        <v/>
      </c>
      <c r="G934" s="96">
        <f>IF(S934="CASE","",IFERROR(ROUNDUP(E934/N934,0),""))</f>
        <v/>
      </c>
      <c r="H934" s="96">
        <f>IF(S934="BOX","",IFERROR(ROUNDUP(E934/O934,0),""))</f>
        <v/>
      </c>
      <c r="I934" s="96">
        <f>IF(S934="CASE",FLOOR(O934/M934,1),FLOOR(N934/M934,1))</f>
        <v/>
      </c>
      <c r="J934" s="96">
        <f>IF(ISNUMBER(SEARCH("FNSKU",C934)),"Labeling","")</f>
        <v/>
      </c>
      <c r="K934" s="96">
        <f>IFERROR(VLOOKUP(A934,Instruction!A:F,6,0),"")</f>
        <v/>
      </c>
      <c r="L934" s="96">
        <f>IFERROR(VLOOKUP(A934,Instruction!A:J,10,0),"No Supplies")</f>
        <v/>
      </c>
      <c r="M934" s="96">
        <f>IFERROR(VLOOKUP(A934,Data1!A:C,3,0),1)</f>
        <v/>
      </c>
      <c r="N934" s="96">
        <f>IFERROR(VLOOKUP(D934,Data2!$A:$D,4,0),"")</f>
        <v/>
      </c>
      <c r="O934" s="96">
        <f>IFERROR(VLOOKUP(D934,Data2!$A:$C,3,0),"")</f>
        <v/>
      </c>
      <c r="P934" s="96" t="n">
        <v>1</v>
      </c>
      <c r="Q934" s="96" t="n">
        <v>4</v>
      </c>
      <c r="R934" s="96" t="inlineStr"/>
      <c r="S934" s="96" t="inlineStr">
        <is>
          <t>BOX</t>
        </is>
      </c>
    </row>
    <row r="935">
      <c r="A935" s="102" t="inlineStr">
        <is>
          <t>2216-SET6</t>
        </is>
      </c>
      <c r="B935" s="102" t="inlineStr">
        <is>
          <t>B07RNPZ28Z</t>
        </is>
      </c>
      <c r="C935" s="102" t="inlineStr"/>
      <c r="D935" s="102">
        <f>IFERROR(VLOOKUP(A935,Data1!A:B,2,0),"")</f>
        <v/>
      </c>
      <c r="E935" s="102">
        <f>M935*Q935</f>
        <v/>
      </c>
      <c r="F935" s="102">
        <f>I935*IF(S935="CASE",H935,G935)</f>
        <v/>
      </c>
      <c r="G935" s="102">
        <f>IF(S935="CASE","",IFERROR(ROUNDUP(E935/N935,0),""))</f>
        <v/>
      </c>
      <c r="H935" s="102">
        <f>IF(S935="BOX","",IFERROR(ROUNDUP(E935/O935,0),""))</f>
        <v/>
      </c>
      <c r="I935" s="102">
        <f>IF(S935="CASE",FLOOR(O935/M935,1),FLOOR(N935/M935,1))</f>
        <v/>
      </c>
      <c r="J935" s="102">
        <f>IF(ISNUMBER(SEARCH("FNSKU",C935)),"Labeling","")</f>
        <v/>
      </c>
      <c r="K935" s="102" t="inlineStr">
        <is>
          <t>• Insert 6 pcs per poly bag (6 different color). Apply FNSKU labels on each of the poly bags.
• Put the poly-bagged sets back to BX-191313</t>
        </is>
      </c>
      <c r="L935" s="102">
        <f>IFERROR(VLOOKUP(A935,Instruction!A:J,10,0),"No Supplies")</f>
        <v/>
      </c>
      <c r="M935" s="102">
        <f>IFERROR(VLOOKUP(A935,Data1!A:C,3,0),1)</f>
        <v/>
      </c>
      <c r="N935" s="102">
        <f>IFERROR(VLOOKUP(D935,Data2!$A:$D,4,0),"")</f>
        <v/>
      </c>
      <c r="O935" s="102">
        <f>IFERROR(VLOOKUP(D935,Data2!$A:$C,3,0),"")</f>
        <v/>
      </c>
      <c r="P935" s="102" t="n">
        <v>1</v>
      </c>
      <c r="Q935" s="102" t="n">
        <v>4</v>
      </c>
      <c r="R935" s="102" t="inlineStr"/>
      <c r="S935" s="102" t="inlineStr">
        <is>
          <t>BOX</t>
        </is>
      </c>
    </row>
    <row r="936">
      <c r="A936" s="96" t="inlineStr">
        <is>
          <t>588-SET2</t>
        </is>
      </c>
      <c r="B936" s="96" t="inlineStr">
        <is>
          <t>B07S85KBN3</t>
        </is>
      </c>
      <c r="C936" s="96" t="inlineStr"/>
      <c r="D936" s="96">
        <f>IFERROR(VLOOKUP(A936,Data1!A:B,2,0),"")</f>
        <v/>
      </c>
      <c r="E936" s="96">
        <f>M936*Q936</f>
        <v/>
      </c>
      <c r="F936" s="96">
        <f>I936*IF(S936="CASE",H936,G936)</f>
        <v/>
      </c>
      <c r="G936" s="96">
        <f>IF(S936="CASE","",IFERROR(ROUNDUP(E936/N936,0),""))</f>
        <v/>
      </c>
      <c r="H936" s="96">
        <f>IF(S936="BOX","",IFERROR(ROUNDUP(E936/O936,0),""))</f>
        <v/>
      </c>
      <c r="I936" s="96">
        <f>IF(S936="CASE",FLOOR(O936/M936,1),FLOOR(N936/M936,1))</f>
        <v/>
      </c>
      <c r="J936" s="96">
        <f>IF(ISNUMBER(SEARCH("FNSKU",C936)),"Labeling","")</f>
        <v/>
      </c>
      <c r="K936" s="96" t="n">
        <v/>
      </c>
      <c r="L936" s="96">
        <f>IFERROR(VLOOKUP(A936,Instruction!A:J,10,0),"No Supplies")</f>
        <v/>
      </c>
      <c r="M936" s="96">
        <f>IFERROR(VLOOKUP(A936,Data1!A:C,3,0),1)</f>
        <v/>
      </c>
      <c r="N936" s="96">
        <f>IFERROR(VLOOKUP(D936,Data2!$A:$D,4,0),"")</f>
        <v/>
      </c>
      <c r="O936" s="96">
        <f>IFERROR(VLOOKUP(D936,Data2!$A:$C,3,0),"")</f>
        <v/>
      </c>
      <c r="P936" s="96" t="n">
        <v>1</v>
      </c>
      <c r="Q936" s="96" t="n">
        <v>12</v>
      </c>
      <c r="R936" s="96" t="inlineStr"/>
      <c r="S936" s="96" t="inlineStr">
        <is>
          <t>CASE</t>
        </is>
      </c>
    </row>
    <row r="937">
      <c r="A937" s="102" t="inlineStr">
        <is>
          <t>1616-BOX</t>
        </is>
      </c>
      <c r="B937" s="102" t="inlineStr">
        <is>
          <t>B07XJRMMSQ</t>
        </is>
      </c>
      <c r="C937" s="102" t="inlineStr"/>
      <c r="D937" s="102">
        <f>IFERROR(VLOOKUP(A937,Data1!A:B,2,0),"")</f>
        <v/>
      </c>
      <c r="E937" s="102">
        <f>M937*Q937</f>
        <v/>
      </c>
      <c r="F937" s="102">
        <f>I937*IF(S937="CASE",H937,G937)</f>
        <v/>
      </c>
      <c r="G937" s="102">
        <f>IF(S937="CASE","",IFERROR(ROUNDUP(E937/N937,0),""))</f>
        <v/>
      </c>
      <c r="H937" s="102">
        <f>IF(S937="BOX","",IFERROR(ROUNDUP(E937/O937,0),""))</f>
        <v/>
      </c>
      <c r="I937" s="102">
        <f>IF(S937="CASE",FLOOR(O937/M937,1),FLOOR(N937/M937,1))</f>
        <v/>
      </c>
      <c r="J937" s="102">
        <f>IF(ISNUMBER(SEARCH("FNSKU",C937)),"Labeling","")</f>
        <v/>
      </c>
      <c r="K937" s="102">
        <f>IFERROR(VLOOKUP(A937,Instruction!A:F,6,0),"")</f>
        <v/>
      </c>
      <c r="L937" s="102">
        <f>IFERROR(VLOOKUP(A937,Instruction!A:J,10,0),"No Supplies")</f>
        <v/>
      </c>
      <c r="M937" s="102">
        <f>IFERROR(VLOOKUP(A937,Data1!A:C,3,0),1)</f>
        <v/>
      </c>
      <c r="N937" s="102">
        <f>IFERROR(VLOOKUP(D937,Data2!$A:$D,4,0),"")</f>
        <v/>
      </c>
      <c r="O937" s="102">
        <f>IFERROR(VLOOKUP(D937,Data2!$A:$C,3,0),"")</f>
        <v/>
      </c>
      <c r="P937" s="102" t="n">
        <v>1</v>
      </c>
      <c r="Q937" s="102" t="n">
        <v>6</v>
      </c>
      <c r="R937" s="102" t="inlineStr"/>
      <c r="S937" s="102" t="inlineStr">
        <is>
          <t>CASE</t>
        </is>
      </c>
    </row>
    <row r="938">
      <c r="A938" s="96" t="inlineStr">
        <is>
          <t>2211-BOX</t>
        </is>
      </c>
      <c r="B938" s="96" t="inlineStr">
        <is>
          <t>B07XPFF415</t>
        </is>
      </c>
      <c r="C938" s="96" t="inlineStr"/>
      <c r="D938" s="96">
        <f>IFERROR(VLOOKUP(A938,Data1!A:B,2,0),"")</f>
        <v/>
      </c>
      <c r="E938" s="96">
        <f>M938*Q938</f>
        <v/>
      </c>
      <c r="F938" s="96">
        <f>I938*IF(S938="CASE",H938,G938)</f>
        <v/>
      </c>
      <c r="G938" s="96">
        <f>IF(S938="CASE","",IFERROR(ROUNDUP(E938/N938,0),""))</f>
        <v/>
      </c>
      <c r="H938" s="96">
        <f>IF(S938="BOX","",IFERROR(ROUNDUP(E938/O938,0),""))</f>
        <v/>
      </c>
      <c r="I938" s="96">
        <f>IF(S938="CASE",FLOOR(O938/M938,1),FLOOR(N938/M938,1))</f>
        <v/>
      </c>
      <c r="J938" s="96">
        <f>IF(ISNUMBER(SEARCH("FNSKU",C938)),"Labeling","")</f>
        <v/>
      </c>
      <c r="K938" s="96">
        <f>IFERROR(VLOOKUP(A938,Instruction!A:F,6,0),"")</f>
        <v/>
      </c>
      <c r="L938" s="96">
        <f>IFERROR(VLOOKUP(A938,Instruction!A:J,10,0),"No Supplies")</f>
        <v/>
      </c>
      <c r="M938" s="96">
        <f>IFERROR(VLOOKUP(A938,Data1!A:C,3,0),1)</f>
        <v/>
      </c>
      <c r="N938" s="96">
        <f>IFERROR(VLOOKUP(D938,Data2!$A:$D,4,0),"")</f>
        <v/>
      </c>
      <c r="O938" s="96">
        <f>IFERROR(VLOOKUP(D938,Data2!$A:$C,3,0),"")</f>
        <v/>
      </c>
      <c r="P938" s="96" t="n">
        <v>1</v>
      </c>
      <c r="Q938" s="96" t="n">
        <v>6</v>
      </c>
      <c r="R938" s="96" t="inlineStr"/>
      <c r="S938" s="96" t="inlineStr">
        <is>
          <t>CASE</t>
        </is>
      </c>
    </row>
    <row r="939">
      <c r="A939" s="102" t="inlineStr">
        <is>
          <t>560-CASE</t>
        </is>
      </c>
      <c r="B939" s="102" t="inlineStr">
        <is>
          <t>B07XQLNKRL</t>
        </is>
      </c>
      <c r="C939" s="102" t="inlineStr"/>
      <c r="D939" s="102">
        <f>IFERROR(VLOOKUP(A939,Data1!A:B,2,0),"")</f>
        <v/>
      </c>
      <c r="E939" s="102">
        <f>M939*Q939</f>
        <v/>
      </c>
      <c r="F939" s="102">
        <f>I939*IF(S939="CASE",H939,G939)</f>
        <v/>
      </c>
      <c r="G939" s="102">
        <f>IF(S939="CASE","",IFERROR(ROUNDUP(E939/N939,0),""))</f>
        <v/>
      </c>
      <c r="H939" s="102">
        <f>IF(S939="BOX","",IFERROR(ROUNDUP(E939/O939,0),""))</f>
        <v/>
      </c>
      <c r="I939" s="102">
        <f>IF(S939="CASE",FLOOR(O939/M939,1),FLOOR(N939/M939,1))</f>
        <v/>
      </c>
      <c r="J939" s="102">
        <f>IF(ISNUMBER(SEARCH("FNSKU",C939)),"Labeling","")</f>
        <v/>
      </c>
      <c r="K939" s="102">
        <f>IFERROR(VLOOKUP(A939,Instruction!A:F,6,0),"")</f>
        <v/>
      </c>
      <c r="L939" s="102">
        <f>IFERROR(VLOOKUP(A939,Instruction!A:J,10,0),"No Supplies")</f>
        <v/>
      </c>
      <c r="M939" s="102">
        <f>IFERROR(VLOOKUP(A939,Data1!A:C,3,0),1)</f>
        <v/>
      </c>
      <c r="N939" s="102">
        <f>IFERROR(VLOOKUP(D939,Data2!$A:$D,4,0),"")</f>
        <v/>
      </c>
      <c r="O939" s="102">
        <f>IFERROR(VLOOKUP(D939,Data2!$A:$C,3,0),"")</f>
        <v/>
      </c>
      <c r="P939" s="102" t="n">
        <v>1</v>
      </c>
      <c r="Q939" s="102" t="n">
        <v>1</v>
      </c>
      <c r="R939" s="102" t="inlineStr"/>
      <c r="S939" s="102" t="inlineStr">
        <is>
          <t>CASE</t>
        </is>
      </c>
    </row>
    <row r="940">
      <c r="A940" s="96" t="inlineStr">
        <is>
          <t>17091-BOX</t>
        </is>
      </c>
      <c r="B940" s="96" t="inlineStr">
        <is>
          <t>B07XQLYFSK</t>
        </is>
      </c>
      <c r="C940" s="96" t="inlineStr"/>
      <c r="D940" s="96">
        <f>IFERROR(VLOOKUP(A940,Data1!A:B,2,0),"")</f>
        <v/>
      </c>
      <c r="E940" s="96">
        <f>M940*Q940</f>
        <v/>
      </c>
      <c r="F940" s="96">
        <f>I940*IF(S940="CASE",H940,G940)</f>
        <v/>
      </c>
      <c r="G940" s="96">
        <f>IF(S940="CASE","",IFERROR(ROUNDUP(E940/N940,0),""))</f>
        <v/>
      </c>
      <c r="H940" s="96">
        <f>IF(S940="BOX","",IFERROR(ROUNDUP(E940/O940,0),""))</f>
        <v/>
      </c>
      <c r="I940" s="96">
        <f>IF(S940="CASE",FLOOR(O940/M940,1),FLOOR(N940/M940,1))</f>
        <v/>
      </c>
      <c r="J940" s="96">
        <f>IF(ISNUMBER(SEARCH("FNSKU",C940)),"Labeling","")</f>
        <v/>
      </c>
      <c r="K940" s="96">
        <f>IFERROR(VLOOKUP(A940,Instruction!A:F,6,0),"")</f>
        <v/>
      </c>
      <c r="L940" s="96">
        <f>IFERROR(VLOOKUP(A940,Instruction!A:J,10,0),"No Supplies")</f>
        <v/>
      </c>
      <c r="M940" s="96">
        <f>IFERROR(VLOOKUP(A940,Data1!A:C,3,0),1)</f>
        <v/>
      </c>
      <c r="N940" s="96">
        <f>IFERROR(VLOOKUP(D940,Data2!$A:$D,4,0),"")</f>
        <v/>
      </c>
      <c r="O940" s="96">
        <f>IFERROR(VLOOKUP(D940,Data2!$A:$C,3,0),"")</f>
        <v/>
      </c>
      <c r="P940" s="96" t="n">
        <v>1</v>
      </c>
      <c r="Q940" s="96" t="n">
        <v>6</v>
      </c>
      <c r="R940" s="96" t="inlineStr"/>
      <c r="S940" s="96" t="inlineStr">
        <is>
          <t>CASE</t>
        </is>
      </c>
    </row>
    <row r="941">
      <c r="A941" s="102" t="inlineStr">
        <is>
          <t>84200-CASE</t>
        </is>
      </c>
      <c r="B941" s="102" t="inlineStr">
        <is>
          <t>B087WK9LZR</t>
        </is>
      </c>
      <c r="C941" s="102" t="inlineStr"/>
      <c r="D941" s="102">
        <f>IFERROR(VLOOKUP(A941,Data1!A:B,2,0),"")</f>
        <v/>
      </c>
      <c r="E941" s="102">
        <f>M941*Q941</f>
        <v/>
      </c>
      <c r="F941" s="102">
        <f>I941*IF(S941="CASE",H941,G941)</f>
        <v/>
      </c>
      <c r="G941" s="102">
        <f>IF(S941="CASE","",IFERROR(ROUNDUP(E941/N941,0),""))</f>
        <v/>
      </c>
      <c r="H941" s="102">
        <f>IF(S941="BOX","",IFERROR(ROUNDUP(E941/O941,0),""))</f>
        <v/>
      </c>
      <c r="I941" s="102">
        <f>IF(S941="CASE",FLOOR(O941/M941,1),FLOOR(N941/M941,1))</f>
        <v/>
      </c>
      <c r="J941" s="102">
        <f>IF(ISNUMBER(SEARCH("FNSKU",C941)),"Labeling","")</f>
        <v/>
      </c>
      <c r="K941" s="102">
        <f>IFERROR(VLOOKUP(A941,Instruction!A:F,6,0),"")</f>
        <v/>
      </c>
      <c r="L941" s="102">
        <f>IFERROR(VLOOKUP(A941,Instruction!A:J,10,0),"No Supplies")</f>
        <v/>
      </c>
      <c r="M941" s="102">
        <f>IFERROR(VLOOKUP(A941,Data1!A:C,3,0),1)</f>
        <v/>
      </c>
      <c r="N941" s="102">
        <f>IFERROR(VLOOKUP(D941,Data2!$A:$D,4,0),"")</f>
        <v/>
      </c>
      <c r="O941" s="102">
        <f>IFERROR(VLOOKUP(D941,Data2!$A:$C,3,0),"")</f>
        <v/>
      </c>
      <c r="P941" s="102" t="n">
        <v>1</v>
      </c>
      <c r="Q941" s="102" t="n">
        <v>1</v>
      </c>
      <c r="R941" s="102" t="inlineStr"/>
      <c r="S941" s="102" t="inlineStr">
        <is>
          <t>CASE</t>
        </is>
      </c>
    </row>
    <row r="942">
      <c r="A942" s="96" t="inlineStr">
        <is>
          <t>791-PACK2</t>
        </is>
      </c>
      <c r="B942" s="96" t="inlineStr">
        <is>
          <t>B08F7LMXQP</t>
        </is>
      </c>
      <c r="C942" s="96" t="inlineStr"/>
      <c r="D942" s="96">
        <f>IFERROR(VLOOKUP(A942,Data1!A:B,2,0),"")</f>
        <v/>
      </c>
      <c r="E942" s="96">
        <f>M942*Q942</f>
        <v/>
      </c>
      <c r="F942" s="96">
        <f>I942*IF(S942="CASE",H942,G942)</f>
        <v/>
      </c>
      <c r="G942" s="96">
        <f>IF(S942="CASE","",IFERROR(ROUNDUP(E942/N942,0),""))</f>
        <v/>
      </c>
      <c r="H942" s="96">
        <f>IF(S942="BOX","",IFERROR(ROUNDUP(E942/O942,0),""))</f>
        <v/>
      </c>
      <c r="I942" s="96">
        <f>IF(S942="CASE",FLOOR(O942/M942,1),FLOOR(N942/M942,1))</f>
        <v/>
      </c>
      <c r="J942" s="96">
        <f>IF(ISNUMBER(SEARCH("FNSKU",C942)),"Labeling","")</f>
        <v/>
      </c>
      <c r="K942" s="96">
        <f>IFERROR(VLOOKUP(A942,Instruction!A:F,6,0),"")</f>
        <v/>
      </c>
      <c r="L942" s="96">
        <f>IFERROR(VLOOKUP(A942,Instruction!A:J,10,0),"No Supplies")</f>
        <v/>
      </c>
      <c r="M942" s="96">
        <f>IFERROR(VLOOKUP(A942,Data1!A:C,3,0),1)</f>
        <v/>
      </c>
      <c r="N942" s="96">
        <f>IFERROR(VLOOKUP(D942,Data2!$A:$D,4,0),"")</f>
        <v/>
      </c>
      <c r="O942" s="96">
        <f>IFERROR(VLOOKUP(D942,Data2!$A:$C,3,0),"")</f>
        <v/>
      </c>
      <c r="P942" s="96" t="n">
        <v>1</v>
      </c>
      <c r="Q942" s="96" t="n">
        <v>12</v>
      </c>
      <c r="R942" s="96" t="inlineStr"/>
      <c r="S942" s="96" t="inlineStr">
        <is>
          <t>BOX</t>
        </is>
      </c>
    </row>
    <row r="943">
      <c r="A943" s="102" t="inlineStr">
        <is>
          <t>1290-PACK2</t>
        </is>
      </c>
      <c r="B943" s="102" t="inlineStr">
        <is>
          <t>B08FRSHPZG</t>
        </is>
      </c>
      <c r="C943" s="102" t="inlineStr"/>
      <c r="D943" s="102">
        <f>IFERROR(VLOOKUP(A943,Data1!A:B,2,0),"")</f>
        <v/>
      </c>
      <c r="E943" s="102">
        <f>M943*Q943</f>
        <v/>
      </c>
      <c r="F943" s="102">
        <f>I943*IF(S943="CASE",H943,G943)</f>
        <v/>
      </c>
      <c r="G943" s="102">
        <f>IF(S943="CASE","",IFERROR(ROUNDUP(E943/N943,0),""))</f>
        <v/>
      </c>
      <c r="H943" s="102">
        <f>IF(S943="BOX","",IFERROR(ROUNDUP(E943/O943,0),""))</f>
        <v/>
      </c>
      <c r="I943" s="102">
        <f>IF(S943="CASE",FLOOR(O943/M943,1),FLOOR(N943/M943,1))</f>
        <v/>
      </c>
      <c r="J943" s="102">
        <f>IF(ISNUMBER(SEARCH("FNSKU",C943)),"Labeling","")</f>
        <v/>
      </c>
      <c r="K943" s="102">
        <f>IFERROR(VLOOKUP(A943,Instruction!A:F,6,0),"")</f>
        <v/>
      </c>
      <c r="L943" s="102">
        <f>IFERROR(VLOOKUP(A943,Instruction!A:J,10,0),"No Supplies")</f>
        <v/>
      </c>
      <c r="M943" s="102">
        <f>IFERROR(VLOOKUP(A943,Data1!A:C,3,0),1)</f>
        <v/>
      </c>
      <c r="N943" s="102">
        <f>IFERROR(VLOOKUP(D943,Data2!$A:$D,4,0),"")</f>
        <v/>
      </c>
      <c r="O943" s="102">
        <f>IFERROR(VLOOKUP(D943,Data2!$A:$C,3,0),"")</f>
        <v/>
      </c>
      <c r="P943" s="102" t="n">
        <v>1</v>
      </c>
      <c r="Q943" s="102" t="n">
        <v>12</v>
      </c>
      <c r="R943" s="102" t="inlineStr"/>
      <c r="S943" s="102" t="inlineStr">
        <is>
          <t>BOX</t>
        </is>
      </c>
    </row>
    <row r="944">
      <c r="A944" s="96" t="inlineStr">
        <is>
          <t>905-PACK2</t>
        </is>
      </c>
      <c r="B944" s="96" t="inlineStr">
        <is>
          <t>B08GH6TP6Q</t>
        </is>
      </c>
      <c r="C944" s="96" t="inlineStr"/>
      <c r="D944" s="96">
        <f>IFERROR(VLOOKUP(A944,Data1!A:B,2,0),"")</f>
        <v/>
      </c>
      <c r="E944" s="96">
        <f>M944*Q944</f>
        <v/>
      </c>
      <c r="F944" s="96">
        <f>I944*IF(S944="CASE",H944,G944)</f>
        <v/>
      </c>
      <c r="G944" s="96">
        <f>IF(S944="CASE","",IFERROR(ROUNDUP(E944/N944,0),""))</f>
        <v/>
      </c>
      <c r="H944" s="96">
        <f>IF(S944="BOX","",IFERROR(ROUNDUP(E944/O944,0),""))</f>
        <v/>
      </c>
      <c r="I944" s="96">
        <f>IF(S944="CASE",FLOOR(O944/M944,1),FLOOR(N944/M944,1))</f>
        <v/>
      </c>
      <c r="J944" s="96">
        <f>IF(ISNUMBER(SEARCH("FNSKU",C944)),"Labeling","")</f>
        <v/>
      </c>
      <c r="K944" s="96" t="inlineStr">
        <is>
          <t>• Insert 2 pcs into poly bag, apply FNSKU label.
• Put back to CASE (Cover all existing barcodes on the box/case)</t>
        </is>
      </c>
      <c r="L944" s="96">
        <f>IFERROR(VLOOKUP(A944,Instruction!A:J,10,0),"No Supplies")</f>
        <v/>
      </c>
      <c r="M944" s="96">
        <f>IFERROR(VLOOKUP(A944,Data1!A:C,3,0),1)</f>
        <v/>
      </c>
      <c r="N944" s="96">
        <f>IFERROR(VLOOKUP(D944,Data2!$A:$D,4,0),"")</f>
        <v/>
      </c>
      <c r="O944" s="96">
        <f>IFERROR(VLOOKUP(D944,Data2!$A:$C,3,0),"")</f>
        <v/>
      </c>
      <c r="P944" s="96" t="n">
        <v>1</v>
      </c>
      <c r="Q944" s="96" t="n">
        <v>12</v>
      </c>
      <c r="R944" s="96" t="inlineStr"/>
      <c r="S944" s="96" t="inlineStr">
        <is>
          <t>BOX</t>
        </is>
      </c>
    </row>
    <row r="945">
      <c r="A945" s="102" t="inlineStr">
        <is>
          <t>2001-PACK2</t>
        </is>
      </c>
      <c r="B945" s="102" t="inlineStr">
        <is>
          <t>B08GX2TBSK</t>
        </is>
      </c>
      <c r="C945" s="102" t="inlineStr"/>
      <c r="D945" s="102">
        <f>IFERROR(VLOOKUP(A945,Data1!A:B,2,0),"")</f>
        <v/>
      </c>
      <c r="E945" s="102">
        <f>M945*Q945</f>
        <v/>
      </c>
      <c r="F945" s="102">
        <f>I945*IF(S945="CASE",H945,G945)</f>
        <v/>
      </c>
      <c r="G945" s="102">
        <f>IF(S945="CASE","",IFERROR(ROUNDUP(E945/N945,0),""))</f>
        <v/>
      </c>
      <c r="H945" s="102">
        <f>IF(S945="BOX","",IFERROR(ROUNDUP(E945/O945,0),""))</f>
        <v/>
      </c>
      <c r="I945" s="102">
        <f>IF(S945="CASE",FLOOR(O945/M945,1),FLOOR(N945/M945,1))</f>
        <v/>
      </c>
      <c r="J945" s="102">
        <f>IF(ISNUMBER(SEARCH("FNSKU",C945)),"Labeling","")</f>
        <v/>
      </c>
      <c r="K945" s="102">
        <f>IFERROR(VLOOKUP(A945,Instruction!A:F,6,0),"")</f>
        <v/>
      </c>
      <c r="L945" s="102">
        <f>IFERROR(VLOOKUP(A945,Instruction!A:J,10,0),"No Supplies")</f>
        <v/>
      </c>
      <c r="M945" s="102">
        <f>IFERROR(VLOOKUP(A945,Data1!A:C,3,0),1)</f>
        <v/>
      </c>
      <c r="N945" s="102">
        <f>IFERROR(VLOOKUP(D945,Data2!$A:$D,4,0),"")</f>
        <v/>
      </c>
      <c r="O945" s="102">
        <f>IFERROR(VLOOKUP(D945,Data2!$A:$C,3,0),"")</f>
        <v/>
      </c>
      <c r="P945" s="102" t="n">
        <v>1</v>
      </c>
      <c r="Q945" s="102" t="n">
        <v>12</v>
      </c>
      <c r="R945" s="102" t="inlineStr"/>
      <c r="S945" s="102" t="inlineStr">
        <is>
          <t>BOX</t>
        </is>
      </c>
    </row>
    <row r="946">
      <c r="A946" s="96" t="inlineStr">
        <is>
          <t>1231-EACH</t>
        </is>
      </c>
      <c r="B946" s="96" t="inlineStr">
        <is>
          <t>B0B9PD33XV</t>
        </is>
      </c>
      <c r="C946" s="96" t="inlineStr"/>
      <c r="D946" s="96">
        <f>IFERROR(VLOOKUP(A946,Data1!A:B,2,0),"")</f>
        <v/>
      </c>
      <c r="E946" s="96">
        <f>M946*Q946</f>
        <v/>
      </c>
      <c r="F946" s="96">
        <f>I946*IF(S946="CASE",H946,G946)</f>
        <v/>
      </c>
      <c r="G946" s="96">
        <f>IF(S946="CASE","",IFERROR(ROUNDUP(E946/N946,0),""))</f>
        <v/>
      </c>
      <c r="H946" s="96">
        <f>IF(S946="BOX","",IFERROR(ROUNDUP(E946/O946,0),""))</f>
        <v/>
      </c>
      <c r="I946" s="96">
        <f>IF(S946="CASE",FLOOR(O946/M946,1),FLOOR(N946/M946,1))</f>
        <v/>
      </c>
      <c r="J946" s="96">
        <f>IF(ISNUMBER(SEARCH("FNSKU",C946)),"Labeling","")</f>
        <v/>
      </c>
      <c r="K946" s="96">
        <f>IFERROR(VLOOKUP(A946,Instruction!A:F,6,0),"")</f>
        <v/>
      </c>
      <c r="L946" s="96">
        <f>IFERROR(VLOOKUP(A946,Instruction!A:J,10,0),"No Supplies")</f>
        <v/>
      </c>
      <c r="M946" s="96">
        <f>IFERROR(VLOOKUP(A946,Data1!A:C,3,0),1)</f>
        <v/>
      </c>
      <c r="N946" s="96">
        <f>IFERROR(VLOOKUP(D946,Data2!$A:$D,4,0),"")</f>
        <v/>
      </c>
      <c r="O946" s="96">
        <f>IFERROR(VLOOKUP(D946,Data2!$A:$C,3,0),"")</f>
        <v/>
      </c>
      <c r="P946" s="96" t="n">
        <v>1</v>
      </c>
      <c r="Q946" s="96" t="n">
        <v>12</v>
      </c>
      <c r="R946" s="96" t="inlineStr"/>
      <c r="S946" s="96" t="inlineStr">
        <is>
          <t>BOX</t>
        </is>
      </c>
    </row>
    <row r="947">
      <c r="A947" s="102" t="inlineStr">
        <is>
          <t>1293-PACK2</t>
        </is>
      </c>
      <c r="B947" s="102" t="inlineStr">
        <is>
          <t>B0B9Q4Q2HR</t>
        </is>
      </c>
      <c r="C947" s="102" t="inlineStr"/>
      <c r="D947" s="102">
        <f>IFERROR(VLOOKUP(A947,Data1!A:B,2,0),"")</f>
        <v/>
      </c>
      <c r="E947" s="102">
        <f>M947*Q947</f>
        <v/>
      </c>
      <c r="F947" s="102">
        <f>I947*IF(S947="CASE",H947,G947)</f>
        <v/>
      </c>
      <c r="G947" s="102">
        <f>IF(S947="CASE","",IFERROR(ROUNDUP(E947/N947,0),""))</f>
        <v/>
      </c>
      <c r="H947" s="102">
        <f>IF(S947="BOX","",IFERROR(ROUNDUP(E947/O947,0),""))</f>
        <v/>
      </c>
      <c r="I947" s="102">
        <f>IF(S947="CASE",FLOOR(O947/M947,1),FLOOR(N947/M947,1))</f>
        <v/>
      </c>
      <c r="J947" s="102">
        <f>IF(ISNUMBER(SEARCH("FNSKU",C947)),"Labeling","")</f>
        <v/>
      </c>
      <c r="K947" s="102">
        <f>IFERROR(VLOOKUP(A947,Instruction!A:F,6,0),"")</f>
        <v/>
      </c>
      <c r="L947" s="102">
        <f>IFERROR(VLOOKUP(A947,Instruction!A:J,10,0),"No Supplies")</f>
        <v/>
      </c>
      <c r="M947" s="102">
        <f>IFERROR(VLOOKUP(A947,Data1!A:C,3,0),1)</f>
        <v/>
      </c>
      <c r="N947" s="102">
        <f>IFERROR(VLOOKUP(D947,Data2!$A:$D,4,0),"")</f>
        <v/>
      </c>
      <c r="O947" s="102">
        <f>IFERROR(VLOOKUP(D947,Data2!$A:$C,3,0),"")</f>
        <v/>
      </c>
      <c r="P947" s="102" t="n">
        <v>1</v>
      </c>
      <c r="Q947" s="102" t="n">
        <v>12</v>
      </c>
      <c r="R947" s="102" t="inlineStr"/>
      <c r="S947" s="102" t="inlineStr">
        <is>
          <t>BOX</t>
        </is>
      </c>
    </row>
    <row r="948">
      <c r="A948" s="96" t="inlineStr">
        <is>
          <t>2308-BOX</t>
        </is>
      </c>
      <c r="B948" s="96" t="inlineStr">
        <is>
          <t>B0BP62LSBW</t>
        </is>
      </c>
      <c r="C948" s="96" t="inlineStr"/>
      <c r="D948" s="96">
        <f>IFERROR(VLOOKUP(A948,Data1!A:B,2,0),"")</f>
        <v/>
      </c>
      <c r="E948" s="96">
        <f>M948*Q948</f>
        <v/>
      </c>
      <c r="F948" s="96">
        <f>I948*IF(S948="CASE",H948,G948)</f>
        <v/>
      </c>
      <c r="G948" s="96">
        <f>IF(S948="CASE","",IFERROR(ROUNDUP(E948/N948,0),""))</f>
        <v/>
      </c>
      <c r="H948" s="96">
        <f>IF(S948="BOX","",IFERROR(ROUNDUP(E948/O948,0),""))</f>
        <v/>
      </c>
      <c r="I948" s="96">
        <f>IF(S948="CASE",FLOOR(O948/M948,1),FLOOR(N948/M948,1))</f>
        <v/>
      </c>
      <c r="J948" s="96">
        <f>IF(ISNUMBER(SEARCH("FNSKU",C948)),"Labeling","")</f>
        <v/>
      </c>
      <c r="K948" s="96">
        <f>IFERROR(VLOOKUP(A948,Instruction!A:F,6,0),"")</f>
        <v/>
      </c>
      <c r="L948" s="96">
        <f>IFERROR(VLOOKUP(A948,Instruction!A:J,10,0),"No Supplies")</f>
        <v/>
      </c>
      <c r="M948" s="96">
        <f>IFERROR(VLOOKUP(A948,Data1!A:C,3,0),1)</f>
        <v/>
      </c>
      <c r="N948" s="96">
        <f>IFERROR(VLOOKUP(D948,Data2!$A:$D,4,0),"")</f>
        <v/>
      </c>
      <c r="O948" s="96">
        <f>IFERROR(VLOOKUP(D948,Data2!$A:$C,3,0),"")</f>
        <v/>
      </c>
      <c r="P948" s="96" t="n">
        <v>1</v>
      </c>
      <c r="Q948" s="96" t="n">
        <v>6</v>
      </c>
      <c r="R948" s="96" t="inlineStr"/>
      <c r="S948" s="96" t="inlineStr">
        <is>
          <t>CASE</t>
        </is>
      </c>
    </row>
    <row r="949">
      <c r="A949" s="102" t="inlineStr">
        <is>
          <t>1930-EACH</t>
        </is>
      </c>
      <c r="B949" s="102" t="inlineStr">
        <is>
          <t>B0CGW2GW3Y</t>
        </is>
      </c>
      <c r="C949" s="102" t="inlineStr"/>
      <c r="D949" s="102">
        <f>IFERROR(VLOOKUP(A949,Data1!A:B,2,0),"")</f>
        <v/>
      </c>
      <c r="E949" s="102">
        <f>M949*Q949</f>
        <v/>
      </c>
      <c r="F949" s="102">
        <f>I949*IF(S949="CASE",H949,G949)</f>
        <v/>
      </c>
      <c r="G949" s="102">
        <f>IF(S949="CASE","",IFERROR(ROUNDUP(E949/N949,0),""))</f>
        <v/>
      </c>
      <c r="H949" s="102">
        <f>IF(S949="BOX","",IFERROR(ROUNDUP(E949/O949,0),""))</f>
        <v/>
      </c>
      <c r="I949" s="102">
        <f>IF(S949="CASE",FLOOR(O949/M949,1),FLOOR(N949/M949,1))</f>
        <v/>
      </c>
      <c r="J949" s="102">
        <f>IF(ISNUMBER(SEARCH("FNSKU",C949)),"Labeling","")</f>
        <v/>
      </c>
      <c r="K949" s="102">
        <f>IFERROR(VLOOKUP(A949,Instruction!A:F,6,0),"")</f>
        <v/>
      </c>
      <c r="L949" s="102">
        <f>IFERROR(VLOOKUP(A949,Instruction!A:J,10,0),"No Supplies")</f>
        <v/>
      </c>
      <c r="M949" s="102">
        <f>IFERROR(VLOOKUP(A949,Data1!A:C,3,0),1)</f>
        <v/>
      </c>
      <c r="N949" s="102">
        <f>IFERROR(VLOOKUP(D949,Data2!$A:$D,4,0),"")</f>
        <v/>
      </c>
      <c r="O949" s="102">
        <f>IFERROR(VLOOKUP(D949,Data2!$A:$C,3,0),"")</f>
        <v/>
      </c>
      <c r="P949" s="102" t="n">
        <v>1</v>
      </c>
      <c r="Q949" s="102" t="n">
        <v>24</v>
      </c>
      <c r="R949" s="102" t="inlineStr"/>
      <c r="S949" s="102" t="inlineStr">
        <is>
          <t>BOX</t>
        </is>
      </c>
    </row>
    <row r="950">
      <c r="A950" s="96" t="inlineStr">
        <is>
          <t>250-PACK2</t>
        </is>
      </c>
      <c r="B950" s="96" t="inlineStr">
        <is>
          <t>B0CRK5KBJ7</t>
        </is>
      </c>
      <c r="C950" s="96" t="inlineStr"/>
      <c r="D950" s="96">
        <f>IFERROR(VLOOKUP(A950,Data1!A:B,2,0),"")</f>
        <v/>
      </c>
      <c r="E950" s="96">
        <f>M950*Q950</f>
        <v/>
      </c>
      <c r="F950" s="96">
        <f>I950*IF(S950="CASE",H950,G950)</f>
        <v/>
      </c>
      <c r="G950" s="96">
        <f>IF(S950="CASE","",IFERROR(ROUNDUP(E950/N950,0),""))</f>
        <v/>
      </c>
      <c r="H950" s="96">
        <f>IF(S950="BOX","",IFERROR(ROUNDUP(E950/O950,0),""))</f>
        <v/>
      </c>
      <c r="I950" s="96">
        <f>IF(S950="CASE",FLOOR(O950/M950,1),FLOOR(N950/M950,1))</f>
        <v/>
      </c>
      <c r="J950" s="96">
        <f>IF(ISNUMBER(SEARCH("FNSKU",C950)),"Labeling","")</f>
        <v/>
      </c>
      <c r="K950" s="96">
        <f>IFERROR(VLOOKUP(A950,Instruction!A:F,6,0),"")</f>
        <v/>
      </c>
      <c r="L950" s="96">
        <f>IFERROR(VLOOKUP(A950,Instruction!A:J,10,0),"No Supplies")</f>
        <v/>
      </c>
      <c r="M950" s="96">
        <f>IFERROR(VLOOKUP(A950,Data1!A:C,3,0),1)</f>
        <v/>
      </c>
      <c r="N950" s="96">
        <f>IFERROR(VLOOKUP(D950,Data2!$A:$D,4,0),"")</f>
        <v/>
      </c>
      <c r="O950" s="96">
        <f>IFERROR(VLOOKUP(D950,Data2!$A:$C,3,0),"")</f>
        <v/>
      </c>
      <c r="P950" s="96" t="n">
        <v>1</v>
      </c>
      <c r="Q950" s="96" t="n">
        <v>24</v>
      </c>
      <c r="R950" s="96" t="inlineStr"/>
      <c r="S950" s="96" t="inlineStr">
        <is>
          <t>BOX</t>
        </is>
      </c>
    </row>
    <row r="951">
      <c r="A951" s="102" t="inlineStr">
        <is>
          <t>3122-CASE</t>
        </is>
      </c>
      <c r="B951" s="102" t="inlineStr">
        <is>
          <t>B07QF4W2NJ</t>
        </is>
      </c>
      <c r="C951" s="102" t="inlineStr"/>
      <c r="D951" s="102">
        <f>IFERROR(VLOOKUP(A951,Data1!A:B,2,0),"")</f>
        <v/>
      </c>
      <c r="E951" s="102">
        <f>M951*Q951</f>
        <v/>
      </c>
      <c r="F951" s="102">
        <f>I951*IF(S951="CASE",H951,G951)</f>
        <v/>
      </c>
      <c r="G951" s="102">
        <f>IF(S951="CASE","",IFERROR(ROUNDUP(E951/N951,0),""))</f>
        <v/>
      </c>
      <c r="H951" s="102">
        <f>IF(S951="BOX","",IFERROR(ROUNDUP(E951/O951,0),""))</f>
        <v/>
      </c>
      <c r="I951" s="102">
        <f>IF(S951="CASE",FLOOR(O951/M951,1),FLOOR(N951/M951,1))</f>
        <v/>
      </c>
      <c r="J951" s="102">
        <f>IF(ISNUMBER(SEARCH("FNSKU",C951)),"Labeling","")</f>
        <v/>
      </c>
      <c r="K951" s="102">
        <f>IFERROR(VLOOKUP(A951,Instruction!A:F,6,0),"")</f>
        <v/>
      </c>
      <c r="L951" s="102">
        <f>IFERROR(VLOOKUP(A951,Instruction!A:J,10,0),"No Supplies")</f>
        <v/>
      </c>
      <c r="M951" s="102">
        <f>IFERROR(VLOOKUP(A951,Data1!A:C,3,0),1)</f>
        <v/>
      </c>
      <c r="N951" s="102">
        <f>IFERROR(VLOOKUP(D951,Data2!$A:$D,4,0),"")</f>
        <v/>
      </c>
      <c r="O951" s="102">
        <f>IFERROR(VLOOKUP(D951,Data2!$A:$C,3,0),"")</f>
        <v/>
      </c>
      <c r="P951" s="102" t="n">
        <v>1</v>
      </c>
      <c r="Q951" s="102" t="n">
        <v>1</v>
      </c>
      <c r="R951" s="102" t="inlineStr"/>
      <c r="S951" s="102" t="inlineStr">
        <is>
          <t>CASE</t>
        </is>
      </c>
    </row>
    <row r="952">
      <c r="A952" s="96" t="inlineStr">
        <is>
          <t>3183-SET6</t>
        </is>
      </c>
      <c r="B952" s="96" t="inlineStr">
        <is>
          <t>B07RZ3JN69</t>
        </is>
      </c>
      <c r="C952" s="96" t="inlineStr"/>
      <c r="D952" s="96">
        <f>IFERROR(VLOOKUP(A952,Data1!A:B,2,0),"")</f>
        <v/>
      </c>
      <c r="E952" s="96">
        <f>M952*Q952</f>
        <v/>
      </c>
      <c r="F952" s="96">
        <f>I952*IF(S952="CASE",H952,G952)</f>
        <v/>
      </c>
      <c r="G952" s="96">
        <f>IF(S952="CASE","",IFERROR(ROUNDUP(E952/N952,0),""))</f>
        <v/>
      </c>
      <c r="H952" s="96">
        <f>IF(S952="BOX","",IFERROR(ROUNDUP(E952/O952,0),""))</f>
        <v/>
      </c>
      <c r="I952" s="96">
        <f>IF(S952="CASE",FLOOR(O952/M952,1),FLOOR(N952/M952,1))</f>
        <v/>
      </c>
      <c r="J952" s="96">
        <f>IF(ISNUMBER(SEARCH("FNSKU",C952)),"Labeling","")</f>
        <v/>
      </c>
      <c r="K952" s="96" t="inlineStr">
        <is>
          <t>• Insert 6 pcs per poly bag (6 different color). Apply FNSKU labels on each of the poly bags.
• Put the poly-bagged sets back to BX-191313</t>
        </is>
      </c>
      <c r="L952" s="96">
        <f>IFERROR(VLOOKUP(A952,Instruction!A:J,10,0),"No Supplies")</f>
        <v/>
      </c>
      <c r="M952" s="96">
        <f>IFERROR(VLOOKUP(A952,Data1!A:C,3,0),1)</f>
        <v/>
      </c>
      <c r="N952" s="96">
        <f>IFERROR(VLOOKUP(D952,Data2!$A:$D,4,0),"")</f>
        <v/>
      </c>
      <c r="O952" s="96">
        <f>IFERROR(VLOOKUP(D952,Data2!$A:$C,3,0),"")</f>
        <v/>
      </c>
      <c r="P952" s="96" t="n">
        <v>1</v>
      </c>
      <c r="Q952" s="96" t="n">
        <v>8</v>
      </c>
      <c r="R952" s="96" t="inlineStr"/>
      <c r="S952" s="96" t="inlineStr">
        <is>
          <t>CASE</t>
        </is>
      </c>
    </row>
    <row r="953">
      <c r="A953" s="102" t="inlineStr">
        <is>
          <t>5403-CASE</t>
        </is>
      </c>
      <c r="B953" s="102" t="inlineStr">
        <is>
          <t>B07X32GT34</t>
        </is>
      </c>
      <c r="C953" s="102" t="inlineStr"/>
      <c r="D953" s="102">
        <f>IFERROR(VLOOKUP(A953,Data1!A:B,2,0),"")</f>
        <v/>
      </c>
      <c r="E953" s="102">
        <f>M953*Q953</f>
        <v/>
      </c>
      <c r="F953" s="102">
        <f>I953*IF(S953="CASE",H953,G953)</f>
        <v/>
      </c>
      <c r="G953" s="102">
        <f>IF(S953="CASE","",IFERROR(ROUNDUP(E953/N953,0),""))</f>
        <v/>
      </c>
      <c r="H953" s="102">
        <f>IF(S953="BOX","",IFERROR(ROUNDUP(E953/O953,0),""))</f>
        <v/>
      </c>
      <c r="I953" s="102">
        <f>IF(S953="CASE",FLOOR(O953/M953,1),FLOOR(N953/M953,1))</f>
        <v/>
      </c>
      <c r="J953" s="102">
        <f>IF(ISNUMBER(SEARCH("FNSKU",C953)),"Labeling","")</f>
        <v/>
      </c>
      <c r="K953" s="102">
        <f>IFERROR(VLOOKUP(A953,Instruction!A:F,6,0),"")</f>
        <v/>
      </c>
      <c r="L953" s="102">
        <f>IFERROR(VLOOKUP(A953,Instruction!A:J,10,0),"No Supplies")</f>
        <v/>
      </c>
      <c r="M953" s="102">
        <f>IFERROR(VLOOKUP(A953,Data1!A:C,3,0),1)</f>
        <v/>
      </c>
      <c r="N953" s="102">
        <f>IFERROR(VLOOKUP(D953,Data2!$A:$D,4,0),"")</f>
        <v/>
      </c>
      <c r="O953" s="102">
        <f>IFERROR(VLOOKUP(D953,Data2!$A:$C,3,0),"")</f>
        <v/>
      </c>
      <c r="P953" s="102" t="n">
        <v>1</v>
      </c>
      <c r="Q953" s="102" t="n">
        <v>1</v>
      </c>
      <c r="R953" s="102" t="inlineStr"/>
      <c r="S953" s="102" t="inlineStr">
        <is>
          <t>CASE</t>
        </is>
      </c>
    </row>
    <row r="954">
      <c r="A954" s="96" t="inlineStr">
        <is>
          <t>5427-CASE</t>
        </is>
      </c>
      <c r="B954" s="96" t="inlineStr">
        <is>
          <t>B07X4BJ28N</t>
        </is>
      </c>
      <c r="C954" s="96" t="inlineStr"/>
      <c r="D954" s="96">
        <f>IFERROR(VLOOKUP(A954,Data1!A:B,2,0),"")</f>
        <v/>
      </c>
      <c r="E954" s="96">
        <f>M954*Q954</f>
        <v/>
      </c>
      <c r="F954" s="96">
        <f>I954*IF(S954="CASE",H954,G954)</f>
        <v/>
      </c>
      <c r="G954" s="96">
        <f>IF(S954="CASE","",IFERROR(ROUNDUP(E954/N954,0),""))</f>
        <v/>
      </c>
      <c r="H954" s="96">
        <f>IF(S954="BOX","",IFERROR(ROUNDUP(E954/O954,0),""))</f>
        <v/>
      </c>
      <c r="I954" s="96">
        <f>IF(S954="CASE",FLOOR(O954/M954,1),FLOOR(N954/M954,1))</f>
        <v/>
      </c>
      <c r="J954" s="96">
        <f>IF(ISNUMBER(SEARCH("FNSKU",C954)),"Labeling","")</f>
        <v/>
      </c>
      <c r="K954" s="96">
        <f>IFERROR(VLOOKUP(A954,Instruction!A:F,6,0),"")</f>
        <v/>
      </c>
      <c r="L954" s="96">
        <f>IFERROR(VLOOKUP(A954,Instruction!A:J,10,0),"No Supplies")</f>
        <v/>
      </c>
      <c r="M954" s="96">
        <f>IFERROR(VLOOKUP(A954,Data1!A:C,3,0),1)</f>
        <v/>
      </c>
      <c r="N954" s="96">
        <f>IFERROR(VLOOKUP(D954,Data2!$A:$D,4,0),"")</f>
        <v/>
      </c>
      <c r="O954" s="96">
        <f>IFERROR(VLOOKUP(D954,Data2!$A:$C,3,0),"")</f>
        <v/>
      </c>
      <c r="P954" s="96" t="n">
        <v>1</v>
      </c>
      <c r="Q954" s="96" t="n">
        <v>1</v>
      </c>
      <c r="R954" s="96" t="inlineStr"/>
      <c r="S954" s="96" t="inlineStr">
        <is>
          <t>CASE</t>
        </is>
      </c>
    </row>
    <row r="955">
      <c r="A955" s="102" t="inlineStr">
        <is>
          <t>120-BOX</t>
        </is>
      </c>
      <c r="B955" s="102" t="inlineStr">
        <is>
          <t>B07XPGRT44</t>
        </is>
      </c>
      <c r="C955" s="102" t="inlineStr"/>
      <c r="D955" s="102">
        <f>IFERROR(VLOOKUP(A955,Data1!A:B,2,0),"")</f>
        <v/>
      </c>
      <c r="E955" s="102">
        <f>M955*Q955</f>
        <v/>
      </c>
      <c r="F955" s="102">
        <f>I955*IF(S955="CASE",H955,G955)</f>
        <v/>
      </c>
      <c r="G955" s="102">
        <f>IF(S955="CASE","",IFERROR(ROUNDUP(E955/N955,0),""))</f>
        <v/>
      </c>
      <c r="H955" s="102">
        <f>IF(S955="BOX","",IFERROR(ROUNDUP(E955/O955,0),""))</f>
        <v/>
      </c>
      <c r="I955" s="102">
        <f>IF(S955="CASE",FLOOR(O955/M955,1),FLOOR(N955/M955,1))</f>
        <v/>
      </c>
      <c r="J955" s="102">
        <f>IF(ISNUMBER(SEARCH("FNSKU",C955)),"Labeling","")</f>
        <v/>
      </c>
      <c r="K955" s="102">
        <f>IFERROR(VLOOKUP(A955,Instruction!A:F,6,0),"")</f>
        <v/>
      </c>
      <c r="L955" s="102">
        <f>IFERROR(VLOOKUP(A955,Instruction!A:J,10,0),"No Supplies")</f>
        <v/>
      </c>
      <c r="M955" s="102">
        <f>IFERROR(VLOOKUP(A955,Data1!A:C,3,0),1)</f>
        <v/>
      </c>
      <c r="N955" s="102">
        <f>IFERROR(VLOOKUP(D955,Data2!$A:$D,4,0),"")</f>
        <v/>
      </c>
      <c r="O955" s="102">
        <f>IFERROR(VLOOKUP(D955,Data2!$A:$C,3,0),"")</f>
        <v/>
      </c>
      <c r="P955" s="102" t="n">
        <v>1</v>
      </c>
      <c r="Q955" s="102" t="n">
        <v>6</v>
      </c>
      <c r="R955" s="102" t="inlineStr"/>
      <c r="S955" s="102" t="inlineStr">
        <is>
          <t>CASE</t>
        </is>
      </c>
    </row>
    <row r="956">
      <c r="A956" s="96" t="inlineStr">
        <is>
          <t>3809-BOX</t>
        </is>
      </c>
      <c r="B956" s="96" t="inlineStr">
        <is>
          <t>B07XQK725L</t>
        </is>
      </c>
      <c r="C956" s="96" t="inlineStr"/>
      <c r="D956" s="96">
        <f>IFERROR(VLOOKUP(A956,Data1!A:B,2,0),"")</f>
        <v/>
      </c>
      <c r="E956" s="96">
        <f>M956*Q956</f>
        <v/>
      </c>
      <c r="F956" s="96">
        <f>I956*IF(S956="CASE",H956,G956)</f>
        <v/>
      </c>
      <c r="G956" s="96">
        <f>IF(S956="CASE","",IFERROR(ROUNDUP(E956/N956,0),""))</f>
        <v/>
      </c>
      <c r="H956" s="96">
        <f>IF(S956="BOX","",IFERROR(ROUNDUP(E956/O956,0),""))</f>
        <v/>
      </c>
      <c r="I956" s="96">
        <f>IF(S956="CASE",FLOOR(O956/M956,1),FLOOR(N956/M956,1))</f>
        <v/>
      </c>
      <c r="J956" s="96">
        <f>IF(ISNUMBER(SEARCH("FNSKU",C956)),"Labeling","")</f>
        <v/>
      </c>
      <c r="K956" s="96">
        <f>IFERROR(VLOOKUP(A956,Instruction!A:F,6,0),"")</f>
        <v/>
      </c>
      <c r="L956" s="96">
        <f>IFERROR(VLOOKUP(A956,Instruction!A:J,10,0),"No Supplies")</f>
        <v/>
      </c>
      <c r="M956" s="96">
        <f>IFERROR(VLOOKUP(A956,Data1!A:C,3,0),1)</f>
        <v/>
      </c>
      <c r="N956" s="96">
        <f>IFERROR(VLOOKUP(D956,Data2!$A:$D,4,0),"")</f>
        <v/>
      </c>
      <c r="O956" s="96">
        <f>IFERROR(VLOOKUP(D956,Data2!$A:$C,3,0),"")</f>
        <v/>
      </c>
      <c r="P956" s="96" t="n">
        <v>1</v>
      </c>
      <c r="Q956" s="96" t="n">
        <v>6</v>
      </c>
      <c r="R956" s="96" t="inlineStr"/>
      <c r="S956" s="96" t="inlineStr">
        <is>
          <t>CASE</t>
        </is>
      </c>
    </row>
    <row r="957">
      <c r="A957" s="102" t="inlineStr">
        <is>
          <t>2090-PACK2</t>
        </is>
      </c>
      <c r="B957" s="102" t="inlineStr">
        <is>
          <t>B08GX2TCWC</t>
        </is>
      </c>
      <c r="C957" s="102" t="inlineStr"/>
      <c r="D957" s="102">
        <f>IFERROR(VLOOKUP(A957,Data1!A:B,2,0),"")</f>
        <v/>
      </c>
      <c r="E957" s="102">
        <f>M957*Q957</f>
        <v/>
      </c>
      <c r="F957" s="102">
        <f>I957*IF(S957="CASE",H957,G957)</f>
        <v/>
      </c>
      <c r="G957" s="102">
        <f>IF(S957="CASE","",IFERROR(ROUNDUP(E957/N957,0),""))</f>
        <v/>
      </c>
      <c r="H957" s="102">
        <f>IF(S957="BOX","",IFERROR(ROUNDUP(E957/O957,0),""))</f>
        <v/>
      </c>
      <c r="I957" s="102">
        <f>IF(S957="CASE",FLOOR(O957/M957,1),FLOOR(N957/M957,1))</f>
        <v/>
      </c>
      <c r="J957" s="102">
        <f>IF(ISNUMBER(SEARCH("FNSKU",C957)),"Labeling","")</f>
        <v/>
      </c>
      <c r="K957" s="102">
        <f>IFERROR(VLOOKUP(A957,Instruction!A:F,6,0),"")</f>
        <v/>
      </c>
      <c r="L957" s="102">
        <f>IFERROR(VLOOKUP(A957,Instruction!A:J,10,0),"No Supplies")</f>
        <v/>
      </c>
      <c r="M957" s="102">
        <f>IFERROR(VLOOKUP(A957,Data1!A:C,3,0),1)</f>
        <v/>
      </c>
      <c r="N957" s="102">
        <f>IFERROR(VLOOKUP(D957,Data2!$A:$D,4,0),"")</f>
        <v/>
      </c>
      <c r="O957" s="102">
        <f>IFERROR(VLOOKUP(D957,Data2!$A:$C,3,0),"")</f>
        <v/>
      </c>
      <c r="P957" s="102" t="n">
        <v>1</v>
      </c>
      <c r="Q957" s="102" t="n">
        <v>12</v>
      </c>
      <c r="R957" s="102" t="inlineStr"/>
      <c r="S957" s="102" t="inlineStr">
        <is>
          <t>BOX</t>
        </is>
      </c>
    </row>
    <row r="958">
      <c r="A958" s="96" t="inlineStr">
        <is>
          <t>5153-PACK2</t>
        </is>
      </c>
      <c r="B958" s="96" t="inlineStr">
        <is>
          <t>B08JRFCZZM</t>
        </is>
      </c>
      <c r="C958" s="96" t="inlineStr"/>
      <c r="D958" s="96">
        <f>IFERROR(VLOOKUP(A958,Data1!A:B,2,0),"")</f>
        <v/>
      </c>
      <c r="E958" s="96">
        <f>M958*Q958</f>
        <v/>
      </c>
      <c r="F958" s="96">
        <f>I958*IF(S958="CASE",H958,G958)</f>
        <v/>
      </c>
      <c r="G958" s="96">
        <f>IF(S958="CASE","",IFERROR(ROUNDUP(E958/N958,0),""))</f>
        <v/>
      </c>
      <c r="H958" s="96">
        <f>IF(S958="BOX","",IFERROR(ROUNDUP(E958/O958,0),""))</f>
        <v/>
      </c>
      <c r="I958" s="96">
        <f>IF(S958="CASE",FLOOR(O958/M958,1),FLOOR(N958/M958,1))</f>
        <v/>
      </c>
      <c r="J958" s="96">
        <f>IF(ISNUMBER(SEARCH("FNSKU",C958)),"Labeling","")</f>
        <v/>
      </c>
      <c r="K958" s="96">
        <f>IFERROR(VLOOKUP(A958,Instruction!A:F,6,0),"")</f>
        <v/>
      </c>
      <c r="L958" s="96">
        <f>IFERROR(VLOOKUP(A958,Instruction!A:J,10,0),"No Supplies")</f>
        <v/>
      </c>
      <c r="M958" s="96">
        <f>IFERROR(VLOOKUP(A958,Data1!A:C,3,0),1)</f>
        <v/>
      </c>
      <c r="N958" s="96">
        <f>IFERROR(VLOOKUP(D958,Data2!$A:$D,4,0),"")</f>
        <v/>
      </c>
      <c r="O958" s="96">
        <f>IFERROR(VLOOKUP(D958,Data2!$A:$C,3,0),"")</f>
        <v/>
      </c>
      <c r="P958" s="96" t="n">
        <v>1</v>
      </c>
      <c r="Q958" s="96" t="n">
        <v>12</v>
      </c>
      <c r="R958" s="96" t="inlineStr"/>
      <c r="S958" s="96" t="inlineStr">
        <is>
          <t>BOX</t>
        </is>
      </c>
    </row>
    <row r="959">
      <c r="A959" s="102" t="inlineStr">
        <is>
          <t>6800-EACH</t>
        </is>
      </c>
      <c r="B959" s="102" t="inlineStr">
        <is>
          <t>B09BBVTW2V</t>
        </is>
      </c>
      <c r="C959" s="102" t="inlineStr"/>
      <c r="D959" s="102">
        <f>IFERROR(VLOOKUP(A959,Data1!A:B,2,0),"")</f>
        <v/>
      </c>
      <c r="E959" s="102">
        <f>M959*Q959</f>
        <v/>
      </c>
      <c r="F959" s="102">
        <f>I959*IF(S959="CASE",H959,G959)</f>
        <v/>
      </c>
      <c r="G959" s="102">
        <f>IF(S959="CASE","",IFERROR(ROUNDUP(E959/N959,0),""))</f>
        <v/>
      </c>
      <c r="H959" s="102">
        <f>IF(S959="BOX","",IFERROR(ROUNDUP(E959/O959,0),""))</f>
        <v/>
      </c>
      <c r="I959" s="102">
        <f>IF(S959="CASE",FLOOR(O959/M959,1),FLOOR(N959/M959,1))</f>
        <v/>
      </c>
      <c r="J959" s="102">
        <f>IF(ISNUMBER(SEARCH("FNSKU",C959)),"Labeling","")</f>
        <v/>
      </c>
      <c r="K959" s="102" t="inlineStr">
        <is>
          <t>• Use FNSKU to label each item (cover barcode). 
• Put item back to CASE. Discard inner box
• Apply outer case label accordingly to match item# (Cover all existing barcodes on the case)</t>
        </is>
      </c>
      <c r="L959" s="102">
        <f>IFERROR(VLOOKUP(A959,Instruction!A:J,10,0),"No Supplies")</f>
        <v/>
      </c>
      <c r="M959" s="102">
        <f>IFERROR(VLOOKUP(A959,Data1!A:C,3,0),1)</f>
        <v/>
      </c>
      <c r="N959" s="102">
        <f>IFERROR(VLOOKUP(D959,Data2!$A:$D,4,0),"")</f>
        <v/>
      </c>
      <c r="O959" s="102">
        <f>IFERROR(VLOOKUP(D959,Data2!$A:$C,3,0),"")</f>
        <v/>
      </c>
      <c r="P959" s="102" t="n">
        <v>1</v>
      </c>
      <c r="Q959" s="102" t="n">
        <v>24</v>
      </c>
      <c r="R959" s="102" t="inlineStr"/>
      <c r="S959" s="102" t="inlineStr">
        <is>
          <t>BOX</t>
        </is>
      </c>
    </row>
    <row r="960">
      <c r="A960" s="96" t="inlineStr">
        <is>
          <t>5052-PACK2</t>
        </is>
      </c>
      <c r="B960" s="96" t="inlineStr">
        <is>
          <t>B09C7PFSG1</t>
        </is>
      </c>
      <c r="C960" s="96" t="inlineStr"/>
      <c r="D960" s="96">
        <f>IFERROR(VLOOKUP(A960,Data1!A:B,2,0),"")</f>
        <v/>
      </c>
      <c r="E960" s="96">
        <f>M960*Q960</f>
        <v/>
      </c>
      <c r="F960" s="96">
        <f>I960*IF(S960="CASE",H960,G960)</f>
        <v/>
      </c>
      <c r="G960" s="96">
        <f>IF(S960="CASE","",IFERROR(ROUNDUP(E960/N960,0),""))</f>
        <v/>
      </c>
      <c r="H960" s="96">
        <f>IF(S960="BOX","",IFERROR(ROUNDUP(E960/O960,0),""))</f>
        <v/>
      </c>
      <c r="I960" s="96">
        <f>IF(S960="CASE",FLOOR(O960/M960,1),FLOOR(N960/M960,1))</f>
        <v/>
      </c>
      <c r="J960" s="96">
        <f>IF(ISNUMBER(SEARCH("FNSKU",C960)),"Labeling","")</f>
        <v/>
      </c>
      <c r="K960" s="96">
        <f>IFERROR(VLOOKUP(A960,Instruction!A:F,6,0),"")</f>
        <v/>
      </c>
      <c r="L960" s="96">
        <f>IFERROR(VLOOKUP(A960,Instruction!A:J,10,0),"No Supplies")</f>
        <v/>
      </c>
      <c r="M960" s="96">
        <f>IFERROR(VLOOKUP(A960,Data1!A:C,3,0),1)</f>
        <v/>
      </c>
      <c r="N960" s="96">
        <f>IFERROR(VLOOKUP(D960,Data2!$A:$D,4,0),"")</f>
        <v/>
      </c>
      <c r="O960" s="96">
        <f>IFERROR(VLOOKUP(D960,Data2!$A:$C,3,0),"")</f>
        <v/>
      </c>
      <c r="P960" s="96" t="n">
        <v>1</v>
      </c>
      <c r="Q960" s="96" t="n">
        <v>24</v>
      </c>
      <c r="R960" s="96" t="inlineStr"/>
      <c r="S960" s="96" t="inlineStr">
        <is>
          <t>CASE</t>
        </is>
      </c>
    </row>
    <row r="961">
      <c r="A961" s="102" t="inlineStr">
        <is>
          <t>861-CASE</t>
        </is>
      </c>
      <c r="B961" s="102" t="inlineStr">
        <is>
          <t>B0DJTQ4XBK</t>
        </is>
      </c>
      <c r="C961" s="102" t="inlineStr"/>
      <c r="D961" s="102">
        <f>IFERROR(VLOOKUP(A961,Data1!A:B,2,0),"")</f>
        <v/>
      </c>
      <c r="E961" s="102">
        <f>M961*Q961</f>
        <v/>
      </c>
      <c r="F961" s="102">
        <f>I961*IF(S961="CASE",H961,G961)</f>
        <v/>
      </c>
      <c r="G961" s="102">
        <f>IF(S961="CASE","",IFERROR(ROUNDUP(E961/N961,0),""))</f>
        <v/>
      </c>
      <c r="H961" s="102">
        <f>IF(S961="BOX","",IFERROR(ROUNDUP(E961/O961,0),""))</f>
        <v/>
      </c>
      <c r="I961" s="102">
        <f>IF(S961="CASE",FLOOR(O961/M961,1),FLOOR(N961/M961,1))</f>
        <v/>
      </c>
      <c r="J961" s="102">
        <f>IF(ISNUMBER(SEARCH("FNSKU",C961)),"Labeling","")</f>
        <v/>
      </c>
      <c r="K961" s="102" t="inlineStr">
        <is>
          <t>• Prepack. Seal box. Apply FNSKU label on box.
• Pack in BX-191313
• Apply outer case label (Cover all existing barcodes on case)</t>
        </is>
      </c>
      <c r="L961" s="102">
        <f>IFERROR(VLOOKUP(A961,Instruction!A:J,10,0),"No Supplies")</f>
        <v/>
      </c>
      <c r="M961" s="102">
        <f>IFERROR(VLOOKUP(A961,Data1!A:C,3,0),1)</f>
        <v/>
      </c>
      <c r="N961" s="102">
        <f>IFERROR(VLOOKUP(D961,Data2!$A:$D,4,0),"")</f>
        <v/>
      </c>
      <c r="O961" s="102">
        <f>IFERROR(VLOOKUP(D961,Data2!$A:$C,3,0),"")</f>
        <v/>
      </c>
      <c r="P961" s="102" t="n">
        <v>1</v>
      </c>
      <c r="Q961" s="102" t="n">
        <v>1</v>
      </c>
      <c r="R961" s="102" t="inlineStr"/>
      <c r="S961" s="102" t="inlineStr">
        <is>
          <t>CASE</t>
        </is>
      </c>
    </row>
    <row r="962">
      <c r="A962" s="96" t="inlineStr">
        <is>
          <t>1033-EACH</t>
        </is>
      </c>
      <c r="B962" s="96" t="inlineStr">
        <is>
          <t>B07C5WZXQ4</t>
        </is>
      </c>
      <c r="C962" s="96" t="inlineStr"/>
      <c r="D962" s="96">
        <f>IFERROR(VLOOKUP(A962,Data1!A:B,2,0),"")</f>
        <v/>
      </c>
      <c r="E962" s="96">
        <f>M962*Q962</f>
        <v/>
      </c>
      <c r="F962" s="96">
        <f>I962*IF(S962="CASE",H962,G962)</f>
        <v/>
      </c>
      <c r="G962" s="96">
        <f>IF(S962="CASE","",IFERROR(ROUNDUP(E962/N962,0),""))</f>
        <v/>
      </c>
      <c r="H962" s="96">
        <f>IF(S962="BOX","",IFERROR(ROUNDUP(E962/O962,0),""))</f>
        <v/>
      </c>
      <c r="I962" s="96">
        <f>IF(S962="CASE",FLOOR(O962/M962,1),FLOOR(N962/M962,1))</f>
        <v/>
      </c>
      <c r="J962" s="96">
        <f>IF(ISNUMBER(SEARCH("FNSKU",C962)),"Labeling","")</f>
        <v/>
      </c>
      <c r="K962" s="96">
        <f>IFERROR(VLOOKUP(A962,Instruction!A:F,6,0),"")</f>
        <v/>
      </c>
      <c r="L962" s="96">
        <f>IFERROR(VLOOKUP(A962,Instruction!A:J,10,0),"No Supplies")</f>
        <v/>
      </c>
      <c r="M962" s="96">
        <f>IFERROR(VLOOKUP(A962,Data1!A:C,3,0),1)</f>
        <v/>
      </c>
      <c r="N962" s="96">
        <f>IFERROR(VLOOKUP(D962,Data2!$A:$D,4,0),"")</f>
        <v/>
      </c>
      <c r="O962" s="96">
        <f>IFERROR(VLOOKUP(D962,Data2!$A:$C,3,0),"")</f>
        <v/>
      </c>
      <c r="P962" s="96" t="n">
        <v>1</v>
      </c>
      <c r="Q962" s="96" t="n">
        <v>12</v>
      </c>
      <c r="R962" s="96" t="inlineStr"/>
      <c r="S962" s="96" t="inlineStr">
        <is>
          <t>CASE</t>
        </is>
      </c>
    </row>
    <row r="963">
      <c r="A963" s="102" t="inlineStr">
        <is>
          <t>927-BOX</t>
        </is>
      </c>
      <c r="B963" s="102" t="inlineStr">
        <is>
          <t>B07XJZP53V</t>
        </is>
      </c>
      <c r="C963" s="102" t="inlineStr"/>
      <c r="D963" s="102">
        <f>IFERROR(VLOOKUP(A963,Data1!A:B,2,0),"")</f>
        <v/>
      </c>
      <c r="E963" s="102">
        <f>M963*Q963</f>
        <v/>
      </c>
      <c r="F963" s="102">
        <f>I963*IF(S963="CASE",H963,G963)</f>
        <v/>
      </c>
      <c r="G963" s="102">
        <f>IF(S963="CASE","",IFERROR(ROUNDUP(E963/N963,0),""))</f>
        <v/>
      </c>
      <c r="H963" s="102">
        <f>IF(S963="BOX","",IFERROR(ROUNDUP(E963/O963,0),""))</f>
        <v/>
      </c>
      <c r="I963" s="102">
        <f>IF(S963="CASE",FLOOR(O963/M963,1),FLOOR(N963/M963,1))</f>
        <v/>
      </c>
      <c r="J963" s="102">
        <f>IF(ISNUMBER(SEARCH("FNSKU",C963)),"Labeling","")</f>
        <v/>
      </c>
      <c r="K963" s="102">
        <f>IFERROR(VLOOKUP(A963,Instruction!A:F,6,0),"")</f>
        <v/>
      </c>
      <c r="L963" s="102">
        <f>IFERROR(VLOOKUP(A963,Instruction!A:J,10,0),"No Supplies")</f>
        <v/>
      </c>
      <c r="M963" s="102">
        <f>IFERROR(VLOOKUP(A963,Data1!A:C,3,0),1)</f>
        <v/>
      </c>
      <c r="N963" s="102">
        <f>IFERROR(VLOOKUP(D963,Data2!$A:$D,4,0),"")</f>
        <v/>
      </c>
      <c r="O963" s="102">
        <f>IFERROR(VLOOKUP(D963,Data2!$A:$C,3,0),"")</f>
        <v/>
      </c>
      <c r="P963" s="102" t="n">
        <v>1</v>
      </c>
      <c r="Q963" s="102" t="n">
        <v>6</v>
      </c>
      <c r="R963" s="102" t="inlineStr"/>
      <c r="S963" s="102" t="inlineStr">
        <is>
          <t>CASE</t>
        </is>
      </c>
    </row>
    <row r="964">
      <c r="A964" s="96" t="inlineStr">
        <is>
          <t>2011-BOX</t>
        </is>
      </c>
      <c r="B964" s="96" t="inlineStr">
        <is>
          <t>B07YL6TY41</t>
        </is>
      </c>
      <c r="C964" s="96" t="inlineStr"/>
      <c r="D964" s="96">
        <f>IFERROR(VLOOKUP(A964,Data1!A:B,2,0),"")</f>
        <v/>
      </c>
      <c r="E964" s="96">
        <f>M964*Q964</f>
        <v/>
      </c>
      <c r="F964" s="96">
        <f>I964*IF(S964="CASE",H964,G964)</f>
        <v/>
      </c>
      <c r="G964" s="96">
        <f>IF(S964="CASE","",IFERROR(ROUNDUP(E964/N964,0),""))</f>
        <v/>
      </c>
      <c r="H964" s="96">
        <f>IF(S964="BOX","",IFERROR(ROUNDUP(E964/O964,0),""))</f>
        <v/>
      </c>
      <c r="I964" s="96">
        <f>IF(S964="CASE",FLOOR(O964/M964,1),FLOOR(N964/M964,1))</f>
        <v/>
      </c>
      <c r="J964" s="96">
        <f>IF(ISNUMBER(SEARCH("FNSKU",C964)),"Labeling","")</f>
        <v/>
      </c>
      <c r="K964" s="96">
        <f>IFERROR(VLOOKUP(A964,Instruction!A:F,6,0),"")</f>
        <v/>
      </c>
      <c r="L964" s="96">
        <f>IFERROR(VLOOKUP(A964,Instruction!A:J,10,0),"No Supplies")</f>
        <v/>
      </c>
      <c r="M964" s="96">
        <f>IFERROR(VLOOKUP(A964,Data1!A:C,3,0),1)</f>
        <v/>
      </c>
      <c r="N964" s="96">
        <f>IFERROR(VLOOKUP(D964,Data2!$A:$D,4,0),"")</f>
        <v/>
      </c>
      <c r="O964" s="96">
        <f>IFERROR(VLOOKUP(D964,Data2!$A:$C,3,0),"")</f>
        <v/>
      </c>
      <c r="P964" s="96" t="n">
        <v>1</v>
      </c>
      <c r="Q964" s="96" t="n">
        <v>6</v>
      </c>
      <c r="R964" s="96" t="inlineStr"/>
      <c r="S964" s="96" t="inlineStr">
        <is>
          <t>CASE</t>
        </is>
      </c>
    </row>
    <row r="965">
      <c r="A965" s="102" t="inlineStr">
        <is>
          <t>3112-CASE</t>
        </is>
      </c>
      <c r="B965" s="102" t="inlineStr">
        <is>
          <t>B09NMW7X1W</t>
        </is>
      </c>
      <c r="C965" s="102" t="inlineStr"/>
      <c r="D965" s="102">
        <f>IFERROR(VLOOKUP(A965,Data1!A:B,2,0),"")</f>
        <v/>
      </c>
      <c r="E965" s="102">
        <f>M965*Q965</f>
        <v/>
      </c>
      <c r="F965" s="102">
        <f>I965*IF(S965="CASE",H965,G965)</f>
        <v/>
      </c>
      <c r="G965" s="102">
        <f>IF(S965="CASE","",IFERROR(ROUNDUP(E965/N965,0),""))</f>
        <v/>
      </c>
      <c r="H965" s="102">
        <f>IF(S965="BOX","",IFERROR(ROUNDUP(E965/O965,0),""))</f>
        <v/>
      </c>
      <c r="I965" s="102">
        <f>IF(S965="CASE",FLOOR(O965/M965,1),FLOOR(N965/M965,1))</f>
        <v/>
      </c>
      <c r="J965" s="102">
        <f>IF(ISNUMBER(SEARCH("FNSKU",C965)),"Labeling","")</f>
        <v/>
      </c>
      <c r="K965" s="102">
        <f>IFERROR(VLOOKUP(A965,Instruction!A:F,6,0),"")</f>
        <v/>
      </c>
      <c r="L965" s="102">
        <f>IFERROR(VLOOKUP(A965,Instruction!A:J,10,0),"No Supplies")</f>
        <v/>
      </c>
      <c r="M965" s="102">
        <f>IFERROR(VLOOKUP(A965,Data1!A:C,3,0),1)</f>
        <v/>
      </c>
      <c r="N965" s="102">
        <f>IFERROR(VLOOKUP(D965,Data2!$A:$D,4,0),"")</f>
        <v/>
      </c>
      <c r="O965" s="102">
        <f>IFERROR(VLOOKUP(D965,Data2!$A:$C,3,0),"")</f>
        <v/>
      </c>
      <c r="P965" s="102" t="n">
        <v>1</v>
      </c>
      <c r="Q965" s="102" t="n">
        <v>1</v>
      </c>
      <c r="R965" s="102" t="inlineStr"/>
      <c r="S965" s="102" t="inlineStr">
        <is>
          <t>CASE</t>
        </is>
      </c>
    </row>
    <row r="966">
      <c r="A966" s="96" t="inlineStr">
        <is>
          <t>521-EACH</t>
        </is>
      </c>
      <c r="B966" s="96" t="inlineStr">
        <is>
          <t>B0BQ59HSJC</t>
        </is>
      </c>
      <c r="C966" s="96" t="inlineStr"/>
      <c r="D966" s="96">
        <f>IFERROR(VLOOKUP(A966,Data1!A:B,2,0),"")</f>
        <v/>
      </c>
      <c r="E966" s="96">
        <f>M966*Q966</f>
        <v/>
      </c>
      <c r="F966" s="96">
        <f>I966*IF(S966="CASE",H966,G966)</f>
        <v/>
      </c>
      <c r="G966" s="96">
        <f>IF(S966="CASE","",IFERROR(ROUNDUP(E966/N966,0),""))</f>
        <v/>
      </c>
      <c r="H966" s="96">
        <f>IF(S966="BOX","",IFERROR(ROUNDUP(E966/O966,0),""))</f>
        <v/>
      </c>
      <c r="I966" s="96">
        <f>IF(S966="CASE",FLOOR(O966/M966,1),FLOOR(N966/M966,1))</f>
        <v/>
      </c>
      <c r="J966" s="96">
        <f>IF(ISNUMBER(SEARCH("FNSKU",C966)),"Labeling","")</f>
        <v/>
      </c>
      <c r="K966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66" s="96">
        <f>IFERROR(VLOOKUP(A966,Instruction!A:J,10,0),"No Supplies")</f>
        <v/>
      </c>
      <c r="M966" s="96">
        <f>IFERROR(VLOOKUP(A966,Data1!A:C,3,0),1)</f>
        <v/>
      </c>
      <c r="N966" s="96">
        <f>IFERROR(VLOOKUP(D966,Data2!$A:$D,4,0),"")</f>
        <v/>
      </c>
      <c r="O966" s="96">
        <f>IFERROR(VLOOKUP(D966,Data2!$A:$C,3,0),"")</f>
        <v/>
      </c>
      <c r="P966" s="96" t="n">
        <v>1</v>
      </c>
      <c r="Q966" s="96" t="n">
        <v>36</v>
      </c>
      <c r="R966" s="96" t="inlineStr"/>
      <c r="S966" s="96" t="inlineStr">
        <is>
          <t>CASE</t>
        </is>
      </c>
    </row>
    <row r="967">
      <c r="A967" s="102" t="inlineStr">
        <is>
          <t>2347-PACK2</t>
        </is>
      </c>
      <c r="B967" s="102" t="inlineStr">
        <is>
          <t>B0BWSNC3FT</t>
        </is>
      </c>
      <c r="C967" s="102" t="inlineStr"/>
      <c r="D967" s="102">
        <f>IFERROR(VLOOKUP(A967,Data1!A:B,2,0),"")</f>
        <v/>
      </c>
      <c r="E967" s="102">
        <f>M967*Q967</f>
        <v/>
      </c>
      <c r="F967" s="102">
        <f>I967*IF(S967="CASE",H967,G967)</f>
        <v/>
      </c>
      <c r="G967" s="102">
        <f>IF(S967="CASE","",IFERROR(ROUNDUP(E967/N967,0),""))</f>
        <v/>
      </c>
      <c r="H967" s="102">
        <f>IF(S967="BOX","",IFERROR(ROUNDUP(E967/O967,0),""))</f>
        <v/>
      </c>
      <c r="I967" s="102">
        <f>IF(S967="CASE",FLOOR(O967/M967,1),FLOOR(N967/M967,1))</f>
        <v/>
      </c>
      <c r="J967" s="102">
        <f>IF(ISNUMBER(SEARCH("FNSKU",C967)),"Labeling","")</f>
        <v/>
      </c>
      <c r="K967" s="102" t="inlineStr">
        <is>
          <t>• Insert 2 pcs into poly bag, apply FNSKU label.
• Put back to CASE (Cover all existing barcodes on the box/case)</t>
        </is>
      </c>
      <c r="L967" s="102">
        <f>IFERROR(VLOOKUP(A967,Instruction!A:J,10,0),"No Supplies")</f>
        <v/>
      </c>
      <c r="M967" s="102">
        <f>IFERROR(VLOOKUP(A967,Data1!A:C,3,0),1)</f>
        <v/>
      </c>
      <c r="N967" s="102">
        <f>IFERROR(VLOOKUP(D967,Data2!$A:$D,4,0),"")</f>
        <v/>
      </c>
      <c r="O967" s="102">
        <f>IFERROR(VLOOKUP(D967,Data2!$A:$C,3,0),"")</f>
        <v/>
      </c>
      <c r="P967" s="102" t="n">
        <v>1</v>
      </c>
      <c r="Q967" s="102" t="n">
        <v>12</v>
      </c>
      <c r="R967" s="102" t="inlineStr"/>
      <c r="S967" s="102" t="inlineStr">
        <is>
          <t>BOX</t>
        </is>
      </c>
    </row>
    <row r="968">
      <c r="A968" s="96" t="inlineStr">
        <is>
          <t>2260-BOX</t>
        </is>
      </c>
      <c r="B968" s="96" t="inlineStr">
        <is>
          <t>B0D5P6X145</t>
        </is>
      </c>
      <c r="C968" s="96" t="inlineStr"/>
      <c r="D968" s="96">
        <f>IFERROR(VLOOKUP(A968,Data1!A:B,2,0),"")</f>
        <v/>
      </c>
      <c r="E968" s="96">
        <f>M968*Q968</f>
        <v/>
      </c>
      <c r="F968" s="96">
        <f>I968*IF(S968="CASE",H968,G968)</f>
        <v/>
      </c>
      <c r="G968" s="96">
        <f>IF(S968="CASE","",IFERROR(ROUNDUP(E968/N968,0),""))</f>
        <v/>
      </c>
      <c r="H968" s="96">
        <f>IF(S968="BOX","",IFERROR(ROUNDUP(E968/O968,0),""))</f>
        <v/>
      </c>
      <c r="I968" s="96">
        <f>IF(S968="CASE",FLOOR(O968/M968,1),FLOOR(N968/M968,1))</f>
        <v/>
      </c>
      <c r="J968" s="96">
        <f>IF(ISNUMBER(SEARCH("FNSKU",C968)),"Labeling","")</f>
        <v/>
      </c>
      <c r="K968" s="96">
        <f>IFERROR(VLOOKUP(A968,Instruction!A:F,6,0),"")</f>
        <v/>
      </c>
      <c r="L968" s="96">
        <f>IFERROR(VLOOKUP(A968,Instruction!A:J,10,0),"No Supplies")</f>
        <v/>
      </c>
      <c r="M968" s="96">
        <f>IFERROR(VLOOKUP(A968,Data1!A:C,3,0),1)</f>
        <v/>
      </c>
      <c r="N968" s="96">
        <f>IFERROR(VLOOKUP(D968,Data2!$A:$D,4,0),"")</f>
        <v/>
      </c>
      <c r="O968" s="96">
        <f>IFERROR(VLOOKUP(D968,Data2!$A:$C,3,0),"")</f>
        <v/>
      </c>
      <c r="P968" s="96" t="n">
        <v>1</v>
      </c>
      <c r="Q968" s="96" t="n">
        <v>16</v>
      </c>
      <c r="R968" s="96" t="inlineStr"/>
      <c r="S968" s="96" t="inlineStr">
        <is>
          <t>CASE</t>
        </is>
      </c>
    </row>
    <row r="969">
      <c r="A969" s="102" t="inlineStr">
        <is>
          <t>915-EACH</t>
        </is>
      </c>
      <c r="B969" s="102" t="inlineStr">
        <is>
          <t>B008XGTPCM</t>
        </is>
      </c>
      <c r="C969" s="102" t="inlineStr"/>
      <c r="D969" s="102">
        <f>IFERROR(VLOOKUP(A969,Data1!A:B,2,0),"")</f>
        <v/>
      </c>
      <c r="E969" s="102">
        <f>M969*Q969</f>
        <v/>
      </c>
      <c r="F969" s="102">
        <f>I969*IF(S969="CASE",H969,G969)</f>
        <v/>
      </c>
      <c r="G969" s="102">
        <f>IF(S969="CASE","",IFERROR(ROUNDUP(E969/N969,0),""))</f>
        <v/>
      </c>
      <c r="H969" s="102">
        <f>IF(S969="BOX","",IFERROR(ROUNDUP(E969/O969,0),""))</f>
        <v/>
      </c>
      <c r="I969" s="102">
        <f>IF(S969="CASE",FLOOR(O969/M969,1),FLOOR(N969/M969,1))</f>
        <v/>
      </c>
      <c r="J969" s="102">
        <f>IF(ISNUMBER(SEARCH("FNSKU",C969)),"Labeling","")</f>
        <v/>
      </c>
      <c r="K969" s="102">
        <f>IFERROR(VLOOKUP(A969,Instruction!A:F,6,0),"")</f>
        <v/>
      </c>
      <c r="L969" s="102">
        <f>IFERROR(VLOOKUP(A969,Instruction!A:J,10,0),"No Supplies")</f>
        <v/>
      </c>
      <c r="M969" s="102">
        <f>IFERROR(VLOOKUP(A969,Data1!A:C,3,0),1)</f>
        <v/>
      </c>
      <c r="N969" s="102">
        <f>IFERROR(VLOOKUP(D969,Data2!$A:$D,4,0),"")</f>
        <v/>
      </c>
      <c r="O969" s="102">
        <f>IFERROR(VLOOKUP(D969,Data2!$A:$C,3,0),"")</f>
        <v/>
      </c>
      <c r="P969" s="102" t="n">
        <v>1</v>
      </c>
      <c r="Q969" s="102" t="n">
        <v>36</v>
      </c>
      <c r="R969" s="102" t="inlineStr"/>
      <c r="S969" s="102" t="inlineStr">
        <is>
          <t>CASE</t>
        </is>
      </c>
    </row>
    <row r="970">
      <c r="A970" s="96" t="inlineStr">
        <is>
          <t>1052-EACH</t>
        </is>
      </c>
      <c r="B970" s="96" t="inlineStr">
        <is>
          <t>B07C5VRRFD</t>
        </is>
      </c>
      <c r="C970" s="96" t="inlineStr"/>
      <c r="D970" s="96">
        <f>IFERROR(VLOOKUP(A970,Data1!A:B,2,0),"")</f>
        <v/>
      </c>
      <c r="E970" s="96">
        <f>M970*Q970</f>
        <v/>
      </c>
      <c r="F970" s="96">
        <f>I970*IF(S970="CASE",H970,G970)</f>
        <v/>
      </c>
      <c r="G970" s="96">
        <f>IF(S970="CASE","",IFERROR(ROUNDUP(E970/N970,0),""))</f>
        <v/>
      </c>
      <c r="H970" s="96">
        <f>IF(S970="BOX","",IFERROR(ROUNDUP(E970/O970,0),""))</f>
        <v/>
      </c>
      <c r="I970" s="96">
        <f>IF(S970="CASE",FLOOR(O970/M970,1),FLOOR(N970/M970,1))</f>
        <v/>
      </c>
      <c r="J970" s="96">
        <f>IF(ISNUMBER(SEARCH("FNSKU",C970)),"Labeling","")</f>
        <v/>
      </c>
      <c r="K970" s="96">
        <f>IFERROR(VLOOKUP(A970,Instruction!A:F,6,0),"")</f>
        <v/>
      </c>
      <c r="L970" s="96">
        <f>IFERROR(VLOOKUP(A970,Instruction!A:J,10,0),"No Supplies")</f>
        <v/>
      </c>
      <c r="M970" s="96">
        <f>IFERROR(VLOOKUP(A970,Data1!A:C,3,0),1)</f>
        <v/>
      </c>
      <c r="N970" s="96">
        <f>IFERROR(VLOOKUP(D970,Data2!$A:$D,4,0),"")</f>
        <v/>
      </c>
      <c r="O970" s="96">
        <f>IFERROR(VLOOKUP(D970,Data2!$A:$C,3,0),"")</f>
        <v/>
      </c>
      <c r="P970" s="96" t="n">
        <v>1</v>
      </c>
      <c r="Q970" s="96" t="n">
        <v>12</v>
      </c>
      <c r="R970" s="96" t="inlineStr"/>
      <c r="S970" s="96" t="inlineStr">
        <is>
          <t>CASE</t>
        </is>
      </c>
    </row>
    <row r="971">
      <c r="A971" s="102" t="inlineStr">
        <is>
          <t>2516-BOX</t>
        </is>
      </c>
      <c r="B971" s="102" t="inlineStr">
        <is>
          <t>B07RCVTJYR</t>
        </is>
      </c>
      <c r="C971" s="102" t="inlineStr"/>
      <c r="D971" s="102">
        <f>IFERROR(VLOOKUP(A971,Data1!A:B,2,0),"")</f>
        <v/>
      </c>
      <c r="E971" s="102">
        <f>M971*Q971</f>
        <v/>
      </c>
      <c r="F971" s="102">
        <f>I971*IF(S971="CASE",H971,G971)</f>
        <v/>
      </c>
      <c r="G971" s="102">
        <f>IF(S971="CASE","",IFERROR(ROUNDUP(E971/N971,0),""))</f>
        <v/>
      </c>
      <c r="H971" s="102">
        <f>IF(S971="BOX","",IFERROR(ROUNDUP(E971/O971,0),""))</f>
        <v/>
      </c>
      <c r="I971" s="102">
        <f>IF(S971="CASE",FLOOR(O971/M971,1),FLOOR(N971/M971,1))</f>
        <v/>
      </c>
      <c r="J971" s="102">
        <f>IF(ISNUMBER(SEARCH("FNSKU",C971)),"Labeling","")</f>
        <v/>
      </c>
      <c r="K971" s="102">
        <f>IFERROR(VLOOKUP(A971,Instruction!A:F,6,0),"")</f>
        <v/>
      </c>
      <c r="L971" s="102">
        <f>IFERROR(VLOOKUP(A971,Instruction!A:J,10,0),"No Supplies")</f>
        <v/>
      </c>
      <c r="M971" s="102">
        <f>IFERROR(VLOOKUP(A971,Data1!A:C,3,0),1)</f>
        <v/>
      </c>
      <c r="N971" s="102">
        <f>IFERROR(VLOOKUP(D971,Data2!$A:$D,4,0),"")</f>
        <v/>
      </c>
      <c r="O971" s="102">
        <f>IFERROR(VLOOKUP(D971,Data2!$A:$C,3,0),"")</f>
        <v/>
      </c>
      <c r="P971" s="102" t="n">
        <v>1</v>
      </c>
      <c r="Q971" s="102" t="n">
        <v>6</v>
      </c>
      <c r="R971" s="102" t="inlineStr"/>
      <c r="S971" s="102" t="inlineStr">
        <is>
          <t>CASE</t>
        </is>
      </c>
    </row>
    <row r="972">
      <c r="A972" s="96" t="inlineStr">
        <is>
          <t>117-EACH</t>
        </is>
      </c>
      <c r="B972" s="96" t="inlineStr">
        <is>
          <t>B07RHWKY2J</t>
        </is>
      </c>
      <c r="C972" s="96" t="inlineStr"/>
      <c r="D972" s="96">
        <f>IFERROR(VLOOKUP(A972,Data1!A:B,2,0),"")</f>
        <v/>
      </c>
      <c r="E972" s="96">
        <f>M972*Q972</f>
        <v/>
      </c>
      <c r="F972" s="96">
        <f>I972*IF(S972="CASE",H972,G972)</f>
        <v/>
      </c>
      <c r="G972" s="96">
        <f>IF(S972="CASE","",IFERROR(ROUNDUP(E972/N972,0),""))</f>
        <v/>
      </c>
      <c r="H972" s="96">
        <f>IF(S972="BOX","",IFERROR(ROUNDUP(E972/O972,0),""))</f>
        <v/>
      </c>
      <c r="I972" s="96">
        <f>IF(S972="CASE",FLOOR(O972/M972,1),FLOOR(N972/M972,1))</f>
        <v/>
      </c>
      <c r="J972" s="96">
        <f>IF(ISNUMBER(SEARCH("FNSKU",C972)),"Labeling","")</f>
        <v/>
      </c>
      <c r="K972" s="96">
        <f>IFERROR(VLOOKUP(A972,Instruction!A:F,6,0),"")</f>
        <v/>
      </c>
      <c r="L972" s="96">
        <f>IFERROR(VLOOKUP(A972,Instruction!A:J,10,0),"No Supplies")</f>
        <v/>
      </c>
      <c r="M972" s="96">
        <f>IFERROR(VLOOKUP(A972,Data1!A:C,3,0),1)</f>
        <v/>
      </c>
      <c r="N972" s="96">
        <f>IFERROR(VLOOKUP(D972,Data2!$A:$D,4,0),"")</f>
        <v/>
      </c>
      <c r="O972" s="96">
        <f>IFERROR(VLOOKUP(D972,Data2!$A:$C,3,0),"")</f>
        <v/>
      </c>
      <c r="P972" s="96" t="n">
        <v>1</v>
      </c>
      <c r="Q972" s="96" t="n">
        <v>24</v>
      </c>
      <c r="R972" s="96" t="inlineStr"/>
      <c r="S972" s="96" t="inlineStr">
        <is>
          <t>BOX</t>
        </is>
      </c>
    </row>
    <row r="973">
      <c r="A973" s="102" t="inlineStr">
        <is>
          <t>2006-EACH</t>
        </is>
      </c>
      <c r="B973" s="102" t="inlineStr">
        <is>
          <t>B07RZMGLPG</t>
        </is>
      </c>
      <c r="C973" s="102" t="inlineStr"/>
      <c r="D973" s="102">
        <f>IFERROR(VLOOKUP(A973,Data1!A:B,2,0),"")</f>
        <v/>
      </c>
      <c r="E973" s="102">
        <f>M973*Q973</f>
        <v/>
      </c>
      <c r="F973" s="102">
        <f>I973*IF(S973="CASE",H973,G973)</f>
        <v/>
      </c>
      <c r="G973" s="102">
        <f>IF(S973="CASE","",IFERROR(ROUNDUP(E973/N973,0),""))</f>
        <v/>
      </c>
      <c r="H973" s="102">
        <f>IF(S973="BOX","",IFERROR(ROUNDUP(E973/O973,0),""))</f>
        <v/>
      </c>
      <c r="I973" s="102">
        <f>IF(S973="CASE",FLOOR(O973/M973,1),FLOOR(N973/M973,1))</f>
        <v/>
      </c>
      <c r="J973" s="102">
        <f>IF(ISNUMBER(SEARCH("FNSKU",C973)),"Labeling","")</f>
        <v/>
      </c>
      <c r="K973" s="102" t="inlineStr">
        <is>
          <t>• Use FNSKU to label each item (cover barcode). 
• Put item back to CASE. Discard inner box
• Apply outer case label accordingly to match item# (Cover all existing barcodes on the case)</t>
        </is>
      </c>
      <c r="L973" s="102">
        <f>IFERROR(VLOOKUP(A973,Instruction!A:J,10,0),"No Supplies")</f>
        <v/>
      </c>
      <c r="M973" s="102">
        <f>IFERROR(VLOOKUP(A973,Data1!A:C,3,0),1)</f>
        <v/>
      </c>
      <c r="N973" s="102">
        <f>IFERROR(VLOOKUP(D973,Data2!$A:$D,4,0),"")</f>
        <v/>
      </c>
      <c r="O973" s="102">
        <f>IFERROR(VLOOKUP(D973,Data2!$A:$C,3,0),"")</f>
        <v/>
      </c>
      <c r="P973" s="102" t="n">
        <v>1</v>
      </c>
      <c r="Q973" s="102" t="n">
        <v>24</v>
      </c>
      <c r="R973" s="102" t="inlineStr"/>
      <c r="S973" s="102" t="inlineStr">
        <is>
          <t>BOX</t>
        </is>
      </c>
    </row>
    <row r="974">
      <c r="A974" s="96" t="inlineStr">
        <is>
          <t>3802-BOX</t>
        </is>
      </c>
      <c r="B974" s="96" t="inlineStr">
        <is>
          <t>B07XJZ9Y7G</t>
        </is>
      </c>
      <c r="C974" s="96" t="inlineStr"/>
      <c r="D974" s="96">
        <f>IFERROR(VLOOKUP(A974,Data1!A:B,2,0),"")</f>
        <v/>
      </c>
      <c r="E974" s="96">
        <f>M974*Q974</f>
        <v/>
      </c>
      <c r="F974" s="96">
        <f>I974*IF(S974="CASE",H974,G974)</f>
        <v/>
      </c>
      <c r="G974" s="96">
        <f>IF(S974="CASE","",IFERROR(ROUNDUP(E974/N974,0),""))</f>
        <v/>
      </c>
      <c r="H974" s="96">
        <f>IF(S974="BOX","",IFERROR(ROUNDUP(E974/O974,0),""))</f>
        <v/>
      </c>
      <c r="I974" s="96">
        <f>IF(S974="CASE",FLOOR(O974/M974,1),FLOOR(N974/M974,1))</f>
        <v/>
      </c>
      <c r="J974" s="96">
        <f>IF(ISNUMBER(SEARCH("FNSKU",C974)),"Labeling","")</f>
        <v/>
      </c>
      <c r="K974" s="96">
        <f>IFERROR(VLOOKUP(A974,Instruction!A:F,6,0),"")</f>
        <v/>
      </c>
      <c r="L974" s="96">
        <f>IFERROR(VLOOKUP(A974,Instruction!A:J,10,0),"No Supplies")</f>
        <v/>
      </c>
      <c r="M974" s="96">
        <f>IFERROR(VLOOKUP(A974,Data1!A:C,3,0),1)</f>
        <v/>
      </c>
      <c r="N974" s="96">
        <f>IFERROR(VLOOKUP(D974,Data2!$A:$D,4,0),"")</f>
        <v/>
      </c>
      <c r="O974" s="96">
        <f>IFERROR(VLOOKUP(D974,Data2!$A:$C,3,0),"")</f>
        <v/>
      </c>
      <c r="P974" s="96" t="n">
        <v>1</v>
      </c>
      <c r="Q974" s="96" t="n">
        <v>6</v>
      </c>
      <c r="R974" s="96" t="inlineStr"/>
      <c r="S974" s="96" t="inlineStr">
        <is>
          <t>CASE</t>
        </is>
      </c>
    </row>
    <row r="975">
      <c r="A975" s="102" t="inlineStr">
        <is>
          <t>714-PACK2-1</t>
        </is>
      </c>
      <c r="B975" s="102" t="inlineStr">
        <is>
          <t>B07XJZH7G5</t>
        </is>
      </c>
      <c r="C975" s="102" t="inlineStr"/>
      <c r="D975" s="102">
        <f>IFERROR(VLOOKUP(A975,Data1!A:B,2,0),"")</f>
        <v/>
      </c>
      <c r="E975" s="102">
        <f>M975*Q975</f>
        <v/>
      </c>
      <c r="F975" s="102">
        <f>I975*IF(S975="CASE",H975,G975)</f>
        <v/>
      </c>
      <c r="G975" s="102">
        <f>IF(S975="CASE","",IFERROR(ROUNDUP(E975/N975,0),""))</f>
        <v/>
      </c>
      <c r="H975" s="102">
        <f>IF(S975="BOX","",IFERROR(ROUNDUP(E975/O975,0),""))</f>
        <v/>
      </c>
      <c r="I975" s="102">
        <f>IF(S975="CASE",FLOOR(O975/M975,1),FLOOR(N975/M975,1))</f>
        <v/>
      </c>
      <c r="J975" s="102">
        <f>IF(ISNUMBER(SEARCH("FNSKU",C975)),"Labeling","")</f>
        <v/>
      </c>
      <c r="K975" s="102">
        <f>IFERROR(VLOOKUP(A975,Instruction!A:F,6,0),"")</f>
        <v/>
      </c>
      <c r="L975" s="102">
        <f>IFERROR(VLOOKUP(A975,Instruction!A:J,10,0),"No Supplies")</f>
        <v/>
      </c>
      <c r="M975" s="102">
        <f>IFERROR(VLOOKUP(A975,Data1!A:C,3,0),1)</f>
        <v/>
      </c>
      <c r="N975" s="102">
        <f>IFERROR(VLOOKUP(D975,Data2!$A:$D,4,0),"")</f>
        <v/>
      </c>
      <c r="O975" s="102">
        <f>IFERROR(VLOOKUP(D975,Data2!$A:$C,3,0),"")</f>
        <v/>
      </c>
      <c r="P975" s="102" t="n">
        <v>1</v>
      </c>
      <c r="Q975" s="102" t="n">
        <v>24</v>
      </c>
      <c r="R975" s="102" t="inlineStr"/>
      <c r="S975" s="102" t="inlineStr">
        <is>
          <t>BOX</t>
        </is>
      </c>
    </row>
    <row r="976">
      <c r="A976" s="96" t="inlineStr">
        <is>
          <t>17049-BOX</t>
        </is>
      </c>
      <c r="B976" s="96" t="inlineStr">
        <is>
          <t>B07XL4XZPF</t>
        </is>
      </c>
      <c r="C976" s="96" t="inlineStr"/>
      <c r="D976" s="96">
        <f>IFERROR(VLOOKUP(A976,Data1!A:B,2,0),"")</f>
        <v/>
      </c>
      <c r="E976" s="96">
        <f>M976*Q976</f>
        <v/>
      </c>
      <c r="F976" s="96">
        <f>I976*IF(S976="CASE",H976,G976)</f>
        <v/>
      </c>
      <c r="G976" s="96">
        <f>IF(S976="CASE","",IFERROR(ROUNDUP(E976/N976,0),""))</f>
        <v/>
      </c>
      <c r="H976" s="96">
        <f>IF(S976="BOX","",IFERROR(ROUNDUP(E976/O976,0),""))</f>
        <v/>
      </c>
      <c r="I976" s="96">
        <f>IF(S976="CASE",FLOOR(O976/M976,1),FLOOR(N976/M976,1))</f>
        <v/>
      </c>
      <c r="J976" s="96">
        <f>IF(ISNUMBER(SEARCH("FNSKU",C976)),"Labeling","")</f>
        <v/>
      </c>
      <c r="K976" s="96">
        <f>IFERROR(VLOOKUP(A976,Instruction!A:F,6,0),"")</f>
        <v/>
      </c>
      <c r="L976" s="96">
        <f>IFERROR(VLOOKUP(A976,Instruction!A:J,10,0),"No Supplies")</f>
        <v/>
      </c>
      <c r="M976" s="96">
        <f>IFERROR(VLOOKUP(A976,Data1!A:C,3,0),1)</f>
        <v/>
      </c>
      <c r="N976" s="96">
        <f>IFERROR(VLOOKUP(D976,Data2!$A:$D,4,0),"")</f>
        <v/>
      </c>
      <c r="O976" s="96">
        <f>IFERROR(VLOOKUP(D976,Data2!$A:$C,3,0),"")</f>
        <v/>
      </c>
      <c r="P976" s="96" t="n">
        <v>1</v>
      </c>
      <c r="Q976" s="96" t="n">
        <v>6</v>
      </c>
      <c r="R976" s="96" t="inlineStr"/>
      <c r="S976" s="96" t="inlineStr">
        <is>
          <t>CASE</t>
        </is>
      </c>
    </row>
    <row r="977">
      <c r="A977" s="102" t="inlineStr">
        <is>
          <t>1916-BOX</t>
        </is>
      </c>
      <c r="B977" s="102" t="inlineStr">
        <is>
          <t>B07XQHCLN9</t>
        </is>
      </c>
      <c r="C977" s="102" t="inlineStr"/>
      <c r="D977" s="102">
        <f>IFERROR(VLOOKUP(A977,Data1!A:B,2,0),"")</f>
        <v/>
      </c>
      <c r="E977" s="102">
        <f>M977*Q977</f>
        <v/>
      </c>
      <c r="F977" s="102">
        <f>I977*IF(S977="CASE",H977,G977)</f>
        <v/>
      </c>
      <c r="G977" s="102">
        <f>IF(S977="CASE","",IFERROR(ROUNDUP(E977/N977,0),""))</f>
        <v/>
      </c>
      <c r="H977" s="102">
        <f>IF(S977="BOX","",IFERROR(ROUNDUP(E977/O977,0),""))</f>
        <v/>
      </c>
      <c r="I977" s="102">
        <f>IF(S977="CASE",FLOOR(O977/M977,1),FLOOR(N977/M977,1))</f>
        <v/>
      </c>
      <c r="J977" s="102">
        <f>IF(ISNUMBER(SEARCH("FNSKU",C977)),"Labeling","")</f>
        <v/>
      </c>
      <c r="K977" s="102">
        <f>IFERROR(VLOOKUP(A977,Instruction!A:F,6,0),"")</f>
        <v/>
      </c>
      <c r="L977" s="102">
        <f>IFERROR(VLOOKUP(A977,Instruction!A:J,10,0),"No Supplies")</f>
        <v/>
      </c>
      <c r="M977" s="102">
        <f>IFERROR(VLOOKUP(A977,Data1!A:C,3,0),1)</f>
        <v/>
      </c>
      <c r="N977" s="102">
        <f>IFERROR(VLOOKUP(D977,Data2!$A:$D,4,0),"")</f>
        <v/>
      </c>
      <c r="O977" s="102">
        <f>IFERROR(VLOOKUP(D977,Data2!$A:$C,3,0),"")</f>
        <v/>
      </c>
      <c r="P977" s="102" t="n">
        <v>1</v>
      </c>
      <c r="Q977" s="102" t="n">
        <v>6</v>
      </c>
      <c r="R977" s="102" t="inlineStr"/>
      <c r="S977" s="102" t="inlineStr">
        <is>
          <t>CASE</t>
        </is>
      </c>
    </row>
    <row r="978">
      <c r="A978" s="96" t="inlineStr">
        <is>
          <t>712-BOX</t>
        </is>
      </c>
      <c r="B978" s="96" t="inlineStr">
        <is>
          <t>B07XQJPZWB</t>
        </is>
      </c>
      <c r="C978" s="96" t="inlineStr"/>
      <c r="D978" s="96">
        <f>IFERROR(VLOOKUP(A978,Data1!A:B,2,0),"")</f>
        <v/>
      </c>
      <c r="E978" s="96">
        <f>M978*Q978</f>
        <v/>
      </c>
      <c r="F978" s="96">
        <f>I978*IF(S978="CASE",H978,G978)</f>
        <v/>
      </c>
      <c r="G978" s="96">
        <f>IF(S978="CASE","",IFERROR(ROUNDUP(E978/N978,0),""))</f>
        <v/>
      </c>
      <c r="H978" s="96">
        <f>IF(S978="BOX","",IFERROR(ROUNDUP(E978/O978,0),""))</f>
        <v/>
      </c>
      <c r="I978" s="96">
        <f>IF(S978="CASE",FLOOR(O978/M978,1),FLOOR(N978/M978,1))</f>
        <v/>
      </c>
      <c r="J978" s="96">
        <f>IF(ISNUMBER(SEARCH("FNSKU",C978)),"Labeling","")</f>
        <v/>
      </c>
      <c r="K978" s="96">
        <f>IFERROR(VLOOKUP(A978,Instruction!A:F,6,0),"")</f>
        <v/>
      </c>
      <c r="L978" s="96">
        <f>IFERROR(VLOOKUP(A978,Instruction!A:J,10,0),"No Supplies")</f>
        <v/>
      </c>
      <c r="M978" s="96">
        <f>IFERROR(VLOOKUP(A978,Data1!A:C,3,0),1)</f>
        <v/>
      </c>
      <c r="N978" s="96">
        <f>IFERROR(VLOOKUP(D978,Data2!$A:$D,4,0),"")</f>
        <v/>
      </c>
      <c r="O978" s="96">
        <f>IFERROR(VLOOKUP(D978,Data2!$A:$C,3,0),"")</f>
        <v/>
      </c>
      <c r="P978" s="96" t="n">
        <v>1</v>
      </c>
      <c r="Q978" s="96" t="n">
        <v>6</v>
      </c>
      <c r="R978" s="96" t="inlineStr"/>
      <c r="S978" s="96" t="inlineStr">
        <is>
          <t>CASE</t>
        </is>
      </c>
    </row>
    <row r="979">
      <c r="A979" s="102" t="inlineStr">
        <is>
          <t>942-A-CASE</t>
        </is>
      </c>
      <c r="B979" s="102" t="inlineStr">
        <is>
          <t>B07XQKHXYC</t>
        </is>
      </c>
      <c r="C979" s="102" t="inlineStr"/>
      <c r="D979" s="102">
        <f>IFERROR(VLOOKUP(A979,Data1!A:B,2,0),"")</f>
        <v/>
      </c>
      <c r="E979" s="102">
        <f>M979*Q979</f>
        <v/>
      </c>
      <c r="F979" s="102">
        <f>I979*IF(S979="CASE",H979,G979)</f>
        <v/>
      </c>
      <c r="G979" s="102">
        <f>IF(S979="CASE","",IFERROR(ROUNDUP(E979/N979,0),""))</f>
        <v/>
      </c>
      <c r="H979" s="102">
        <f>IF(S979="BOX","",IFERROR(ROUNDUP(E979/O979,0),""))</f>
        <v/>
      </c>
      <c r="I979" s="102">
        <f>IF(S979="CASE",FLOOR(O979/M979,1),FLOOR(N979/M979,1))</f>
        <v/>
      </c>
      <c r="J979" s="102">
        <f>IF(ISNUMBER(SEARCH("FNSKU",C979)),"Labeling","")</f>
        <v/>
      </c>
      <c r="K979" s="102">
        <f>IFERROR(VLOOKUP(A979,Instruction!A:F,6,0),"")</f>
        <v/>
      </c>
      <c r="L979" s="102">
        <f>IFERROR(VLOOKUP(A979,Instruction!A:J,10,0),"No Supplies")</f>
        <v/>
      </c>
      <c r="M979" s="102">
        <f>IFERROR(VLOOKUP(A979,Data1!A:C,3,0),1)</f>
        <v/>
      </c>
      <c r="N979" s="102">
        <f>IFERROR(VLOOKUP(D979,Data2!$A:$D,4,0),"")</f>
        <v/>
      </c>
      <c r="O979" s="102">
        <f>IFERROR(VLOOKUP(D979,Data2!$A:$C,3,0),"")</f>
        <v/>
      </c>
      <c r="P979" s="102" t="n">
        <v>1</v>
      </c>
      <c r="Q979" s="102" t="n">
        <v>1</v>
      </c>
      <c r="R979" s="102" t="inlineStr"/>
      <c r="S979" s="102" t="inlineStr">
        <is>
          <t>CASE</t>
        </is>
      </c>
    </row>
    <row r="980">
      <c r="A980" s="96" t="inlineStr">
        <is>
          <t>3176-CASE</t>
        </is>
      </c>
      <c r="B980" s="96" t="inlineStr">
        <is>
          <t>B07XQN96TJ</t>
        </is>
      </c>
      <c r="C980" s="96" t="inlineStr"/>
      <c r="D980" s="96">
        <f>IFERROR(VLOOKUP(A980,Data1!A:B,2,0),"")</f>
        <v/>
      </c>
      <c r="E980" s="96">
        <f>M980*Q980</f>
        <v/>
      </c>
      <c r="F980" s="96">
        <f>I980*IF(S980="CASE",H980,G980)</f>
        <v/>
      </c>
      <c r="G980" s="96">
        <f>IF(S980="CASE","",IFERROR(ROUNDUP(E980/N980,0),""))</f>
        <v/>
      </c>
      <c r="H980" s="96">
        <f>IF(S980="BOX","",IFERROR(ROUNDUP(E980/O980,0),""))</f>
        <v/>
      </c>
      <c r="I980" s="96">
        <f>IF(S980="CASE",FLOOR(O980/M980,1),FLOOR(N980/M980,1))</f>
        <v/>
      </c>
      <c r="J980" s="96">
        <f>IF(ISNUMBER(SEARCH("FNSKU",C980)),"Labeling","")</f>
        <v/>
      </c>
      <c r="K980" s="96">
        <f>IFERROR(VLOOKUP(A980,Instruction!A:F,6,0),"")</f>
        <v/>
      </c>
      <c r="L980" s="96">
        <f>IFERROR(VLOOKUP(A980,Instruction!A:J,10,0),"No Supplies")</f>
        <v/>
      </c>
      <c r="M980" s="96">
        <f>IFERROR(VLOOKUP(A980,Data1!A:C,3,0),1)</f>
        <v/>
      </c>
      <c r="N980" s="96">
        <f>IFERROR(VLOOKUP(D980,Data2!$A:$D,4,0),"")</f>
        <v/>
      </c>
      <c r="O980" s="96">
        <f>IFERROR(VLOOKUP(D980,Data2!$A:$C,3,0),"")</f>
        <v/>
      </c>
      <c r="P980" s="96" t="n">
        <v>1</v>
      </c>
      <c r="Q980" s="96" t="n">
        <v>1</v>
      </c>
      <c r="R980" s="96" t="inlineStr"/>
      <c r="S980" s="96" t="inlineStr">
        <is>
          <t>CASE</t>
        </is>
      </c>
    </row>
    <row r="981">
      <c r="A981" s="102" t="inlineStr">
        <is>
          <t>6090-CASE</t>
        </is>
      </c>
      <c r="B981" s="102" t="inlineStr">
        <is>
          <t>B07XQP1S7G</t>
        </is>
      </c>
      <c r="C981" s="102" t="inlineStr"/>
      <c r="D981" s="102">
        <f>IFERROR(VLOOKUP(A981,Data1!A:B,2,0),"")</f>
        <v/>
      </c>
      <c r="E981" s="102">
        <f>M981*Q981</f>
        <v/>
      </c>
      <c r="F981" s="102">
        <f>I981*IF(S981="CASE",H981,G981)</f>
        <v/>
      </c>
      <c r="G981" s="102">
        <f>IF(S981="CASE","",IFERROR(ROUNDUP(E981/N981,0),""))</f>
        <v/>
      </c>
      <c r="H981" s="102">
        <f>IF(S981="BOX","",IFERROR(ROUNDUP(E981/O981,0),""))</f>
        <v/>
      </c>
      <c r="I981" s="102">
        <f>IF(S981="CASE",FLOOR(O981/M981,1),FLOOR(N981/M981,1))</f>
        <v/>
      </c>
      <c r="J981" s="102">
        <f>IF(ISNUMBER(SEARCH("FNSKU",C981)),"Labeling","")</f>
        <v/>
      </c>
      <c r="K981" s="102">
        <f>IFERROR(VLOOKUP(A981,Instruction!A:F,6,0),"")</f>
        <v/>
      </c>
      <c r="L981" s="102">
        <f>IFERROR(VLOOKUP(A981,Instruction!A:J,10,0),"No Supplies")</f>
        <v/>
      </c>
      <c r="M981" s="102">
        <f>IFERROR(VLOOKUP(A981,Data1!A:C,3,0),1)</f>
        <v/>
      </c>
      <c r="N981" s="102">
        <f>IFERROR(VLOOKUP(D981,Data2!$A:$D,4,0),"")</f>
        <v/>
      </c>
      <c r="O981" s="102">
        <f>IFERROR(VLOOKUP(D981,Data2!$A:$C,3,0),"")</f>
        <v/>
      </c>
      <c r="P981" s="102" t="n">
        <v>1</v>
      </c>
      <c r="Q981" s="102" t="n">
        <v>1</v>
      </c>
      <c r="R981" s="102" t="inlineStr"/>
      <c r="S981" s="102" t="inlineStr">
        <is>
          <t>CASE</t>
        </is>
      </c>
    </row>
    <row r="982">
      <c r="A982" s="96" t="inlineStr">
        <is>
          <t>290-CASE</t>
        </is>
      </c>
      <c r="B982" s="96" t="inlineStr">
        <is>
          <t>B084SL1V7F</t>
        </is>
      </c>
      <c r="C982" s="96" t="inlineStr"/>
      <c r="D982" s="96">
        <f>IFERROR(VLOOKUP(A982,Data1!A:B,2,0),"")</f>
        <v/>
      </c>
      <c r="E982" s="96">
        <f>M982*Q982</f>
        <v/>
      </c>
      <c r="F982" s="96">
        <f>I982*IF(S982="CASE",H982,G982)</f>
        <v/>
      </c>
      <c r="G982" s="96">
        <f>IF(S982="CASE","",IFERROR(ROUNDUP(E982/N982,0),""))</f>
        <v/>
      </c>
      <c r="H982" s="96">
        <f>IF(S982="BOX","",IFERROR(ROUNDUP(E982/O982,0),""))</f>
        <v/>
      </c>
      <c r="I982" s="96">
        <f>IF(S982="CASE",FLOOR(O982/M982,1),FLOOR(N982/M982,1))</f>
        <v/>
      </c>
      <c r="J982" s="96">
        <f>IF(ISNUMBER(SEARCH("FNSKU",C982)),"Labeling","")</f>
        <v/>
      </c>
      <c r="K982" s="96">
        <f>IFERROR(VLOOKUP(A982,Instruction!A:F,6,0),"")</f>
        <v/>
      </c>
      <c r="L982" s="96">
        <f>IFERROR(VLOOKUP(A982,Instruction!A:J,10,0),"No Supplies")</f>
        <v/>
      </c>
      <c r="M982" s="96">
        <f>IFERROR(VLOOKUP(A982,Data1!A:C,3,0),1)</f>
        <v/>
      </c>
      <c r="N982" s="96">
        <f>IFERROR(VLOOKUP(D982,Data2!$A:$D,4,0),"")</f>
        <v/>
      </c>
      <c r="O982" s="96">
        <f>IFERROR(VLOOKUP(D982,Data2!$A:$C,3,0),"")</f>
        <v/>
      </c>
      <c r="P982" s="96" t="n">
        <v>1</v>
      </c>
      <c r="Q982" s="96" t="n">
        <v>1</v>
      </c>
      <c r="R982" s="96" t="inlineStr"/>
      <c r="S982" s="96" t="inlineStr">
        <is>
          <t>CASE</t>
        </is>
      </c>
    </row>
    <row r="983">
      <c r="A983" s="102" t="inlineStr">
        <is>
          <t>5427-SET4</t>
        </is>
      </c>
      <c r="B983" s="102" t="inlineStr">
        <is>
          <t>B085JR6G7V</t>
        </is>
      </c>
      <c r="C983" s="102" t="inlineStr"/>
      <c r="D983" s="102">
        <f>IFERROR(VLOOKUP(A983,Data1!A:B,2,0),"")</f>
        <v/>
      </c>
      <c r="E983" s="102">
        <f>M983*Q983</f>
        <v/>
      </c>
      <c r="F983" s="102">
        <f>I983*IF(S983="CASE",H983,G983)</f>
        <v/>
      </c>
      <c r="G983" s="102">
        <f>IF(S983="CASE","",IFERROR(ROUNDUP(E983/N983,0),""))</f>
        <v/>
      </c>
      <c r="H983" s="102">
        <f>IF(S983="BOX","",IFERROR(ROUNDUP(E983/O983,0),""))</f>
        <v/>
      </c>
      <c r="I983" s="102">
        <f>IF(S983="CASE",FLOOR(O983/M983,1),FLOOR(N983/M983,1))</f>
        <v/>
      </c>
      <c r="J983" s="102">
        <f>IF(ISNUMBER(SEARCH("FNSKU",C983)),"Labeling","")</f>
        <v/>
      </c>
      <c r="K983" s="102">
        <f>IFERROR(VLOOKUP(A983,Instruction!A:F,6,0),"")</f>
        <v/>
      </c>
      <c r="L983" s="102">
        <f>IFERROR(VLOOKUP(A983,Instruction!A:J,10,0),"No Supplies")</f>
        <v/>
      </c>
      <c r="M983" s="102">
        <f>IFERROR(VLOOKUP(A983,Data1!A:C,3,0),1)</f>
        <v/>
      </c>
      <c r="N983" s="102">
        <f>IFERROR(VLOOKUP(D983,Data2!$A:$D,4,0),"")</f>
        <v/>
      </c>
      <c r="O983" s="102">
        <f>IFERROR(VLOOKUP(D983,Data2!$A:$C,3,0),"")</f>
        <v/>
      </c>
      <c r="P983" s="102" t="n">
        <v>1</v>
      </c>
      <c r="Q983" s="102" t="n">
        <v>6</v>
      </c>
      <c r="R983" s="102" t="inlineStr"/>
      <c r="S983" s="102" t="inlineStr">
        <is>
          <t>CASE</t>
        </is>
      </c>
    </row>
    <row r="984">
      <c r="A984" s="96" t="inlineStr">
        <is>
          <t>215-PACK3</t>
        </is>
      </c>
      <c r="B984" s="96" t="inlineStr">
        <is>
          <t>B08DBSZ68Z</t>
        </is>
      </c>
      <c r="C984" s="96" t="inlineStr"/>
      <c r="D984" s="96">
        <f>IFERROR(VLOOKUP(A984,Data1!A:B,2,0),"")</f>
        <v/>
      </c>
      <c r="E984" s="96">
        <f>M984*Q984</f>
        <v/>
      </c>
      <c r="F984" s="96">
        <f>I984*IF(S984="CASE",H984,G984)</f>
        <v/>
      </c>
      <c r="G984" s="96">
        <f>IF(S984="CASE","",IFERROR(ROUNDUP(E984/N984,0),""))</f>
        <v/>
      </c>
      <c r="H984" s="96">
        <f>IF(S984="BOX","",IFERROR(ROUNDUP(E984/O984,0),""))</f>
        <v/>
      </c>
      <c r="I984" s="96">
        <f>IF(S984="CASE",FLOOR(O984/M984,1),FLOOR(N984/M984,1))</f>
        <v/>
      </c>
      <c r="J984" s="96">
        <f>IF(ISNUMBER(SEARCH("FNSKU",C984)),"Labeling","")</f>
        <v/>
      </c>
      <c r="K984" s="96">
        <f>IFERROR(VLOOKUP(A984,Instruction!A:F,6,0),"")</f>
        <v/>
      </c>
      <c r="L984" s="96">
        <f>IFERROR(VLOOKUP(A984,Instruction!A:J,10,0),"No Supplies")</f>
        <v/>
      </c>
      <c r="M984" s="96">
        <f>IFERROR(VLOOKUP(A984,Data1!A:C,3,0),1)</f>
        <v/>
      </c>
      <c r="N984" s="96">
        <f>IFERROR(VLOOKUP(D984,Data2!$A:$D,4,0),"")</f>
        <v/>
      </c>
      <c r="O984" s="96">
        <f>IFERROR(VLOOKUP(D984,Data2!$A:$C,3,0),"")</f>
        <v/>
      </c>
      <c r="P984" s="96" t="n">
        <v>1</v>
      </c>
      <c r="Q984" s="96" t="n">
        <v>8</v>
      </c>
      <c r="R984" s="96" t="inlineStr"/>
      <c r="S984" s="96" t="inlineStr">
        <is>
          <t>BOX</t>
        </is>
      </c>
    </row>
    <row r="985">
      <c r="A985" s="102" t="inlineStr">
        <is>
          <t>2235-CASE</t>
        </is>
      </c>
      <c r="B985" s="102" t="inlineStr">
        <is>
          <t>B08FF4WLSZ</t>
        </is>
      </c>
      <c r="C985" s="102" t="inlineStr"/>
      <c r="D985" s="102">
        <f>IFERROR(VLOOKUP(A985,Data1!A:B,2,0),"")</f>
        <v/>
      </c>
      <c r="E985" s="102">
        <f>M985*Q985</f>
        <v/>
      </c>
      <c r="F985" s="102">
        <f>I985*IF(S985="CASE",H985,G985)</f>
        <v/>
      </c>
      <c r="G985" s="102">
        <f>IF(S985="CASE","",IFERROR(ROUNDUP(E985/N985,0),""))</f>
        <v/>
      </c>
      <c r="H985" s="102">
        <f>IF(S985="BOX","",IFERROR(ROUNDUP(E985/O985,0),""))</f>
        <v/>
      </c>
      <c r="I985" s="102">
        <f>IF(S985="CASE",FLOOR(O985/M985,1),FLOOR(N985/M985,1))</f>
        <v/>
      </c>
      <c r="J985" s="102">
        <f>IF(ISNUMBER(SEARCH("FNSKU",C985)),"Labeling","")</f>
        <v/>
      </c>
      <c r="K985" s="102">
        <f>IFERROR(VLOOKUP(A985,Instruction!A:F,6,0),"")</f>
        <v/>
      </c>
      <c r="L985" s="102">
        <f>IFERROR(VLOOKUP(A985,Instruction!A:J,10,0),"No Supplies")</f>
        <v/>
      </c>
      <c r="M985" s="102">
        <f>IFERROR(VLOOKUP(A985,Data1!A:C,3,0),1)</f>
        <v/>
      </c>
      <c r="N985" s="102">
        <f>IFERROR(VLOOKUP(D985,Data2!$A:$D,4,0),"")</f>
        <v/>
      </c>
      <c r="O985" s="102">
        <f>IFERROR(VLOOKUP(D985,Data2!$A:$C,3,0),"")</f>
        <v/>
      </c>
      <c r="P985" s="102" t="n">
        <v>1</v>
      </c>
      <c r="Q985" s="102" t="n">
        <v>1</v>
      </c>
      <c r="R985" s="102" t="inlineStr"/>
      <c r="S985" s="102" t="inlineStr">
        <is>
          <t>CASE</t>
        </is>
      </c>
    </row>
    <row r="986">
      <c r="A986" s="96" t="inlineStr">
        <is>
          <t>980-PACK2</t>
        </is>
      </c>
      <c r="B986" s="96" t="inlineStr">
        <is>
          <t>B08GCZJGBX</t>
        </is>
      </c>
      <c r="C986" s="96" t="inlineStr"/>
      <c r="D986" s="96">
        <f>IFERROR(VLOOKUP(A986,Data1!A:B,2,0),"")</f>
        <v/>
      </c>
      <c r="E986" s="96">
        <f>M986*Q986</f>
        <v/>
      </c>
      <c r="F986" s="96">
        <f>I986*IF(S986="CASE",H986,G986)</f>
        <v/>
      </c>
      <c r="G986" s="96">
        <f>IF(S986="CASE","",IFERROR(ROUNDUP(E986/N986,0),""))</f>
        <v/>
      </c>
      <c r="H986" s="96">
        <f>IF(S986="BOX","",IFERROR(ROUNDUP(E986/O986,0),""))</f>
        <v/>
      </c>
      <c r="I986" s="96">
        <f>IF(S986="CASE",FLOOR(O986/M986,1),FLOOR(N986/M986,1))</f>
        <v/>
      </c>
      <c r="J986" s="96">
        <f>IF(ISNUMBER(SEARCH("FNSKU",C986)),"Labeling","")</f>
        <v/>
      </c>
      <c r="K986" s="96">
        <f>IFERROR(VLOOKUP(A986,Instruction!A:F,6,0),"")</f>
        <v/>
      </c>
      <c r="L986" s="96">
        <f>IFERROR(VLOOKUP(A986,Instruction!A:J,10,0),"No Supplies")</f>
        <v/>
      </c>
      <c r="M986" s="96">
        <f>IFERROR(VLOOKUP(A986,Data1!A:C,3,0),1)</f>
        <v/>
      </c>
      <c r="N986" s="96">
        <f>IFERROR(VLOOKUP(D986,Data2!$A:$D,4,0),"")</f>
        <v/>
      </c>
      <c r="O986" s="96">
        <f>IFERROR(VLOOKUP(D986,Data2!$A:$C,3,0),"")</f>
        <v/>
      </c>
      <c r="P986" s="96" t="n">
        <v>1</v>
      </c>
      <c r="Q986" s="96" t="n">
        <v>12</v>
      </c>
      <c r="R986" s="96" t="inlineStr"/>
      <c r="S986" s="96" t="inlineStr">
        <is>
          <t>BOX</t>
        </is>
      </c>
    </row>
    <row r="987">
      <c r="A987" s="102" t="inlineStr">
        <is>
          <t>2216-CASE</t>
        </is>
      </c>
      <c r="B987" s="102" t="inlineStr">
        <is>
          <t>B09NMSRZJT</t>
        </is>
      </c>
      <c r="C987" s="102" t="inlineStr"/>
      <c r="D987" s="102">
        <f>IFERROR(VLOOKUP(A987,Data1!A:B,2,0),"")</f>
        <v/>
      </c>
      <c r="E987" s="102">
        <f>M987*Q987</f>
        <v/>
      </c>
      <c r="F987" s="102">
        <f>I987*IF(S987="CASE",H987,G987)</f>
        <v/>
      </c>
      <c r="G987" s="102">
        <f>IF(S987="CASE","",IFERROR(ROUNDUP(E987/N987,0),""))</f>
        <v/>
      </c>
      <c r="H987" s="102">
        <f>IF(S987="BOX","",IFERROR(ROUNDUP(E987/O987,0),""))</f>
        <v/>
      </c>
      <c r="I987" s="102">
        <f>IF(S987="CASE",FLOOR(O987/M987,1),FLOOR(N987/M987,1))</f>
        <v/>
      </c>
      <c r="J987" s="102">
        <f>IF(ISNUMBER(SEARCH("FNSKU",C987)),"Labeling","")</f>
        <v/>
      </c>
      <c r="K987" s="102">
        <f>IFERROR(VLOOKUP(A987,Instruction!A:F,6,0),"")</f>
        <v/>
      </c>
      <c r="L987" s="102">
        <f>IFERROR(VLOOKUP(A987,Instruction!A:J,10,0),"No Supplies")</f>
        <v/>
      </c>
      <c r="M987" s="102">
        <f>IFERROR(VLOOKUP(A987,Data1!A:C,3,0),1)</f>
        <v/>
      </c>
      <c r="N987" s="102">
        <f>IFERROR(VLOOKUP(D987,Data2!$A:$D,4,0),"")</f>
        <v/>
      </c>
      <c r="O987" s="102">
        <f>IFERROR(VLOOKUP(D987,Data2!$A:$C,3,0),"")</f>
        <v/>
      </c>
      <c r="P987" s="102" t="n">
        <v>1</v>
      </c>
      <c r="Q987" s="102" t="n">
        <v>1</v>
      </c>
      <c r="R987" s="102" t="inlineStr"/>
      <c r="S987" s="102" t="inlineStr">
        <is>
          <t>CASE</t>
        </is>
      </c>
    </row>
    <row r="988">
      <c r="A988" s="96" t="inlineStr">
        <is>
          <t>2569-PACK2</t>
        </is>
      </c>
      <c r="B988" s="96" t="inlineStr">
        <is>
          <t>B09QDYKXRW</t>
        </is>
      </c>
      <c r="C988" s="96" t="inlineStr"/>
      <c r="D988" s="96">
        <f>IFERROR(VLOOKUP(A988,Data1!A:B,2,0),"")</f>
        <v/>
      </c>
      <c r="E988" s="96">
        <f>M988*Q988</f>
        <v/>
      </c>
      <c r="F988" s="96">
        <f>I988*IF(S988="CASE",H988,G988)</f>
        <v/>
      </c>
      <c r="G988" s="96">
        <f>IF(S988="CASE","",IFERROR(ROUNDUP(E988/N988,0),""))</f>
        <v/>
      </c>
      <c r="H988" s="96">
        <f>IF(S988="BOX","",IFERROR(ROUNDUP(E988/O988,0),""))</f>
        <v/>
      </c>
      <c r="I988" s="96">
        <f>IF(S988="CASE",FLOOR(O988/M988,1),FLOOR(N988/M988,1))</f>
        <v/>
      </c>
      <c r="J988" s="96">
        <f>IF(ISNUMBER(SEARCH("FNSKU",C988)),"Labeling","")</f>
        <v/>
      </c>
      <c r="K988" s="96">
        <f>IFERROR(VLOOKUP(A988,Instruction!A:F,6,0),"")</f>
        <v/>
      </c>
      <c r="L988" s="96">
        <f>IFERROR(VLOOKUP(A988,Instruction!A:J,10,0),"No Supplies")</f>
        <v/>
      </c>
      <c r="M988" s="96">
        <f>IFERROR(VLOOKUP(A988,Data1!A:C,3,0),1)</f>
        <v/>
      </c>
      <c r="N988" s="96">
        <f>IFERROR(VLOOKUP(D988,Data2!$A:$D,4,0),"")</f>
        <v/>
      </c>
      <c r="O988" s="96">
        <f>IFERROR(VLOOKUP(D988,Data2!$A:$C,3,0),"")</f>
        <v/>
      </c>
      <c r="P988" s="96" t="n">
        <v>1</v>
      </c>
      <c r="Q988" s="96" t="n">
        <v>6</v>
      </c>
      <c r="R988" s="96" t="inlineStr"/>
      <c r="S988" s="96" t="inlineStr">
        <is>
          <t>BOX</t>
        </is>
      </c>
    </row>
    <row r="989">
      <c r="A989" s="102" t="inlineStr">
        <is>
          <t>1267-BOX</t>
        </is>
      </c>
      <c r="B989" s="102" t="inlineStr">
        <is>
          <t>B09XCF5VLR</t>
        </is>
      </c>
      <c r="C989" s="102" t="inlineStr"/>
      <c r="D989" s="102">
        <f>IFERROR(VLOOKUP(A989,Data1!A:B,2,0),"")</f>
        <v/>
      </c>
      <c r="E989" s="102">
        <f>M989*Q989</f>
        <v/>
      </c>
      <c r="F989" s="102">
        <f>I989*IF(S989="CASE",H989,G989)</f>
        <v/>
      </c>
      <c r="G989" s="102">
        <f>IF(S989="CASE","",IFERROR(ROUNDUP(E989/N989,0),""))</f>
        <v/>
      </c>
      <c r="H989" s="102">
        <f>IF(S989="BOX","",IFERROR(ROUNDUP(E989/O989,0),""))</f>
        <v/>
      </c>
      <c r="I989" s="102">
        <f>IF(S989="CASE",FLOOR(O989/M989,1),FLOOR(N989/M989,1))</f>
        <v/>
      </c>
      <c r="J989" s="102">
        <f>IF(ISNUMBER(SEARCH("FNSKU",C989)),"Labeling","")</f>
        <v/>
      </c>
      <c r="K989" s="102">
        <f>IFERROR(VLOOKUP(A989,Instruction!A:F,6,0),"")</f>
        <v/>
      </c>
      <c r="L989" s="102">
        <f>IFERROR(VLOOKUP(A989,Instruction!A:J,10,0),"No Supplies")</f>
        <v/>
      </c>
      <c r="M989" s="102">
        <f>IFERROR(VLOOKUP(A989,Data1!A:C,3,0),1)</f>
        <v/>
      </c>
      <c r="N989" s="102">
        <f>IFERROR(VLOOKUP(D989,Data2!$A:$D,4,0),"")</f>
        <v/>
      </c>
      <c r="O989" s="102">
        <f>IFERROR(VLOOKUP(D989,Data2!$A:$C,3,0),"")</f>
        <v/>
      </c>
      <c r="P989" s="102" t="n">
        <v>1</v>
      </c>
      <c r="Q989" s="102" t="n">
        <v>12</v>
      </c>
      <c r="R989" s="102" t="inlineStr"/>
      <c r="S989" s="102" t="inlineStr">
        <is>
          <t>CASE</t>
        </is>
      </c>
    </row>
    <row r="990">
      <c r="A990" s="96" t="inlineStr">
        <is>
          <t>4443-SET4</t>
        </is>
      </c>
      <c r="B990" s="96" t="inlineStr">
        <is>
          <t>B0BRNSXKTY</t>
        </is>
      </c>
      <c r="C990" s="96" t="inlineStr"/>
      <c r="D990" s="96">
        <f>IFERROR(VLOOKUP(A990,Data1!A:B,2,0),"")</f>
        <v/>
      </c>
      <c r="E990" s="96">
        <f>M990*Q990</f>
        <v/>
      </c>
      <c r="F990" s="96">
        <f>I990*IF(S990="CASE",H990,G990)</f>
        <v/>
      </c>
      <c r="G990" s="96">
        <f>IF(S990="CASE","",IFERROR(ROUNDUP(E990/N990,0),""))</f>
        <v/>
      </c>
      <c r="H990" s="96">
        <f>IF(S990="BOX","",IFERROR(ROUNDUP(E990/O990,0),""))</f>
        <v/>
      </c>
      <c r="I990" s="96">
        <f>IF(S990="CASE",FLOOR(O990/M990,1),FLOOR(N990/M990,1))</f>
        <v/>
      </c>
      <c r="J990" s="96">
        <f>IF(ISNUMBER(SEARCH("FNSKU",C990)),"Labeling","")</f>
        <v/>
      </c>
      <c r="K990" s="96">
        <f>IFERROR(VLOOKUP(A990,Instruction!A:F,6,0),"")</f>
        <v/>
      </c>
      <c r="L990" s="96">
        <f>IFERROR(VLOOKUP(A990,Instruction!A:J,10,0),"No Supplies")</f>
        <v/>
      </c>
      <c r="M990" s="96">
        <f>IFERROR(VLOOKUP(A990,Data1!A:C,3,0),1)</f>
        <v/>
      </c>
      <c r="N990" s="96">
        <f>IFERROR(VLOOKUP(D990,Data2!$A:$D,4,0),"")</f>
        <v/>
      </c>
      <c r="O990" s="96">
        <f>IFERROR(VLOOKUP(D990,Data2!$A:$C,3,0),"")</f>
        <v/>
      </c>
      <c r="P990" s="96" t="n">
        <v>1</v>
      </c>
      <c r="Q990" s="96" t="n">
        <v>24</v>
      </c>
      <c r="R990" s="96" t="inlineStr"/>
      <c r="S990" s="96" t="inlineStr">
        <is>
          <t>BOX</t>
        </is>
      </c>
    </row>
    <row r="991">
      <c r="A991" s="102" t="inlineStr">
        <is>
          <t>2156-SET25</t>
        </is>
      </c>
      <c r="B991" s="102" t="inlineStr">
        <is>
          <t>B0BSP5NM33</t>
        </is>
      </c>
      <c r="C991" s="102" t="inlineStr"/>
      <c r="D991" s="102">
        <f>IFERROR(VLOOKUP(A991,Data1!A:B,2,0),"")</f>
        <v/>
      </c>
      <c r="E991" s="102">
        <f>M991*Q991</f>
        <v/>
      </c>
      <c r="F991" s="102">
        <f>I991*IF(S991="CASE",H991,G991)</f>
        <v/>
      </c>
      <c r="G991" s="102">
        <f>IF(S991="CASE","",IFERROR(ROUNDUP(E991/N991,0),""))</f>
        <v/>
      </c>
      <c r="H991" s="102">
        <f>IF(S991="BOX","",IFERROR(ROUNDUP(E991/O991,0),""))</f>
        <v/>
      </c>
      <c r="I991" s="102">
        <f>IF(S991="CASE",FLOOR(O991/M991,1),FLOOR(N991/M991,1))</f>
        <v/>
      </c>
      <c r="J991" s="102">
        <f>IF(ISNUMBER(SEARCH("FNSKU",C991)),"Labeling","")</f>
        <v/>
      </c>
      <c r="K991" s="102">
        <f>IFERROR(VLOOKUP(A991,Instruction!A:F,6,0),"")</f>
        <v/>
      </c>
      <c r="L991" s="102">
        <f>IFERROR(VLOOKUP(A991,Instruction!A:J,10,0),"No Supplies")</f>
        <v/>
      </c>
      <c r="M991" s="102">
        <f>IFERROR(VLOOKUP(A991,Data1!A:C,3,0),1)</f>
        <v/>
      </c>
      <c r="N991" s="102">
        <f>IFERROR(VLOOKUP(D991,Data2!$A:$D,4,0),"")</f>
        <v/>
      </c>
      <c r="O991" s="102">
        <f>IFERROR(VLOOKUP(D991,Data2!$A:$C,3,0),"")</f>
        <v/>
      </c>
      <c r="P991" s="102" t="n">
        <v>1</v>
      </c>
      <c r="Q991" s="102" t="n">
        <v>50</v>
      </c>
      <c r="R991" s="102" t="inlineStr"/>
      <c r="S991" s="102" t="inlineStr">
        <is>
          <t>CASE</t>
        </is>
      </c>
    </row>
    <row r="992">
      <c r="A992" s="96" t="inlineStr">
        <is>
          <t>534-EA+535-EA</t>
        </is>
      </c>
      <c r="B992" s="96" t="inlineStr">
        <is>
          <t>B08DHKDQ7J</t>
        </is>
      </c>
      <c r="C992" s="96" t="inlineStr">
        <is>
          <t>X003Z1GPEH</t>
        </is>
      </c>
      <c r="D992" s="96" t="inlineStr">
        <is>
          <t>534, 535</t>
        </is>
      </c>
      <c r="E992" s="96" t="n">
        <v>2016</v>
      </c>
      <c r="F992" s="96" t="n">
        <v>1008</v>
      </c>
      <c r="G992" s="96" t="inlineStr"/>
      <c r="H992" s="96" t="n">
        <v>28</v>
      </c>
      <c r="I992" s="96" t="n">
        <v>36</v>
      </c>
      <c r="J992" s="96" t="inlineStr"/>
      <c r="K992" s="96" t="inlineStr"/>
      <c r="L992" s="96" t="inlineStr"/>
      <c r="M992" s="96" t="n">
        <v>2</v>
      </c>
      <c r="N992" s="96">
        <f>IFERROR(VLOOKUP(D992,Data2!$A:$D,4,0),"")</f>
        <v/>
      </c>
      <c r="O992" s="96">
        <f>IFERROR(VLOOKUP(D992,Data2!$A:$C,3,0),"")</f>
        <v/>
      </c>
      <c r="P992" s="96" t="n">
        <v>1017</v>
      </c>
      <c r="Q992" s="96" t="n">
        <v>1008</v>
      </c>
      <c r="R992" s="96" t="inlineStr"/>
      <c r="S992" s="96" t="inlineStr">
        <is>
          <t>CASE</t>
        </is>
      </c>
    </row>
    <row r="993">
      <c r="A993" s="102" t="inlineStr">
        <is>
          <t>532-EA+533-EA+534-EA+535-EA</t>
        </is>
      </c>
      <c r="B993" s="102" t="inlineStr">
        <is>
          <t>B08DHQ1V4K</t>
        </is>
      </c>
      <c r="C993" s="102" t="inlineStr">
        <is>
          <t>X0040L9N1N</t>
        </is>
      </c>
      <c r="D993" s="102" t="inlineStr">
        <is>
          <t>532, 533, 534, 535</t>
        </is>
      </c>
      <c r="E993" s="102" t="n">
        <v>216</v>
      </c>
      <c r="F993" s="102" t="n">
        <v>54</v>
      </c>
      <c r="G993" s="102" t="inlineStr"/>
      <c r="H993" s="102" t="inlineStr"/>
      <c r="I993" s="102" t="n">
        <v>54</v>
      </c>
      <c r="J993" s="102" t="inlineStr"/>
      <c r="K993" s="102" t="inlineStr"/>
      <c r="L993" s="102" t="inlineStr"/>
      <c r="M993" s="102" t="n">
        <v>4</v>
      </c>
      <c r="N993" s="102">
        <f>IFERROR(VLOOKUP(D993,Data2!$A:$D,4,0),"")</f>
        <v/>
      </c>
      <c r="O993" s="102">
        <f>IFERROR(VLOOKUP(D993,Data2!$A:$C,3,0),"")</f>
        <v/>
      </c>
      <c r="P993" s="102" t="n">
        <v>61</v>
      </c>
      <c r="Q993" s="102" t="n">
        <v>54</v>
      </c>
      <c r="R993" s="102" t="inlineStr"/>
      <c r="S993" s="102" t="inlineStr">
        <is>
          <t>CASE</t>
        </is>
      </c>
    </row>
    <row r="994">
      <c r="A994" s="96" t="inlineStr">
        <is>
          <t>532-EA+533-EA</t>
        </is>
      </c>
      <c r="B994" s="96" t="inlineStr">
        <is>
          <t>B08DHL4NH5</t>
        </is>
      </c>
      <c r="C994" s="96" t="inlineStr"/>
      <c r="D994" s="96" t="inlineStr">
        <is>
          <t>532, 533</t>
        </is>
      </c>
      <c r="E994" s="96" t="n">
        <v>144</v>
      </c>
      <c r="F994" s="96" t="n">
        <v>72</v>
      </c>
      <c r="G994" s="96" t="inlineStr"/>
      <c r="H994" s="96" t="n">
        <v>2</v>
      </c>
      <c r="I994" s="96" t="n">
        <v>36</v>
      </c>
      <c r="J994" s="96" t="inlineStr"/>
      <c r="K994" s="96" t="inlineStr"/>
      <c r="L994" s="96" t="inlineStr"/>
      <c r="M994" s="96" t="n">
        <v>2</v>
      </c>
      <c r="N994" s="96">
        <f>IFERROR(VLOOKUP(D994,Data2!$A:$D,4,0),"")</f>
        <v/>
      </c>
      <c r="O994" s="96">
        <f>IFERROR(VLOOKUP(D994,Data2!$A:$C,3,0),"")</f>
        <v/>
      </c>
      <c r="P994" s="96" t="n">
        <v>63</v>
      </c>
      <c r="Q994" s="96" t="n">
        <v>72</v>
      </c>
      <c r="R994" s="96" t="inlineStr"/>
      <c r="S994" s="96" t="inlineStr">
        <is>
          <t>CASE</t>
        </is>
      </c>
    </row>
    <row r="995">
      <c r="A995" s="102" t="inlineStr">
        <is>
          <t>803-SET4+804-SET6</t>
        </is>
      </c>
      <c r="B995" s="102" t="inlineStr">
        <is>
          <t>B08S5YS4WT</t>
        </is>
      </c>
      <c r="C995" s="102" t="inlineStr">
        <is>
          <t>X002SZ3PLH</t>
        </is>
      </c>
      <c r="D995" s="102" t="inlineStr">
        <is>
          <t>803, 804</t>
        </is>
      </c>
      <c r="E995" s="102" t="n">
        <v>10</v>
      </c>
      <c r="F995" s="102" t="n">
        <v>1</v>
      </c>
      <c r="G995" s="102" t="inlineStr"/>
      <c r="H995" s="102" t="inlineStr"/>
      <c r="I995" s="102" t="n">
        <v>1</v>
      </c>
      <c r="J995" s="102" t="inlineStr"/>
      <c r="K995" s="102" t="inlineStr"/>
      <c r="L995" s="102" t="inlineStr"/>
      <c r="M995" s="102" t="n">
        <v>10</v>
      </c>
      <c r="N995" s="102">
        <f>IFERROR(VLOOKUP(D995,Data2!$A:$D,4,0),"")</f>
        <v/>
      </c>
      <c r="O995" s="102">
        <f>IFERROR(VLOOKUP(D995,Data2!$A:$C,3,0),"")</f>
        <v/>
      </c>
      <c r="P995" s="102" t="n">
        <v>29</v>
      </c>
      <c r="Q995" s="102" t="n">
        <v>1</v>
      </c>
      <c r="R995" s="102" t="inlineStr"/>
      <c r="S995" s="102" t="inlineStr">
        <is>
          <t>CASE</t>
        </is>
      </c>
    </row>
    <row r="996">
      <c r="A996" s="96" t="inlineStr">
        <is>
          <t>803-BOX+804-BOX</t>
        </is>
      </c>
      <c r="B996" s="96" t="inlineStr">
        <is>
          <t>B096488J5R</t>
        </is>
      </c>
      <c r="C996" s="96" t="inlineStr">
        <is>
          <t>X0044RG5ZF</t>
        </is>
      </c>
      <c r="D996" s="96" t="inlineStr">
        <is>
          <t>803, 804</t>
        </is>
      </c>
      <c r="E996" s="96" t="n">
        <v>24</v>
      </c>
      <c r="F996" s="96" t="n">
        <v>12</v>
      </c>
      <c r="G996" s="96" t="inlineStr"/>
      <c r="H996" s="96" t="inlineStr"/>
      <c r="I996" s="96" t="n">
        <v>12</v>
      </c>
      <c r="J996" s="96" t="inlineStr"/>
      <c r="K996" s="96" t="inlineStr"/>
      <c r="L996" s="96" t="inlineStr"/>
      <c r="M996" s="96" t="n">
        <v>2</v>
      </c>
      <c r="N996" s="96">
        <f>IFERROR(VLOOKUP(D996,Data2!$A:$D,4,0),"")</f>
        <v/>
      </c>
      <c r="O996" s="96">
        <f>IFERROR(VLOOKUP(D996,Data2!$A:$C,3,0),"")</f>
        <v/>
      </c>
      <c r="P996" s="96" t="n">
        <v>9</v>
      </c>
      <c r="Q996" s="96" t="n">
        <v>12</v>
      </c>
      <c r="R996" s="96" t="inlineStr"/>
      <c r="S996" s="96" t="inlineStr">
        <is>
          <t>BOX</t>
        </is>
      </c>
    </row>
    <row r="997">
      <c r="A997" s="94" t="inlineStr">
        <is>
          <t>TOTALS</t>
        </is>
      </c>
      <c r="E997" s="94">
        <f>SUM(E2:E996)</f>
        <v/>
      </c>
      <c r="F997" s="94">
        <f>SUM(F2:F996)</f>
        <v/>
      </c>
      <c r="G997" s="94">
        <f>SUM(G2:G996)</f>
        <v/>
      </c>
      <c r="H997" s="94">
        <f>SUM(H2:H996)</f>
        <v/>
      </c>
    </row>
  </sheetData>
  <conditionalFormatting sqref="A1:A1048576">
    <cfRule type="duplicateValues" priority="2" dxfId="0"/>
  </conditionalFormatting>
  <conditionalFormatting sqref="A2:A822">
    <cfRule type="duplicateValues" priority="105" dxfId="0"/>
  </conditionalFormatting>
  <conditionalFormatting sqref="C1:C1048576">
    <cfRule type="duplicateValues" priority="1" dxfId="0"/>
  </conditionalFormatting>
  <conditionalFormatting sqref="K1:K1048576">
    <cfRule type="containsText" priority="3" operator="containsText" dxfId="25" text="BX-">
      <formula>NOT(ISERROR(SEARCH("BX-",K1)))</formula>
    </cfRule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64"/>
  <sheetViews>
    <sheetView zoomScale="130" zoomScaleNormal="130" workbookViewId="0">
      <selection activeCell="H3" sqref="H3"/>
    </sheetView>
  </sheetViews>
  <sheetFormatPr baseColWidth="8" defaultRowHeight="15"/>
  <cols>
    <col width="10" customWidth="1" min="2" max="4"/>
    <col width="23.7109375" customWidth="1" min="6" max="6"/>
  </cols>
  <sheetData>
    <row r="1">
      <c r="F1" s="52" t="inlineStr">
        <is>
          <t>ATTENTION: AWD removal</t>
        </is>
      </c>
      <c r="G1" t="inlineStr">
        <is>
          <t>Qty</t>
        </is>
      </c>
      <c r="H1" t="inlineStr">
        <is>
          <t>Used</t>
        </is>
      </c>
    </row>
    <row r="2">
      <c r="B2" t="inlineStr">
        <is>
          <t>Item#</t>
        </is>
      </c>
      <c r="C2" t="inlineStr">
        <is>
          <t>BOX</t>
        </is>
      </c>
      <c r="D2" t="inlineStr">
        <is>
          <t>CASE</t>
        </is>
      </c>
      <c r="F2" t="inlineStr">
        <is>
          <t>5027-CASE</t>
        </is>
      </c>
      <c r="G2" t="n">
        <v>10</v>
      </c>
      <c r="H2" t="n">
        <v>1</v>
      </c>
    </row>
    <row r="3">
      <c r="B3" t="n">
        <v>203</v>
      </c>
      <c r="C3" t="n">
        <v>1</v>
      </c>
    </row>
    <row r="4">
      <c r="B4" t="n">
        <v>534</v>
      </c>
      <c r="C4" t="n">
        <v>1</v>
      </c>
    </row>
    <row r="5">
      <c r="B5" t="n">
        <v>713</v>
      </c>
      <c r="C5" t="n">
        <v>1</v>
      </c>
    </row>
    <row r="6">
      <c r="B6" t="n">
        <v>2012</v>
      </c>
      <c r="C6" t="n">
        <v>1</v>
      </c>
    </row>
    <row r="7">
      <c r="B7" t="n">
        <v>2225</v>
      </c>
      <c r="C7" t="n">
        <v>1</v>
      </c>
    </row>
    <row r="8">
      <c r="B8" t="n">
        <v>609</v>
      </c>
      <c r="C8" t="n">
        <v>2</v>
      </c>
    </row>
    <row r="9">
      <c r="B9" t="n">
        <v>767</v>
      </c>
      <c r="C9" t="n">
        <v>2</v>
      </c>
    </row>
    <row r="10">
      <c r="B10" t="n">
        <v>1293</v>
      </c>
      <c r="C10" t="n">
        <v>2</v>
      </c>
    </row>
    <row r="11">
      <c r="B11" t="n">
        <v>2204</v>
      </c>
      <c r="C11" t="n">
        <v>2</v>
      </c>
    </row>
    <row r="12">
      <c r="B12" t="n">
        <v>2043</v>
      </c>
      <c r="C12" t="n">
        <v>3</v>
      </c>
    </row>
    <row r="13">
      <c r="B13" t="n">
        <v>5074</v>
      </c>
      <c r="C13" t="n">
        <v>3</v>
      </c>
    </row>
    <row r="14">
      <c r="B14" t="inlineStr">
        <is>
          <t>S-2</t>
        </is>
      </c>
      <c r="C14" t="n">
        <v>4</v>
      </c>
    </row>
    <row r="15">
      <c r="B15" t="n">
        <v>837</v>
      </c>
      <c r="C15" t="n">
        <v>5</v>
      </c>
    </row>
    <row r="16">
      <c r="B16" t="n">
        <v>508</v>
      </c>
      <c r="D16" t="n">
        <v>1</v>
      </c>
    </row>
    <row r="17">
      <c r="B17" t="n">
        <v>530</v>
      </c>
      <c r="D17" t="n">
        <v>1</v>
      </c>
    </row>
    <row r="18">
      <c r="B18" t="n">
        <v>569</v>
      </c>
      <c r="D18" t="n">
        <v>1</v>
      </c>
    </row>
    <row r="19">
      <c r="B19" t="n">
        <v>1286</v>
      </c>
      <c r="D19" t="n">
        <v>1</v>
      </c>
    </row>
    <row r="20">
      <c r="B20" t="n">
        <v>2405</v>
      </c>
      <c r="D20" t="n">
        <v>1</v>
      </c>
    </row>
    <row r="21">
      <c r="B21" t="n">
        <v>4151</v>
      </c>
      <c r="D21" t="n">
        <v>1</v>
      </c>
    </row>
    <row r="22">
      <c r="B22" t="n">
        <v>5053</v>
      </c>
      <c r="D22" t="n">
        <v>1</v>
      </c>
    </row>
    <row r="23">
      <c r="B23" t="n">
        <v>5087</v>
      </c>
      <c r="D23" t="n">
        <v>1</v>
      </c>
    </row>
    <row r="24">
      <c r="B24" t="n">
        <v>5173</v>
      </c>
      <c r="D24" t="n">
        <v>1</v>
      </c>
    </row>
    <row r="25">
      <c r="B25" t="n">
        <v>6303</v>
      </c>
      <c r="D25" t="n">
        <v>1</v>
      </c>
    </row>
    <row r="26">
      <c r="B26" t="n">
        <v>533</v>
      </c>
      <c r="D26" t="n">
        <v>2</v>
      </c>
    </row>
    <row r="27">
      <c r="B27" t="n">
        <v>608</v>
      </c>
      <c r="D27" t="n">
        <v>2</v>
      </c>
    </row>
    <row r="28">
      <c r="B28" t="n">
        <v>812</v>
      </c>
      <c r="D28" t="n">
        <v>2</v>
      </c>
    </row>
    <row r="29">
      <c r="B29" t="n">
        <v>1753</v>
      </c>
      <c r="D29" t="n">
        <v>2</v>
      </c>
    </row>
    <row r="30">
      <c r="B30" t="n">
        <v>2044</v>
      </c>
      <c r="D30" t="n">
        <v>2</v>
      </c>
    </row>
    <row r="31">
      <c r="B31" t="n">
        <v>2227</v>
      </c>
      <c r="D31" t="n">
        <v>2</v>
      </c>
    </row>
    <row r="32">
      <c r="B32" t="n">
        <v>3107</v>
      </c>
      <c r="D32" t="n">
        <v>2</v>
      </c>
    </row>
    <row r="33">
      <c r="B33" t="n">
        <v>5414</v>
      </c>
      <c r="D33" t="n">
        <v>2</v>
      </c>
    </row>
    <row r="34">
      <c r="B34" t="n">
        <v>4577036</v>
      </c>
      <c r="D34" t="n">
        <v>2</v>
      </c>
    </row>
    <row r="35">
      <c r="B35" t="n">
        <v>4569945741</v>
      </c>
      <c r="D35" t="n">
        <v>2</v>
      </c>
    </row>
    <row r="36">
      <c r="B36" t="n">
        <v>465</v>
      </c>
      <c r="D36" t="n">
        <v>3</v>
      </c>
    </row>
    <row r="37">
      <c r="B37" t="n">
        <v>552</v>
      </c>
      <c r="D37" t="n">
        <v>3</v>
      </c>
    </row>
    <row r="38">
      <c r="B38" t="n">
        <v>1301</v>
      </c>
      <c r="D38" t="n">
        <v>3</v>
      </c>
    </row>
    <row r="39">
      <c r="B39" t="n">
        <v>3190</v>
      </c>
      <c r="D39" t="n">
        <v>3</v>
      </c>
    </row>
    <row r="40">
      <c r="B40" t="n">
        <v>4103</v>
      </c>
      <c r="D40" t="n">
        <v>3</v>
      </c>
    </row>
    <row r="41">
      <c r="B41" t="n">
        <v>5075</v>
      </c>
      <c r="D41" t="n">
        <v>3</v>
      </c>
    </row>
    <row r="42">
      <c r="B42" t="n">
        <v>5190</v>
      </c>
      <c r="D42" t="n">
        <v>3</v>
      </c>
    </row>
    <row r="43">
      <c r="B43" t="n">
        <v>835</v>
      </c>
      <c r="D43" t="n">
        <v>4</v>
      </c>
    </row>
    <row r="44">
      <c r="B44" t="n">
        <v>2028</v>
      </c>
      <c r="D44" t="n">
        <v>4</v>
      </c>
    </row>
    <row r="45">
      <c r="B45" t="n">
        <v>4102</v>
      </c>
      <c r="D45" t="n">
        <v>4</v>
      </c>
    </row>
    <row r="46">
      <c r="B46" t="n">
        <v>4122</v>
      </c>
      <c r="D46" t="n">
        <v>4</v>
      </c>
    </row>
    <row r="47">
      <c r="B47" t="inlineStr">
        <is>
          <t>942-A</t>
        </is>
      </c>
      <c r="D47" t="n">
        <v>4</v>
      </c>
    </row>
    <row r="48">
      <c r="B48" t="n">
        <v>560</v>
      </c>
      <c r="D48" t="n">
        <v>5</v>
      </c>
    </row>
    <row r="49">
      <c r="B49" t="n">
        <v>609</v>
      </c>
      <c r="D49" t="n">
        <v>5</v>
      </c>
    </row>
    <row r="50">
      <c r="B50" t="n">
        <v>5027</v>
      </c>
      <c r="D50" t="n">
        <v>5</v>
      </c>
    </row>
    <row r="51">
      <c r="B51" t="n">
        <v>5043</v>
      </c>
      <c r="D51" t="n">
        <v>5</v>
      </c>
    </row>
    <row r="52">
      <c r="B52" t="n">
        <v>4576436</v>
      </c>
      <c r="D52" t="n">
        <v>5</v>
      </c>
    </row>
    <row r="53">
      <c r="B53" t="inlineStr">
        <is>
          <t>3459-A</t>
        </is>
      </c>
      <c r="D53" t="n">
        <v>5</v>
      </c>
    </row>
    <row r="54">
      <c r="B54" t="n">
        <v>532</v>
      </c>
      <c r="D54" t="n">
        <v>6</v>
      </c>
    </row>
    <row r="55">
      <c r="B55" t="n">
        <v>39200</v>
      </c>
      <c r="D55" t="n">
        <v>6</v>
      </c>
    </row>
    <row r="56">
      <c r="B56" t="n">
        <v>3451</v>
      </c>
      <c r="D56" t="n">
        <v>8</v>
      </c>
    </row>
    <row r="57">
      <c r="B57" t="n">
        <v>3191</v>
      </c>
      <c r="D57" t="n">
        <v>9</v>
      </c>
    </row>
    <row r="58">
      <c r="B58" t="n">
        <v>3467</v>
      </c>
      <c r="D58" t="n">
        <v>9</v>
      </c>
    </row>
    <row r="59">
      <c r="B59" t="n">
        <v>847</v>
      </c>
      <c r="D59" t="n">
        <v>10</v>
      </c>
    </row>
    <row r="60">
      <c r="B60" t="n">
        <v>5066</v>
      </c>
      <c r="D60" t="n">
        <v>10</v>
      </c>
    </row>
    <row r="61">
      <c r="B61" t="n">
        <v>41166</v>
      </c>
      <c r="D61" t="n">
        <v>10</v>
      </c>
    </row>
    <row r="62">
      <c r="B62" t="n">
        <v>3163</v>
      </c>
      <c r="D62" t="n">
        <v>12</v>
      </c>
    </row>
    <row r="63">
      <c r="B63" t="n">
        <v>3167</v>
      </c>
      <c r="D63" t="n">
        <v>17</v>
      </c>
    </row>
    <row r="64">
      <c r="B64" t="n">
        <v>582</v>
      </c>
      <c r="D64" t="n">
        <v>20</v>
      </c>
    </row>
  </sheetData>
  <conditionalFormatting sqref="B1:B1048576">
    <cfRule type="duplicateValues" priority="1" dxfId="0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M12" sqref="M12"/>
    </sheetView>
  </sheetViews>
  <sheetFormatPr baseColWidth="8" defaultColWidth="8.85546875" defaultRowHeight="15"/>
  <cols>
    <col width="11.28515625" customWidth="1" min="1" max="1"/>
  </cols>
  <sheetData>
    <row r="1">
      <c r="A1" t="inlineStr">
        <is>
          <t>Workflow name</t>
        </is>
      </c>
      <c r="B1" t="inlineStr">
        <is>
          <t>wf9547a679-894d-4f41-afc0-a2dbe4aa3f05</t>
        </is>
      </c>
    </row>
    <row r="2">
      <c r="A2" t="inlineStr">
        <is>
          <t>Shipment ID</t>
        </is>
      </c>
      <c r="B2" t="inlineStr">
        <is>
          <t>STAR-VKFAPNKKS6S4A</t>
        </is>
      </c>
    </row>
    <row r="3">
      <c r="A3" t="inlineStr">
        <is>
          <t>Shipment name</t>
        </is>
      </c>
      <c r="B3" t="inlineStr">
        <is>
          <t>To be assigned</t>
        </is>
      </c>
    </row>
    <row r="4">
      <c r="A4" t="inlineStr">
        <is>
          <t>Ship to</t>
        </is>
      </c>
      <c r="B4" t="inlineStr">
        <is>
          <t>NORTH EAST, MD</t>
        </is>
      </c>
    </row>
    <row r="5">
      <c r="A5" t="inlineStr">
        <is>
          <t>Boxes</t>
        </is>
      </c>
      <c r="B5" t="n">
        <v>241</v>
      </c>
    </row>
    <row r="6">
      <c r="A6" t="inlineStr">
        <is>
          <t>SKUs</t>
        </is>
      </c>
      <c r="B6" t="n">
        <v>72</v>
      </c>
    </row>
    <row r="7">
      <c r="A7" t="inlineStr">
        <is>
          <t>Units</t>
        </is>
      </c>
      <c r="B7" t="n">
        <v>4352</v>
      </c>
    </row>
    <row r="9">
      <c r="A9" t="inlineStr">
        <is>
          <t>Case packed (241 boxes)</t>
        </is>
      </c>
    </row>
    <row r="10">
      <c r="A10" t="inlineStr">
        <is>
          <t>SKU</t>
        </is>
      </c>
      <c r="B10" t="inlineStr">
        <is>
          <t>Title</t>
        </is>
      </c>
      <c r="C10" t="inlineStr">
        <is>
          <t>ASIN</t>
        </is>
      </c>
      <c r="D10" t="inlineStr">
        <is>
          <t>FNSKU</t>
        </is>
      </c>
      <c r="E10" t="inlineStr">
        <is>
          <t>Case pack template name</t>
        </is>
      </c>
      <c r="F10" t="inlineStr">
        <is>
          <t>Condition</t>
        </is>
      </c>
      <c r="G10" t="inlineStr">
        <is>
          <t>Who preps units?</t>
        </is>
      </c>
      <c r="H10" t="inlineStr">
        <is>
          <t>Who labels units?</t>
        </is>
      </c>
      <c r="I10" t="inlineStr">
        <is>
          <t>Prep type</t>
        </is>
      </c>
      <c r="J10" t="inlineStr">
        <is>
          <t>Box weight (lb)</t>
        </is>
      </c>
      <c r="K10" t="inlineStr">
        <is>
          <t>Box length (inch)</t>
        </is>
      </c>
      <c r="L10" t="inlineStr">
        <is>
          <t>Box width (inch)</t>
        </is>
      </c>
      <c r="M10" t="inlineStr">
        <is>
          <t>Box height (inch)</t>
        </is>
      </c>
      <c r="N10" t="inlineStr">
        <is>
          <t>Units per box</t>
        </is>
      </c>
      <c r="O10" t="inlineStr">
        <is>
          <t>Total boxes</t>
        </is>
      </c>
      <c r="P10" t="inlineStr">
        <is>
          <t>Total units</t>
        </is>
      </c>
      <c r="Q10" t="inlineStr">
        <is>
          <t>Box ID</t>
        </is>
      </c>
    </row>
    <row r="11">
      <c r="A11" t="inlineStr">
        <is>
          <t>FBA_533-BOX</t>
        </is>
      </c>
      <c r="B11" t="inlineStr">
        <is>
          <t>BAZIC Subtraction Flash Cards, Numbers Math Flashcards Game at School Home, Problem Solving (36/Pack), 24-Packs</t>
        </is>
      </c>
      <c r="C11" t="inlineStr">
        <is>
          <t>B07XQLGMSV</t>
        </is>
      </c>
      <c r="D11" t="inlineStr">
        <is>
          <t>X0044RLXAR</t>
        </is>
      </c>
      <c r="E11" t="inlineStr">
        <is>
          <t>Case (3 boxes)</t>
        </is>
      </c>
      <c r="F11" t="inlineStr">
        <is>
          <t>New</t>
        </is>
      </c>
      <c r="G11" t="inlineStr">
        <is>
          <t>By seller</t>
        </is>
      </c>
      <c r="H11" t="inlineStr">
        <is>
          <t>By seller</t>
        </is>
      </c>
      <c r="I11" t="inlineStr">
        <is>
          <t>No prep needed</t>
        </is>
      </c>
      <c r="J11" t="n">
        <v>16.4</v>
      </c>
      <c r="K11" t="n">
        <v>7</v>
      </c>
      <c r="L11" t="n">
        <v>12</v>
      </c>
      <c r="M11" t="n">
        <v>11</v>
      </c>
      <c r="N11" t="n">
        <v>3</v>
      </c>
      <c r="O11" t="n">
        <v>2</v>
      </c>
      <c r="P11" t="n">
        <v>6</v>
      </c>
      <c r="Q11" t="inlineStr">
        <is>
          <t>To be assigned</t>
        </is>
      </c>
    </row>
    <row r="12">
      <c r="A12" t="inlineStr">
        <is>
          <t>FBA_508-EACH</t>
        </is>
      </c>
      <c r="B12" t="inlineStr">
        <is>
          <t>BAZIC Composition Book Wide Ruled 100 Sheet Black Marble Notebook, Writing Journal Comp Lined Notebooks for School, 1-Pack</t>
        </is>
      </c>
      <c r="C12" t="inlineStr">
        <is>
          <t>B001E75OY0</t>
        </is>
      </c>
      <c r="D12" t="inlineStr">
        <is>
          <t>B001E75OY0</t>
        </is>
      </c>
      <c r="E12" t="inlineStr">
        <is>
          <t>ASDN_DEFAULT_CONFIG</t>
        </is>
      </c>
      <c r="F12" t="inlineStr">
        <is>
          <t>New</t>
        </is>
      </c>
      <c r="G12" t="inlineStr">
        <is>
          <t>By seller</t>
        </is>
      </c>
      <c r="H12" t="inlineStr">
        <is>
          <t>-</t>
        </is>
      </c>
      <c r="I12" t="inlineStr">
        <is>
          <t>No prep needed</t>
        </is>
      </c>
      <c r="J12" t="n">
        <v>31.8</v>
      </c>
      <c r="K12" t="n">
        <v>15.5</v>
      </c>
      <c r="L12" t="n">
        <v>10</v>
      </c>
      <c r="M12" t="n">
        <v>8.5</v>
      </c>
      <c r="N12" t="n">
        <v>48</v>
      </c>
      <c r="O12" t="n">
        <v>1</v>
      </c>
      <c r="P12" t="n">
        <v>48</v>
      </c>
      <c r="Q12" t="inlineStr">
        <is>
          <t>To be assigned</t>
        </is>
      </c>
    </row>
    <row r="13">
      <c r="A13" t="inlineStr">
        <is>
          <t>FBA_3107-BOX</t>
        </is>
      </c>
      <c r="B13" t="inlineStr">
        <is>
          <t>BAZIC Binder Dividers w/ 10 Color Tabs 8. 5" x 11", 11 Hole Punch Plastic Index Divider with Tab for 3 Ring Binders, (10/Pack), 24-Packs</t>
        </is>
      </c>
      <c r="C13" t="inlineStr">
        <is>
          <t>B07XQJZL28</t>
        </is>
      </c>
      <c r="D13" t="inlineStr">
        <is>
          <t>X0045A6VWX</t>
        </is>
      </c>
      <c r="E13" t="inlineStr">
        <is>
          <t>Case (6 boxes)</t>
        </is>
      </c>
      <c r="F13" t="inlineStr">
        <is>
          <t>New</t>
        </is>
      </c>
      <c r="G13" t="inlineStr">
        <is>
          <t>By seller</t>
        </is>
      </c>
      <c r="H13" t="inlineStr">
        <is>
          <t>By seller</t>
        </is>
      </c>
      <c r="I13" t="inlineStr">
        <is>
          <t>No prep needed</t>
        </is>
      </c>
      <c r="J13" t="n">
        <v>37.6</v>
      </c>
      <c r="K13" t="n">
        <v>10</v>
      </c>
      <c r="L13" t="n">
        <v>15</v>
      </c>
      <c r="M13" t="n">
        <v>13</v>
      </c>
      <c r="N13" t="n">
        <v>6</v>
      </c>
      <c r="O13" t="n">
        <v>2</v>
      </c>
      <c r="P13" t="n">
        <v>12</v>
      </c>
      <c r="Q13" t="inlineStr">
        <is>
          <t>To be assigned</t>
        </is>
      </c>
    </row>
    <row r="14">
      <c r="A14" t="inlineStr">
        <is>
          <t>FBA_942-A-EA-BL</t>
        </is>
      </c>
      <c r="B14" t="inlineStr">
        <is>
          <t>BAZIC Desktop Tape Dispenser w/Tape Refill 3/4" x 250", 1" Core Weighted Non-Skid Base, Sharpe Blade Tapes Holder, Blue Color, 1-Pack</t>
        </is>
      </c>
      <c r="C14" t="inlineStr">
        <is>
          <t>B0CV2WM9FJ</t>
        </is>
      </c>
      <c r="D14" t="inlineStr">
        <is>
          <t>X0044KCA65</t>
        </is>
      </c>
      <c r="E14" t="inlineStr">
        <is>
          <t>Case (12)</t>
        </is>
      </c>
      <c r="F14" t="inlineStr">
        <is>
          <t>New</t>
        </is>
      </c>
      <c r="G14" t="inlineStr">
        <is>
          <t>By seller</t>
        </is>
      </c>
      <c r="H14" t="inlineStr">
        <is>
          <t>By seller</t>
        </is>
      </c>
      <c r="I14" t="inlineStr">
        <is>
          <t>No prep needed</t>
        </is>
      </c>
      <c r="J14" t="n">
        <v>20</v>
      </c>
      <c r="K14" t="n">
        <v>8</v>
      </c>
      <c r="L14" t="n">
        <v>12</v>
      </c>
      <c r="M14" t="n">
        <v>11</v>
      </c>
      <c r="N14" t="n">
        <v>12</v>
      </c>
      <c r="O14" t="n">
        <v>1</v>
      </c>
      <c r="P14" t="n">
        <v>12</v>
      </c>
      <c r="Q14" t="inlineStr">
        <is>
          <t>To be assigned</t>
        </is>
      </c>
    </row>
    <row r="15">
      <c r="A15" t="inlineStr">
        <is>
          <t>FBA_3191-CASE</t>
        </is>
      </c>
      <c r="B15" t="inlineStr">
        <is>
          <t>BAZIC 3 Ring Binder 1" Economy View Binders Organizer - Blue, Round Ring, Hold 175 Sheets Paper, for School Office Home, 12-Count</t>
        </is>
      </c>
      <c r="C15" t="inlineStr">
        <is>
          <t>B07QF5ZS6P</t>
        </is>
      </c>
      <c r="D15" t="inlineStr">
        <is>
          <t>X003SBSJJN</t>
        </is>
      </c>
      <c r="E15" t="inlineStr">
        <is>
          <t>1 Case</t>
        </is>
      </c>
      <c r="F15" t="inlineStr">
        <is>
          <t>New</t>
        </is>
      </c>
      <c r="G15" t="inlineStr">
        <is>
          <t>By seller</t>
        </is>
      </c>
      <c r="H15" t="inlineStr">
        <is>
          <t>By seller</t>
        </is>
      </c>
      <c r="I15" t="inlineStr">
        <is>
          <t>No prep needed</t>
        </is>
      </c>
      <c r="J15" t="n">
        <v>8.640000000000001</v>
      </c>
      <c r="K15" t="n">
        <v>6</v>
      </c>
      <c r="L15" t="n">
        <v>13.25</v>
      </c>
      <c r="M15" t="n">
        <v>12.25</v>
      </c>
      <c r="N15" t="n">
        <v>1</v>
      </c>
      <c r="O15" t="n">
        <v>9</v>
      </c>
      <c r="P15" t="n">
        <v>9</v>
      </c>
      <c r="Q15" t="inlineStr">
        <is>
          <t>To be assigned</t>
        </is>
      </c>
    </row>
    <row r="16">
      <c r="A16" t="inlineStr">
        <is>
          <t>FBA_3467-EACH</t>
        </is>
      </c>
      <c r="B16" t="inlineStr">
        <is>
          <t>BAZIC Glitter Glue Tube Classic Color, Non-Toxic Washable Glitter Glue for Slime Paints DIY Art Crafts Party (120ml/Pack), 1-Pack</t>
        </is>
      </c>
      <c r="C16" t="inlineStr">
        <is>
          <t>B01HDJMKBM</t>
        </is>
      </c>
      <c r="D16" t="inlineStr">
        <is>
          <t>B01HDJMKBM</t>
        </is>
      </c>
      <c r="E16" t="inlineStr">
        <is>
          <t>Case (72)</t>
        </is>
      </c>
      <c r="F16" t="inlineStr">
        <is>
          <t>New</t>
        </is>
      </c>
      <c r="G16" t="inlineStr">
        <is>
          <t>By seller</t>
        </is>
      </c>
      <c r="H16" t="inlineStr">
        <is>
          <t>-</t>
        </is>
      </c>
      <c r="I16" t="inlineStr">
        <is>
          <t>No prep needed</t>
        </is>
      </c>
      <c r="J16" t="n">
        <v>30.58</v>
      </c>
      <c r="K16" t="n">
        <v>12</v>
      </c>
      <c r="L16" t="n">
        <v>13.5</v>
      </c>
      <c r="M16" t="n">
        <v>13.25</v>
      </c>
      <c r="N16" t="n">
        <v>72</v>
      </c>
      <c r="O16" t="n">
        <v>4</v>
      </c>
      <c r="P16" t="n">
        <v>288</v>
      </c>
      <c r="Q16" t="inlineStr">
        <is>
          <t>To be assigned</t>
        </is>
      </c>
    </row>
    <row r="17">
      <c r="A17" t="inlineStr">
        <is>
          <t>FBA_3167-SET4</t>
        </is>
      </c>
      <c r="B17" t="inlineStr">
        <is>
          <t>BAZIC 3 Ring Binder 1" Economy View Binders Organizer - Pastel Color, Round Ring, Hold 175 Sheets Paper, for School Office Home, 4-Count</t>
        </is>
      </c>
      <c r="C17" t="inlineStr">
        <is>
          <t>B08LP2FGJM</t>
        </is>
      </c>
      <c r="D17" t="inlineStr">
        <is>
          <t>X003BVZHKJ</t>
        </is>
      </c>
      <c r="E17" t="inlineStr">
        <is>
          <t>Case Pack (10 Sets)</t>
        </is>
      </c>
      <c r="F17" t="inlineStr">
        <is>
          <t>New</t>
        </is>
      </c>
      <c r="G17" t="inlineStr">
        <is>
          <t>-</t>
        </is>
      </c>
      <c r="H17" t="inlineStr">
        <is>
          <t>By seller</t>
        </is>
      </c>
      <c r="I17" t="inlineStr">
        <is>
          <t>No prep needed</t>
        </is>
      </c>
      <c r="J17" t="n">
        <v>28</v>
      </c>
      <c r="K17" t="n">
        <v>13</v>
      </c>
      <c r="L17" t="n">
        <v>19</v>
      </c>
      <c r="M17" t="n">
        <v>13</v>
      </c>
      <c r="N17" t="n">
        <v>10</v>
      </c>
      <c r="O17" t="n">
        <v>10</v>
      </c>
      <c r="P17" t="n">
        <v>100</v>
      </c>
      <c r="Q17" t="inlineStr">
        <is>
          <t>To be assigned</t>
        </is>
      </c>
    </row>
    <row r="18">
      <c r="A18" t="inlineStr">
        <is>
          <t>FBA_609-PACK4</t>
        </is>
      </c>
      <c r="B18" t="inlineStr">
        <is>
          <t>BAZIC Staples Standard (26/6) Metallic Color 3000/Pack, Stapler Refill Standard Size Staple, Assorted Colors, 4-Packs</t>
        </is>
      </c>
      <c r="C18" t="inlineStr">
        <is>
          <t>B09C2QNFTV</t>
        </is>
      </c>
      <c r="D18" t="inlineStr">
        <is>
          <t>X0044RLX89</t>
        </is>
      </c>
      <c r="E18" t="inlineStr">
        <is>
          <t>Case (18)</t>
        </is>
      </c>
      <c r="F18" t="inlineStr">
        <is>
          <t>New</t>
        </is>
      </c>
      <c r="G18" t="inlineStr">
        <is>
          <t>By seller</t>
        </is>
      </c>
      <c r="H18" t="inlineStr">
        <is>
          <t>By seller</t>
        </is>
      </c>
      <c r="I18" t="inlineStr">
        <is>
          <t>No prep needed</t>
        </is>
      </c>
      <c r="J18" t="n">
        <v>17.08</v>
      </c>
      <c r="K18" t="n">
        <v>5</v>
      </c>
      <c r="L18" t="n">
        <v>14</v>
      </c>
      <c r="M18" t="n">
        <v>8</v>
      </c>
      <c r="N18" t="n">
        <v>18</v>
      </c>
      <c r="O18" t="n">
        <v>3</v>
      </c>
      <c r="P18" t="n">
        <v>54</v>
      </c>
      <c r="Q18" t="inlineStr">
        <is>
          <t>To be assigned</t>
        </is>
      </c>
    </row>
    <row r="19">
      <c r="A19" t="inlineStr">
        <is>
          <t>FBA_5414-PACK3</t>
        </is>
      </c>
      <c r="B19" t="inlineStr">
        <is>
          <t>BAZIC Poster Board Glitter Color 11" X 14", Sparkling Frame Colored Poster Board Paper for Christmas Wedding Birthday Craft Project (5/Pack), 3-Packs</t>
        </is>
      </c>
      <c r="C19" t="inlineStr">
        <is>
          <t>B08FZR2GLR</t>
        </is>
      </c>
      <c r="D19" t="inlineStr">
        <is>
          <t>X00468H3EJ</t>
        </is>
      </c>
      <c r="E19" t="inlineStr">
        <is>
          <t>ASDN_DEFAULT_CONFIG</t>
        </is>
      </c>
      <c r="F19" t="inlineStr">
        <is>
          <t>New</t>
        </is>
      </c>
      <c r="G19" t="inlineStr">
        <is>
          <t>By seller</t>
        </is>
      </c>
      <c r="H19" t="inlineStr">
        <is>
          <t>By seller</t>
        </is>
      </c>
      <c r="I19" t="inlineStr">
        <is>
          <t>No prep needed</t>
        </is>
      </c>
      <c r="J19" t="n">
        <v>19</v>
      </c>
      <c r="K19" t="n">
        <v>16</v>
      </c>
      <c r="L19" t="n">
        <v>15</v>
      </c>
      <c r="M19" t="n">
        <v>6</v>
      </c>
      <c r="N19" t="n">
        <v>16</v>
      </c>
      <c r="O19" t="n">
        <v>2</v>
      </c>
      <c r="P19" t="n">
        <v>32</v>
      </c>
      <c r="Q19" t="inlineStr">
        <is>
          <t>To be assigned</t>
        </is>
      </c>
    </row>
    <row r="20">
      <c r="A20" t="inlineStr">
        <is>
          <t>FBA_4577036-SET2</t>
        </is>
      </c>
      <c r="B20" t="inlineStr">
        <is>
          <t>Disney Princess Coloring Book 2 Titles, Fun Game Workbook for Learning Drawing Coloring, Gift for Kids Toddler Activity at Classroom Home, 80 Pages, 2-Pack</t>
        </is>
      </c>
      <c r="C20" t="inlineStr">
        <is>
          <t>B0897CBHTZ</t>
        </is>
      </c>
      <c r="D20" t="inlineStr">
        <is>
          <t>X004BHUY9L</t>
        </is>
      </c>
      <c r="E20" t="inlineStr">
        <is>
          <t>Case (18 Sets)</t>
        </is>
      </c>
      <c r="F20" t="inlineStr">
        <is>
          <t>New</t>
        </is>
      </c>
      <c r="G20" t="inlineStr">
        <is>
          <t>-</t>
        </is>
      </c>
      <c r="H20" t="inlineStr">
        <is>
          <t>By seller</t>
        </is>
      </c>
      <c r="I20" t="inlineStr">
        <is>
          <t>No prep needed</t>
        </is>
      </c>
      <c r="J20" t="n">
        <v>10.6</v>
      </c>
      <c r="K20" t="n">
        <v>4</v>
      </c>
      <c r="L20" t="n">
        <v>16</v>
      </c>
      <c r="M20" t="n">
        <v>11</v>
      </c>
      <c r="N20" t="n">
        <v>18</v>
      </c>
      <c r="O20" t="n">
        <v>2</v>
      </c>
      <c r="P20" t="n">
        <v>36</v>
      </c>
      <c r="Q20" t="inlineStr">
        <is>
          <t>To be assigned</t>
        </is>
      </c>
    </row>
    <row r="21">
      <c r="A21" t="inlineStr">
        <is>
          <t>FBA_5043-PACK2</t>
        </is>
      </c>
      <c r="B21" t="inlineStr">
        <is>
          <t>BAZIC Sketch Pad 50 Sheet 6" X 8", Top Bound Spiral Sketchbook Drawing Pads, Sketching Paper Coloring Book for Artist School, 2-Pack</t>
        </is>
      </c>
      <c r="C21" t="inlineStr">
        <is>
          <t>B08DFJW6V4</t>
        </is>
      </c>
      <c r="D21" t="inlineStr">
        <is>
          <t>X0040DSNM1</t>
        </is>
      </c>
      <c r="E21" t="inlineStr">
        <is>
          <t>Case (24)</t>
        </is>
      </c>
      <c r="F21" t="inlineStr">
        <is>
          <t>New</t>
        </is>
      </c>
      <c r="G21" t="inlineStr">
        <is>
          <t>By seller</t>
        </is>
      </c>
      <c r="H21" t="inlineStr">
        <is>
          <t>By seller</t>
        </is>
      </c>
      <c r="I21" t="inlineStr">
        <is>
          <t>No prep needed</t>
        </is>
      </c>
      <c r="J21" t="n">
        <v>22</v>
      </c>
      <c r="K21" t="n">
        <v>9.75</v>
      </c>
      <c r="L21" t="n">
        <v>12.75</v>
      </c>
      <c r="M21" t="n">
        <v>10</v>
      </c>
      <c r="N21" t="n">
        <v>24</v>
      </c>
      <c r="O21" t="n">
        <v>3</v>
      </c>
      <c r="P21" t="n">
        <v>72</v>
      </c>
      <c r="Q21" t="inlineStr">
        <is>
          <t>To be assigned</t>
        </is>
      </c>
    </row>
    <row r="22">
      <c r="A22" t="inlineStr">
        <is>
          <t>FBA_2405-EACH</t>
        </is>
      </c>
      <c r="B22" t="inlineStr">
        <is>
          <t>BAZIC White Chalk, Standard Size Blackboard Chalkboard Chalks, Great Game Activity for Kids, Art Teacher Office School Home (24/Pack), 1-Pack</t>
        </is>
      </c>
      <c r="C22" t="inlineStr">
        <is>
          <t>B003BUK0UG</t>
        </is>
      </c>
      <c r="D22" t="inlineStr">
        <is>
          <t>B003BUK0UG</t>
        </is>
      </c>
      <c r="E22" t="inlineStr">
        <is>
          <t>ASDN_DEFAULT_CONFIG</t>
        </is>
      </c>
      <c r="F22" t="inlineStr">
        <is>
          <t>New</t>
        </is>
      </c>
      <c r="G22" t="inlineStr">
        <is>
          <t>By seller</t>
        </is>
      </c>
      <c r="H22" t="inlineStr">
        <is>
          <t>-</t>
        </is>
      </c>
      <c r="I22" t="inlineStr">
        <is>
          <t>No prep needed</t>
        </is>
      </c>
      <c r="J22" t="n">
        <v>15</v>
      </c>
      <c r="K22" t="n">
        <v>8</v>
      </c>
      <c r="L22" t="n">
        <v>6</v>
      </c>
      <c r="M22" t="n">
        <v>4</v>
      </c>
      <c r="N22" t="n">
        <v>24</v>
      </c>
      <c r="O22" t="n">
        <v>1</v>
      </c>
      <c r="P22" t="n">
        <v>24</v>
      </c>
      <c r="Q22" t="inlineStr">
        <is>
          <t>To be assigned</t>
        </is>
      </c>
    </row>
    <row r="23">
      <c r="A23" t="inlineStr">
        <is>
          <t>FBA_3467-EACH-1</t>
        </is>
      </c>
      <c r="B23" t="inlineStr">
        <is>
          <t>BAZIC 6 Color Glitter Glue Set 20 Milliliter Bottles - Classic Colors - Green, Gold, red, Silver, Blue, and Purple</t>
        </is>
      </c>
      <c r="C23" t="inlineStr">
        <is>
          <t>B01HTYG3LE</t>
        </is>
      </c>
      <c r="D23" t="inlineStr">
        <is>
          <t>B01HTYG3LE</t>
        </is>
      </c>
      <c r="E23" t="inlineStr">
        <is>
          <t>ASDN_DEFAULT_CONFIG</t>
        </is>
      </c>
      <c r="F23" t="inlineStr">
        <is>
          <t>New</t>
        </is>
      </c>
      <c r="G23" t="inlineStr">
        <is>
          <t>By seller</t>
        </is>
      </c>
      <c r="H23" t="inlineStr">
        <is>
          <t>By seller</t>
        </is>
      </c>
      <c r="I23" t="inlineStr">
        <is>
          <t>Sold as set</t>
        </is>
      </c>
      <c r="J23" t="n">
        <v>35</v>
      </c>
      <c r="K23" t="n">
        <v>17</v>
      </c>
      <c r="L23" t="n">
        <v>12</v>
      </c>
      <c r="M23" t="n">
        <v>15</v>
      </c>
      <c r="N23" t="n">
        <v>72</v>
      </c>
      <c r="O23" t="n">
        <v>5</v>
      </c>
      <c r="P23" t="n">
        <v>360</v>
      </c>
      <c r="Q23" t="inlineStr">
        <is>
          <t>To be assigned</t>
        </is>
      </c>
    </row>
    <row r="24">
      <c r="A24" t="inlineStr">
        <is>
          <t>FBA_4122-EACH</t>
        </is>
      </c>
      <c r="B24" t="inlineStr">
        <is>
          <t>BAZIC 3 Ring Binder 1" Economy View Binders Organizer - Green, Round Ring, Hold 175 Sheets Paper, for School Office Home, 1-Count</t>
        </is>
      </c>
      <c r="C24" t="inlineStr">
        <is>
          <t>B07Q97RHBH</t>
        </is>
      </c>
      <c r="D24" t="inlineStr">
        <is>
          <t>X003SBSJEN</t>
        </is>
      </c>
      <c r="E24" t="inlineStr">
        <is>
          <t>ASDN_DEFAULT_CONFIG</t>
        </is>
      </c>
      <c r="F24" t="inlineStr">
        <is>
          <t>New</t>
        </is>
      </c>
      <c r="G24" t="inlineStr">
        <is>
          <t>By seller</t>
        </is>
      </c>
      <c r="H24" t="inlineStr">
        <is>
          <t>By seller</t>
        </is>
      </c>
      <c r="I24" t="inlineStr">
        <is>
          <t>No prep needed</t>
        </is>
      </c>
      <c r="J24" t="n">
        <v>10</v>
      </c>
      <c r="K24" t="n">
        <v>13.5</v>
      </c>
      <c r="L24" t="n">
        <v>6</v>
      </c>
      <c r="M24" t="n">
        <v>12</v>
      </c>
      <c r="N24" t="n">
        <v>12</v>
      </c>
      <c r="O24" t="n">
        <v>4</v>
      </c>
      <c r="P24" t="n">
        <v>48</v>
      </c>
      <c r="Q24" t="inlineStr">
        <is>
          <t>To be assigned</t>
        </is>
      </c>
    </row>
    <row r="25">
      <c r="A25" t="inlineStr">
        <is>
          <t>FBA_530-EACH</t>
        </is>
      </c>
      <c r="B25" t="inlineStr">
        <is>
          <t>BAZIC Poster Board 22" X 14" White Poster Board Paper for School Craft Project Presentation Drawing Graphic Display (3/Pack), 1-Pack</t>
        </is>
      </c>
      <c r="C25" t="inlineStr">
        <is>
          <t>B07S7GG12K</t>
        </is>
      </c>
      <c r="D25" t="inlineStr">
        <is>
          <t>X003GYJU0J</t>
        </is>
      </c>
      <c r="E25" t="inlineStr">
        <is>
          <t>Case Pack (48)</t>
        </is>
      </c>
      <c r="F25" t="inlineStr">
        <is>
          <t>New</t>
        </is>
      </c>
      <c r="G25" t="inlineStr">
        <is>
          <t>-</t>
        </is>
      </c>
      <c r="H25" t="inlineStr">
        <is>
          <t>By seller</t>
        </is>
      </c>
      <c r="I25" t="inlineStr">
        <is>
          <t>No prep needed</t>
        </is>
      </c>
      <c r="J25" t="n">
        <v>18.5</v>
      </c>
      <c r="K25" t="n">
        <v>2.5</v>
      </c>
      <c r="L25" t="n">
        <v>22</v>
      </c>
      <c r="M25" t="n">
        <v>14</v>
      </c>
      <c r="N25" t="n">
        <v>48</v>
      </c>
      <c r="O25" t="n">
        <v>1</v>
      </c>
      <c r="P25" t="n">
        <v>48</v>
      </c>
      <c r="Q25" t="inlineStr">
        <is>
          <t>To be assigned</t>
        </is>
      </c>
    </row>
    <row r="26">
      <c r="A26" t="inlineStr">
        <is>
          <t>FBA_942-A-EA-BG</t>
        </is>
      </c>
      <c r="B26" t="inlineStr">
        <is>
          <t>BAZIC Desktop Tape Dispenser w/Tape Refill 3/4" x 250", 1" Core Weighted Non-Skid Base, Sharpe Blade Tapes Holder, Beige Color, 1-Pack</t>
        </is>
      </c>
      <c r="C26" t="inlineStr">
        <is>
          <t>B0CV2WLXLC</t>
        </is>
      </c>
      <c r="D26" t="inlineStr">
        <is>
          <t>X0044K5Z1H</t>
        </is>
      </c>
      <c r="E26" t="inlineStr">
        <is>
          <t>Case (12)</t>
        </is>
      </c>
      <c r="F26" t="inlineStr">
        <is>
          <t>New</t>
        </is>
      </c>
      <c r="G26" t="inlineStr">
        <is>
          <t>By seller</t>
        </is>
      </c>
      <c r="H26" t="inlineStr">
        <is>
          <t>By seller</t>
        </is>
      </c>
      <c r="I26" t="inlineStr">
        <is>
          <t>No prep needed</t>
        </is>
      </c>
      <c r="J26" t="n">
        <v>20</v>
      </c>
      <c r="K26" t="n">
        <v>11</v>
      </c>
      <c r="L26" t="n">
        <v>12</v>
      </c>
      <c r="M26" t="n">
        <v>8</v>
      </c>
      <c r="N26" t="n">
        <v>12</v>
      </c>
      <c r="O26" t="n">
        <v>1</v>
      </c>
      <c r="P26" t="n">
        <v>12</v>
      </c>
      <c r="Q26" t="inlineStr">
        <is>
          <t>To be assigned</t>
        </is>
      </c>
    </row>
    <row r="27">
      <c r="A27" t="inlineStr">
        <is>
          <t>FBA_5043-EACH</t>
        </is>
      </c>
      <c r="B27" t="inlineStr">
        <is>
          <t>BAZIC Sketch Pad 50 Sheet 6" X 8", Top Bound Spiral Sketchbook Drawing Pads, Sketching Paper Coloring Book for Artist School, 1-Pack</t>
        </is>
      </c>
      <c r="C27" t="inlineStr">
        <is>
          <t>B00H9Z198Q</t>
        </is>
      </c>
      <c r="D27" t="inlineStr">
        <is>
          <t>B00H9Z198Q</t>
        </is>
      </c>
      <c r="E27" t="inlineStr">
        <is>
          <t>Case Pack (48)</t>
        </is>
      </c>
      <c r="F27" t="inlineStr">
        <is>
          <t>New</t>
        </is>
      </c>
      <c r="G27" t="inlineStr">
        <is>
          <t>-</t>
        </is>
      </c>
      <c r="H27" t="inlineStr">
        <is>
          <t>-</t>
        </is>
      </c>
      <c r="I27" t="inlineStr">
        <is>
          <t>No prep needed</t>
        </is>
      </c>
      <c r="J27" t="n">
        <v>16.96</v>
      </c>
      <c r="K27" t="n">
        <v>6.9</v>
      </c>
      <c r="L27" t="n">
        <v>12.5</v>
      </c>
      <c r="M27" t="n">
        <v>9.800000000000001</v>
      </c>
      <c r="N27" t="n">
        <v>48</v>
      </c>
      <c r="O27" t="n">
        <v>2</v>
      </c>
      <c r="P27" t="n">
        <v>96</v>
      </c>
      <c r="Q27" t="inlineStr">
        <is>
          <t>To be assigned</t>
        </is>
      </c>
    </row>
    <row r="28">
      <c r="A28" t="inlineStr">
        <is>
          <t>FBA_532-BOX</t>
        </is>
      </c>
      <c r="B28" t="inlineStr">
        <is>
          <t>BAZIC Addition Flash Cards, Numbers Math Flashcards Game at School Home, Problem Solving (36/Pack), 24-Packs</t>
        </is>
      </c>
      <c r="C28" t="inlineStr">
        <is>
          <t>B07XQGFLTT</t>
        </is>
      </c>
      <c r="D28" t="inlineStr">
        <is>
          <t>X0044R3MFV</t>
        </is>
      </c>
      <c r="E28" t="inlineStr">
        <is>
          <t>ASDN_DEFAULT_CONFIG</t>
        </is>
      </c>
      <c r="F28" t="inlineStr">
        <is>
          <t>New</t>
        </is>
      </c>
      <c r="G28" t="inlineStr">
        <is>
          <t>By seller</t>
        </is>
      </c>
      <c r="H28" t="inlineStr">
        <is>
          <t>By seller</t>
        </is>
      </c>
      <c r="I28" t="inlineStr">
        <is>
          <t>No prep needed</t>
        </is>
      </c>
      <c r="J28" t="n">
        <v>15.1</v>
      </c>
      <c r="K28" t="n">
        <v>11.65</v>
      </c>
      <c r="L28" t="n">
        <v>12.71</v>
      </c>
      <c r="M28" t="n">
        <v>7.63</v>
      </c>
      <c r="N28" t="n">
        <v>3</v>
      </c>
      <c r="O28" t="n">
        <v>6</v>
      </c>
      <c r="P28" t="n">
        <v>18</v>
      </c>
      <c r="Q28" t="inlineStr">
        <is>
          <t>To be assigned</t>
        </is>
      </c>
    </row>
    <row r="29">
      <c r="A29" t="inlineStr">
        <is>
          <t>FBA_4103-EACH</t>
        </is>
      </c>
      <c r="B29" t="inlineStr">
        <is>
          <t>BAZIC 3 Ring Binder 1/2" Economy View Binders Organizer - Red, Round Ring, Hold 100 Sheets Paper, for School Office Home, 1-Count</t>
        </is>
      </c>
      <c r="C29" t="inlineStr">
        <is>
          <t>B07Q8ZFP5P</t>
        </is>
      </c>
      <c r="D29" t="inlineStr">
        <is>
          <t>X003SC97WP</t>
        </is>
      </c>
      <c r="E29" t="inlineStr">
        <is>
          <t>ASDN_DEFAULT_CONFIG</t>
        </is>
      </c>
      <c r="F29" t="inlineStr">
        <is>
          <t>New</t>
        </is>
      </c>
      <c r="G29" t="inlineStr">
        <is>
          <t>By seller</t>
        </is>
      </c>
      <c r="H29" t="inlineStr">
        <is>
          <t>By seller</t>
        </is>
      </c>
      <c r="I29" t="inlineStr">
        <is>
          <t>No prep needed</t>
        </is>
      </c>
      <c r="J29" t="n">
        <v>7.8</v>
      </c>
      <c r="K29" t="n">
        <v>13</v>
      </c>
      <c r="L29" t="n">
        <v>5</v>
      </c>
      <c r="M29" t="n">
        <v>18</v>
      </c>
      <c r="N29" t="n">
        <v>12</v>
      </c>
      <c r="O29" t="n">
        <v>3</v>
      </c>
      <c r="P29" t="n">
        <v>36</v>
      </c>
      <c r="Q29" t="inlineStr">
        <is>
          <t>To be assigned</t>
        </is>
      </c>
    </row>
    <row r="30">
      <c r="A30" t="inlineStr">
        <is>
          <t>FBA_609-EACH</t>
        </is>
      </c>
      <c r="B30" t="inlineStr">
        <is>
          <t>BAZIC Staples Standard (26/6) Metallic Color 3000/Pack, Stapler Refill Standard Size Staple, Assorted Colors, 1-Pack</t>
        </is>
      </c>
      <c r="C30" t="inlineStr">
        <is>
          <t>B00ESWRD10</t>
        </is>
      </c>
      <c r="D30" t="inlineStr">
        <is>
          <t>B00ESWRD10</t>
        </is>
      </c>
      <c r="E30" t="inlineStr">
        <is>
          <t>Case Pack (72)</t>
        </is>
      </c>
      <c r="F30" t="inlineStr">
        <is>
          <t>New</t>
        </is>
      </c>
      <c r="G30" t="inlineStr">
        <is>
          <t>-</t>
        </is>
      </c>
      <c r="H30" t="inlineStr">
        <is>
          <t>-</t>
        </is>
      </c>
      <c r="I30" t="inlineStr">
        <is>
          <t>No prep needed</t>
        </is>
      </c>
      <c r="J30" t="n">
        <v>16.84</v>
      </c>
      <c r="K30" t="n">
        <v>5.25</v>
      </c>
      <c r="L30" t="n">
        <v>14.75</v>
      </c>
      <c r="M30" t="n">
        <v>8.75</v>
      </c>
      <c r="N30" t="n">
        <v>72</v>
      </c>
      <c r="O30" t="n">
        <v>2</v>
      </c>
      <c r="P30" t="n">
        <v>144</v>
      </c>
      <c r="Q30" t="inlineStr">
        <is>
          <t>To be assigned</t>
        </is>
      </c>
    </row>
    <row r="31">
      <c r="A31" t="inlineStr">
        <is>
          <t>FBA_608-EACH</t>
        </is>
      </c>
      <c r="B31" t="inlineStr">
        <is>
          <t>BAZIC Staples Standard (26/6) 5000/Pack, Stapler Refill Standard Size Staple, Silver Colors, 1-Pack</t>
        </is>
      </c>
      <c r="C31" t="inlineStr">
        <is>
          <t>B003BMWZ48</t>
        </is>
      </c>
      <c r="D31" t="inlineStr">
        <is>
          <t>X003EGFQKR</t>
        </is>
      </c>
      <c r="E31" t="inlineStr">
        <is>
          <t>Case (72)</t>
        </is>
      </c>
      <c r="F31" t="inlineStr">
        <is>
          <t>New</t>
        </is>
      </c>
      <c r="G31" t="inlineStr">
        <is>
          <t>By seller</t>
        </is>
      </c>
      <c r="H31" t="inlineStr">
        <is>
          <t>By seller</t>
        </is>
      </c>
      <c r="I31" t="inlineStr">
        <is>
          <t>No prep needed</t>
        </is>
      </c>
      <c r="J31" t="n">
        <v>24.52</v>
      </c>
      <c r="K31" t="n">
        <v>7</v>
      </c>
      <c r="L31" t="n">
        <v>15</v>
      </c>
      <c r="M31" t="n">
        <v>9.75</v>
      </c>
      <c r="N31" t="n">
        <v>72</v>
      </c>
      <c r="O31" t="n">
        <v>2</v>
      </c>
      <c r="P31" t="n">
        <v>144</v>
      </c>
      <c r="Q31" t="inlineStr">
        <is>
          <t>To be assigned</t>
        </is>
      </c>
    </row>
    <row r="32">
      <c r="A32" t="inlineStr">
        <is>
          <t>FBA_552-PACK2</t>
        </is>
      </c>
      <c r="B32" t="inlineStr">
        <is>
          <t>BAZIC Color Paper Cube w/Durable Tray, 3" X 3" 300 Count/Pack, Mini Memo Papers Pads Note Paper Reminders (Non Sticky), Assorted Colors, 2-Pack</t>
        </is>
      </c>
      <c r="C32" t="inlineStr">
        <is>
          <t>B08DFCSDB9</t>
        </is>
      </c>
      <c r="D32" t="inlineStr">
        <is>
          <t>X004HP6RV1</t>
        </is>
      </c>
      <c r="E32" t="inlineStr">
        <is>
          <t>Case (18 Sets)</t>
        </is>
      </c>
      <c r="F32" t="inlineStr">
        <is>
          <t>New</t>
        </is>
      </c>
      <c r="G32" t="inlineStr">
        <is>
          <t>-</t>
        </is>
      </c>
      <c r="H32" t="inlineStr">
        <is>
          <t>By seller</t>
        </is>
      </c>
      <c r="I32" t="inlineStr">
        <is>
          <t>No prep needed</t>
        </is>
      </c>
      <c r="J32" t="n">
        <v>12.02</v>
      </c>
      <c r="K32" t="n">
        <v>4</v>
      </c>
      <c r="L32" t="n">
        <v>13</v>
      </c>
      <c r="M32" t="n">
        <v>10</v>
      </c>
      <c r="N32" t="n">
        <v>18</v>
      </c>
      <c r="O32" t="n">
        <v>3</v>
      </c>
      <c r="P32" t="n">
        <v>54</v>
      </c>
      <c r="Q32" t="inlineStr">
        <is>
          <t>To be assigned</t>
        </is>
      </c>
    </row>
    <row r="33">
      <c r="A33" t="inlineStr">
        <is>
          <t>FBA_609-PACK2</t>
        </is>
      </c>
      <c r="B33" t="inlineStr">
        <is>
          <t>BAZIC Staples Standard (26/6) Metallic Color 3000/Pack, Stapler Refill Standard Size Staple, Assorted Colors, 2-Packs</t>
        </is>
      </c>
      <c r="C33" t="inlineStr">
        <is>
          <t>B09C2RFDFH</t>
        </is>
      </c>
      <c r="D33" t="inlineStr">
        <is>
          <t>X0044R3MO7</t>
        </is>
      </c>
      <c r="E33" t="inlineStr">
        <is>
          <t>Box (12)</t>
        </is>
      </c>
      <c r="F33" t="inlineStr">
        <is>
          <t>New</t>
        </is>
      </c>
      <c r="G33" t="inlineStr">
        <is>
          <t>By seller</t>
        </is>
      </c>
      <c r="H33" t="inlineStr">
        <is>
          <t>By seller</t>
        </is>
      </c>
      <c r="I33" t="inlineStr">
        <is>
          <t>No prep needed</t>
        </is>
      </c>
      <c r="J33" t="n">
        <v>5.46</v>
      </c>
      <c r="K33" t="n">
        <v>4</v>
      </c>
      <c r="L33" t="n">
        <v>8</v>
      </c>
      <c r="M33" t="n">
        <v>4</v>
      </c>
      <c r="N33" t="n">
        <v>12</v>
      </c>
      <c r="O33" t="n">
        <v>2</v>
      </c>
      <c r="P33" t="n">
        <v>24</v>
      </c>
      <c r="Q33" t="inlineStr">
        <is>
          <t>To be assigned</t>
        </is>
      </c>
    </row>
    <row r="34">
      <c r="A34" t="inlineStr">
        <is>
          <t>FBA_203-EACH</t>
        </is>
      </c>
      <c r="B34" t="inlineStr">
        <is>
          <t>BAZIC Paper Clips Mega Jumbo 100mm, Color Coated Paper Clip, Super Large Paperclips Colored Document Clamp for Office School (10/Pack), 1-Pack</t>
        </is>
      </c>
      <c r="C34" t="inlineStr">
        <is>
          <t>B08VCZ11NP</t>
        </is>
      </c>
      <c r="D34" t="inlineStr">
        <is>
          <t>X003Y7AI45</t>
        </is>
      </c>
      <c r="E34" t="inlineStr">
        <is>
          <t>ASDN_DEFAULT_CONFIG</t>
        </is>
      </c>
      <c r="F34" t="inlineStr">
        <is>
          <t>New</t>
        </is>
      </c>
      <c r="G34" t="inlineStr">
        <is>
          <t>By seller</t>
        </is>
      </c>
      <c r="H34" t="inlineStr">
        <is>
          <t>By seller</t>
        </is>
      </c>
      <c r="I34" t="inlineStr">
        <is>
          <t>No prep needed</t>
        </is>
      </c>
      <c r="J34" t="n">
        <v>4.8</v>
      </c>
      <c r="K34" t="n">
        <v>12.5</v>
      </c>
      <c r="L34" t="n">
        <v>9</v>
      </c>
      <c r="M34" t="n">
        <v>3</v>
      </c>
      <c r="N34" t="n">
        <v>24</v>
      </c>
      <c r="O34" t="n">
        <v>1</v>
      </c>
      <c r="P34" t="n">
        <v>24</v>
      </c>
      <c r="Q34" t="inlineStr">
        <is>
          <t>To be assigned</t>
        </is>
      </c>
    </row>
    <row r="35">
      <c r="A35" t="inlineStr">
        <is>
          <t>FBA_1753-PACK3</t>
        </is>
      </c>
      <c r="B35" t="inlineStr">
        <is>
          <t>BAZIC Ballpoint Pen Palm Mini Pens w/Key Ring, Black Ink 1.0 mm Bold Point Smooth Writing, for Office School Teacher (5/Pack), 3-Packs</t>
        </is>
      </c>
      <c r="C35" t="inlineStr">
        <is>
          <t>B00NWWHE6Q</t>
        </is>
      </c>
      <c r="D35" t="inlineStr">
        <is>
          <t>B00NWWHE6Q</t>
        </is>
      </c>
      <c r="E35" t="inlineStr">
        <is>
          <t>Case (48)</t>
        </is>
      </c>
      <c r="F35" t="inlineStr">
        <is>
          <t>New</t>
        </is>
      </c>
      <c r="G35" t="inlineStr">
        <is>
          <t>By seller</t>
        </is>
      </c>
      <c r="H35" t="inlineStr">
        <is>
          <t>By seller</t>
        </is>
      </c>
      <c r="I35" t="inlineStr">
        <is>
          <t>Sold as set</t>
        </is>
      </c>
      <c r="J35" t="n">
        <v>11.28</v>
      </c>
      <c r="K35" t="n">
        <v>12</v>
      </c>
      <c r="L35" t="n">
        <v>13</v>
      </c>
      <c r="M35" t="n">
        <v>13</v>
      </c>
      <c r="N35" t="n">
        <v>48</v>
      </c>
      <c r="O35" t="n">
        <v>2</v>
      </c>
      <c r="P35" t="n">
        <v>96</v>
      </c>
      <c r="Q35" t="inlineStr">
        <is>
          <t>To be assigned</t>
        </is>
      </c>
    </row>
    <row r="36">
      <c r="A36" t="inlineStr">
        <is>
          <t>FBA_2204-PACK2</t>
        </is>
      </c>
      <c r="B36" t="inlineStr">
        <is>
          <t>BAZIC Eraser Top, Latex Free Pencil Tops Erasers (50/Pack), Neon Color Arrowhead Caps Erasers for Student Art Drawing School Supplies, 2-Packs</t>
        </is>
      </c>
      <c r="C36" t="inlineStr">
        <is>
          <t>B09BBQNGN3</t>
        </is>
      </c>
      <c r="D36" t="inlineStr">
        <is>
          <t>X003SBSJAH</t>
        </is>
      </c>
      <c r="E36" t="inlineStr">
        <is>
          <t>Box Pack (12)</t>
        </is>
      </c>
      <c r="F36" t="inlineStr">
        <is>
          <t>New</t>
        </is>
      </c>
      <c r="G36" t="inlineStr">
        <is>
          <t>By seller</t>
        </is>
      </c>
      <c r="H36" t="inlineStr">
        <is>
          <t>By seller</t>
        </is>
      </c>
      <c r="I36" t="inlineStr">
        <is>
          <t>No prep needed</t>
        </is>
      </c>
      <c r="J36" t="n">
        <v>6.28</v>
      </c>
      <c r="K36" t="n">
        <v>6.5</v>
      </c>
      <c r="L36" t="n">
        <v>12.75</v>
      </c>
      <c r="M36" t="n">
        <v>8.25</v>
      </c>
      <c r="N36" t="n">
        <v>12</v>
      </c>
      <c r="O36" t="n">
        <v>1</v>
      </c>
      <c r="P36" t="n">
        <v>12</v>
      </c>
      <c r="Q36" t="inlineStr">
        <is>
          <t>To be assigned</t>
        </is>
      </c>
    </row>
    <row r="37">
      <c r="A37" t="inlineStr">
        <is>
          <t>FBA_812-SET6</t>
        </is>
      </c>
      <c r="B37" t="inlineStr">
        <is>
          <t>BAZIC Slider Pencil Case, Utility Storage Box Snap Closure, Bright Color Multi Purpose Organizer, 6-Pack</t>
        </is>
      </c>
      <c r="C37" t="inlineStr">
        <is>
          <t>B07RCM1LXW</t>
        </is>
      </c>
      <c r="D37" t="inlineStr">
        <is>
          <t>X0042UE50L</t>
        </is>
      </c>
      <c r="E37" t="inlineStr">
        <is>
          <t>Case (6)</t>
        </is>
      </c>
      <c r="F37" t="inlineStr">
        <is>
          <t>New</t>
        </is>
      </c>
      <c r="G37" t="inlineStr">
        <is>
          <t>By seller</t>
        </is>
      </c>
      <c r="H37" t="inlineStr">
        <is>
          <t>By seller</t>
        </is>
      </c>
      <c r="I37" t="inlineStr">
        <is>
          <t>No prep needed</t>
        </is>
      </c>
      <c r="J37" t="n">
        <v>3.86</v>
      </c>
      <c r="K37" t="n">
        <v>8</v>
      </c>
      <c r="L37" t="n">
        <v>20</v>
      </c>
      <c r="M37" t="n">
        <v>8</v>
      </c>
      <c r="N37" t="n">
        <v>6</v>
      </c>
      <c r="O37" t="n">
        <v>2</v>
      </c>
      <c r="P37" t="n">
        <v>12</v>
      </c>
      <c r="Q37" t="inlineStr">
        <is>
          <t>To be assigned</t>
        </is>
      </c>
    </row>
    <row r="38">
      <c r="A38" t="inlineStr">
        <is>
          <t>FBA_3459-A-SET3</t>
        </is>
      </c>
      <c r="B38" t="inlineStr">
        <is>
          <t>BAZIC Glitter Glue Silver Gold Iridescent Metallic Color, Non-Toxic Washable Glitter Glue for Slime Paints Art Crafts (6.76oz/Pack), 3-Packs</t>
        </is>
      </c>
      <c r="C38" t="inlineStr">
        <is>
          <t>B086334ZCX</t>
        </is>
      </c>
      <c r="D38" t="inlineStr">
        <is>
          <t>X0044R3MJH</t>
        </is>
      </c>
      <c r="E38" t="inlineStr">
        <is>
          <t>Case (8 Sets)</t>
        </is>
      </c>
      <c r="F38" t="inlineStr">
        <is>
          <t>New</t>
        </is>
      </c>
      <c r="G38" t="inlineStr">
        <is>
          <t>-</t>
        </is>
      </c>
      <c r="H38" t="inlineStr">
        <is>
          <t>By seller</t>
        </is>
      </c>
      <c r="I38" t="inlineStr">
        <is>
          <t>No prep needed</t>
        </is>
      </c>
      <c r="J38" t="n">
        <v>12.04</v>
      </c>
      <c r="K38" t="n">
        <v>7</v>
      </c>
      <c r="L38" t="n">
        <v>11</v>
      </c>
      <c r="M38" t="n">
        <v>9</v>
      </c>
      <c r="N38" t="n">
        <v>8</v>
      </c>
      <c r="O38" t="n">
        <v>5</v>
      </c>
      <c r="P38" t="n">
        <v>40</v>
      </c>
      <c r="Q38" t="inlineStr">
        <is>
          <t>To be assigned</t>
        </is>
      </c>
    </row>
    <row r="39">
      <c r="A39" t="inlineStr">
        <is>
          <t>FBA_2043-PACK2</t>
        </is>
      </c>
      <c r="B39" t="inlineStr">
        <is>
          <t>BAZIC Washable Colored Glue Stick 8g/0.28 Oz, All Purpose Acid Glue Sticks for Kids Photos Paper Kids at School Home Office (4/Pack), 1-Pack</t>
        </is>
      </c>
      <c r="C39" t="inlineStr">
        <is>
          <t>B00ZADK142</t>
        </is>
      </c>
      <c r="D39" t="inlineStr">
        <is>
          <t>X0044RG66D</t>
        </is>
      </c>
      <c r="E39" t="inlineStr">
        <is>
          <t>Box (12)</t>
        </is>
      </c>
      <c r="F39" t="inlineStr">
        <is>
          <t>New</t>
        </is>
      </c>
      <c r="G39" t="inlineStr">
        <is>
          <t>By seller</t>
        </is>
      </c>
      <c r="H39" t="inlineStr">
        <is>
          <t>By seller</t>
        </is>
      </c>
      <c r="I39" t="inlineStr">
        <is>
          <t>No prep needed</t>
        </is>
      </c>
      <c r="J39" t="n">
        <v>4.68</v>
      </c>
      <c r="K39" t="n">
        <v>5</v>
      </c>
      <c r="L39" t="n">
        <v>8</v>
      </c>
      <c r="M39" t="n">
        <v>8</v>
      </c>
      <c r="N39" t="n">
        <v>12</v>
      </c>
      <c r="O39" t="n">
        <v>2</v>
      </c>
      <c r="P39" t="n">
        <v>24</v>
      </c>
      <c r="Q39" t="inlineStr">
        <is>
          <t>To be assigned</t>
        </is>
      </c>
    </row>
    <row r="40">
      <c r="A40" t="inlineStr">
        <is>
          <t>FBA_942-A-EA-PK</t>
        </is>
      </c>
      <c r="B40" t="inlineStr">
        <is>
          <t>BAZIC Desktop Tape Dispenser w/Tape Refill 3/4" x 250", 1" Core Weighted Non-Skid Base, Sharpe Blade Tapes Holder, Pink Color, 1-Pack</t>
        </is>
      </c>
      <c r="C40" t="inlineStr">
        <is>
          <t>B0CV2THBWP</t>
        </is>
      </c>
      <c r="D40" t="inlineStr">
        <is>
          <t>X0044KM19B</t>
        </is>
      </c>
      <c r="E40" t="inlineStr">
        <is>
          <t>Case (12)</t>
        </is>
      </c>
      <c r="F40" t="inlineStr">
        <is>
          <t>New</t>
        </is>
      </c>
      <c r="G40" t="inlineStr">
        <is>
          <t>By seller</t>
        </is>
      </c>
      <c r="H40" t="inlineStr">
        <is>
          <t>By seller</t>
        </is>
      </c>
      <c r="I40" t="inlineStr">
        <is>
          <t>No prep needed</t>
        </is>
      </c>
      <c r="J40" t="n">
        <v>20</v>
      </c>
      <c r="K40" t="n">
        <v>8</v>
      </c>
      <c r="L40" t="n">
        <v>12</v>
      </c>
      <c r="M40" t="n">
        <v>11</v>
      </c>
      <c r="N40" t="n">
        <v>12</v>
      </c>
      <c r="O40" t="n">
        <v>1</v>
      </c>
      <c r="P40" t="n">
        <v>12</v>
      </c>
      <c r="Q40" t="inlineStr">
        <is>
          <t>To be assigned</t>
        </is>
      </c>
    </row>
    <row r="41">
      <c r="A41" t="inlineStr">
        <is>
          <t>FBA_569-EACH</t>
        </is>
      </c>
      <c r="B41" t="inlineStr">
        <is>
          <t>BAZIC 100 Ct. 4-1" Quad-Ruled Filler Paper</t>
        </is>
      </c>
      <c r="C41" t="inlineStr">
        <is>
          <t>B003BLQHZM</t>
        </is>
      </c>
      <c r="D41" t="inlineStr">
        <is>
          <t>B003BLQHZM</t>
        </is>
      </c>
      <c r="E41" t="inlineStr">
        <is>
          <t>ASDN_DEFAULT_CONFIG</t>
        </is>
      </c>
      <c r="F41" t="inlineStr">
        <is>
          <t>New</t>
        </is>
      </c>
      <c r="G41" t="inlineStr">
        <is>
          <t>-</t>
        </is>
      </c>
      <c r="H41" t="inlineStr">
        <is>
          <t>-</t>
        </is>
      </c>
      <c r="I41" t="inlineStr">
        <is>
          <t>No prep needed</t>
        </is>
      </c>
      <c r="J41" t="n">
        <v>23</v>
      </c>
      <c r="K41" t="n">
        <v>16</v>
      </c>
      <c r="L41" t="n">
        <v>13</v>
      </c>
      <c r="M41" t="n">
        <v>10</v>
      </c>
      <c r="N41" t="n">
        <v>36</v>
      </c>
      <c r="O41" t="n">
        <v>1</v>
      </c>
      <c r="P41" t="n">
        <v>36</v>
      </c>
      <c r="Q41" t="inlineStr">
        <is>
          <t>To be assigned</t>
        </is>
      </c>
    </row>
    <row r="42">
      <c r="A42" t="inlineStr">
        <is>
          <t>FBA_1301-BOX</t>
        </is>
      </c>
      <c r="B42" t="inlineStr">
        <is>
          <t>BAZIC Magnetic Locker Mirror 7" x 5.5", Sticks to Metal Surface, Back to School Essentials, for School Locker Bathroom Refrigerator Cabinet, 24-Pack</t>
        </is>
      </c>
      <c r="C42" t="inlineStr">
        <is>
          <t>B07XQJFXT3</t>
        </is>
      </c>
      <c r="D42" t="inlineStr">
        <is>
          <t>X0044RPD0X</t>
        </is>
      </c>
      <c r="E42" t="inlineStr">
        <is>
          <t>Case (3)</t>
        </is>
      </c>
      <c r="F42" t="inlineStr">
        <is>
          <t>New</t>
        </is>
      </c>
      <c r="G42" t="inlineStr">
        <is>
          <t>By seller</t>
        </is>
      </c>
      <c r="H42" t="inlineStr">
        <is>
          <t>By seller</t>
        </is>
      </c>
      <c r="I42" t="inlineStr">
        <is>
          <t>No prep needed</t>
        </is>
      </c>
      <c r="J42" t="n">
        <v>18.06</v>
      </c>
      <c r="K42" t="n">
        <v>8</v>
      </c>
      <c r="L42" t="n">
        <v>16</v>
      </c>
      <c r="M42" t="n">
        <v>16</v>
      </c>
      <c r="N42" t="n">
        <v>3</v>
      </c>
      <c r="O42" t="n">
        <v>3</v>
      </c>
      <c r="P42" t="n">
        <v>9</v>
      </c>
      <c r="Q42" t="inlineStr">
        <is>
          <t>To be assigned</t>
        </is>
      </c>
    </row>
    <row r="43">
      <c r="A43" t="inlineStr">
        <is>
          <t>FBA_5066-EACH-1</t>
        </is>
      </c>
      <c r="B43" t="inlineStr">
        <is>
          <t>BAZIC Security Self Seal Envelope 3 5/8" x 6 1/2" #6, No Window Tint Pattern Mailing Envelopes, Peel &amp; Seal, Office Checks Invoices (55/Pack), 1-Pack</t>
        </is>
      </c>
      <c r="C43" t="inlineStr">
        <is>
          <t>B008005REQ</t>
        </is>
      </c>
      <c r="D43" t="inlineStr">
        <is>
          <t>B008005REQ</t>
        </is>
      </c>
      <c r="E43" t="inlineStr">
        <is>
          <t>ASDN_DEFAULT_CONFIG</t>
        </is>
      </c>
      <c r="F43" t="inlineStr">
        <is>
          <t>New</t>
        </is>
      </c>
      <c r="G43" t="inlineStr">
        <is>
          <t>By seller</t>
        </is>
      </c>
      <c r="H43" t="inlineStr">
        <is>
          <t>-</t>
        </is>
      </c>
      <c r="I43" t="inlineStr">
        <is>
          <t>No prep needed</t>
        </is>
      </c>
      <c r="J43" t="n">
        <v>9.92</v>
      </c>
      <c r="K43" t="n">
        <v>14.01</v>
      </c>
      <c r="L43" t="n">
        <v>8.74</v>
      </c>
      <c r="M43" t="n">
        <v>7.95</v>
      </c>
      <c r="N43" t="n">
        <v>24</v>
      </c>
      <c r="O43" t="n">
        <v>10</v>
      </c>
      <c r="P43" t="n">
        <v>240</v>
      </c>
      <c r="Q43" t="inlineStr">
        <is>
          <t>To be assigned</t>
        </is>
      </c>
    </row>
    <row r="44">
      <c r="A44" t="inlineStr">
        <is>
          <t>FBA_39200-CASE</t>
        </is>
      </c>
      <c r="B44" t="inlineStr">
        <is>
          <t>Kappa Easy to Read Word Finds - 8" x 5" Digest Size 2 Titles, 24-Pack, Word Search Find Words Books for Adults Teens, Training Learning with Game, 24-Pack</t>
        </is>
      </c>
      <c r="C44" t="inlineStr">
        <is>
          <t>B087WN4S84</t>
        </is>
      </c>
      <c r="D44" t="inlineStr">
        <is>
          <t>X0045CJPAL</t>
        </is>
      </c>
      <c r="E44" t="inlineStr">
        <is>
          <t>1 Case</t>
        </is>
      </c>
      <c r="F44" t="inlineStr">
        <is>
          <t>New</t>
        </is>
      </c>
      <c r="G44" t="inlineStr">
        <is>
          <t>-</t>
        </is>
      </c>
      <c r="H44" t="inlineStr">
        <is>
          <t>By seller</t>
        </is>
      </c>
      <c r="I44" t="inlineStr">
        <is>
          <t>No prep needed</t>
        </is>
      </c>
      <c r="J44" t="n">
        <v>4.3</v>
      </c>
      <c r="K44" t="n">
        <v>3</v>
      </c>
      <c r="L44" t="n">
        <v>10</v>
      </c>
      <c r="M44" t="n">
        <v>8</v>
      </c>
      <c r="N44" t="n">
        <v>1</v>
      </c>
      <c r="O44" t="n">
        <v>6</v>
      </c>
      <c r="P44" t="n">
        <v>6</v>
      </c>
      <c r="Q44" t="inlineStr">
        <is>
          <t>To be assigned</t>
        </is>
      </c>
    </row>
    <row r="45">
      <c r="A45" t="inlineStr">
        <is>
          <t>FBA_534-EACH</t>
        </is>
      </c>
      <c r="B45" t="inlineStr">
        <is>
          <t>BAZIC Multiplication Flash Cards, Numbers Elementary Math Flashcards Game at School, Problem Solving (36/Pack), 1-Pack</t>
        </is>
      </c>
      <c r="C45" t="inlineStr">
        <is>
          <t>B07S96JCPM</t>
        </is>
      </c>
      <c r="D45" t="inlineStr">
        <is>
          <t>X003Z19JM7</t>
        </is>
      </c>
      <c r="E45" t="inlineStr">
        <is>
          <t>ASDN_DEFAULT_CONFIG</t>
        </is>
      </c>
      <c r="F45" t="inlineStr">
        <is>
          <t>New</t>
        </is>
      </c>
      <c r="G45" t="inlineStr">
        <is>
          <t>By seller</t>
        </is>
      </c>
      <c r="H45" t="inlineStr">
        <is>
          <t>By seller</t>
        </is>
      </c>
      <c r="I45" t="inlineStr">
        <is>
          <t>No prep needed</t>
        </is>
      </c>
      <c r="J45" t="n">
        <v>5.02</v>
      </c>
      <c r="K45" t="n">
        <v>10.76</v>
      </c>
      <c r="L45" t="n">
        <v>7.09</v>
      </c>
      <c r="M45" t="n">
        <v>3.9</v>
      </c>
      <c r="N45" t="n">
        <v>24</v>
      </c>
      <c r="O45" t="n">
        <v>1</v>
      </c>
      <c r="P45" t="n">
        <v>24</v>
      </c>
      <c r="Q45" t="inlineStr">
        <is>
          <t>To be assigned</t>
        </is>
      </c>
    </row>
    <row r="46">
      <c r="A46" t="inlineStr">
        <is>
          <t>FBA_2012-EACH</t>
        </is>
      </c>
      <c r="B46" t="inlineStr">
        <is>
          <t>BAZIC Washable Stationery Clear Glue Pen 2.7 Oz. (80 mL), Liquid Clear Glues Adhesive, for Art Crafts Project for School Home (2/Pack), 1-Pack</t>
        </is>
      </c>
      <c r="C46" t="inlineStr">
        <is>
          <t>B07S1Q41RH</t>
        </is>
      </c>
      <c r="D46" t="inlineStr">
        <is>
          <t>X0044RLTF1</t>
        </is>
      </c>
      <c r="E46" t="inlineStr">
        <is>
          <t>ASDN_DEFAULT_CONFIG</t>
        </is>
      </c>
      <c r="F46" t="inlineStr">
        <is>
          <t>New</t>
        </is>
      </c>
      <c r="G46" t="inlineStr">
        <is>
          <t>By seller</t>
        </is>
      </c>
      <c r="H46" t="inlineStr">
        <is>
          <t>By seller</t>
        </is>
      </c>
      <c r="I46" t="inlineStr">
        <is>
          <t>No prep needed</t>
        </is>
      </c>
      <c r="J46" t="n">
        <v>10.03</v>
      </c>
      <c r="K46" t="n">
        <v>13.03</v>
      </c>
      <c r="L46" t="n">
        <v>17.79</v>
      </c>
      <c r="M46" t="n">
        <v>7.04</v>
      </c>
      <c r="N46" t="n">
        <v>24</v>
      </c>
      <c r="O46" t="n">
        <v>1</v>
      </c>
      <c r="P46" t="n">
        <v>24</v>
      </c>
      <c r="Q46" t="inlineStr">
        <is>
          <t>To be assigned</t>
        </is>
      </c>
    </row>
    <row r="47">
      <c r="A47" t="inlineStr">
        <is>
          <t>FBA_S-2-PACK4</t>
        </is>
      </c>
      <c r="B47" t="inlineStr">
        <is>
          <t>BAZIC For Sale Sign Car Auto Sales 9"X12" (2-Line), Model Year Phone Number, Cars Trucks Indoor Signage, High Visibility Signs, 4-Pack</t>
        </is>
      </c>
      <c r="C47" t="inlineStr">
        <is>
          <t>B08DCBGTNV</t>
        </is>
      </c>
      <c r="D47" t="inlineStr">
        <is>
          <t>X003UID4HV</t>
        </is>
      </c>
      <c r="E47" t="inlineStr">
        <is>
          <t>Box Pack (6 sets)</t>
        </is>
      </c>
      <c r="F47" t="inlineStr">
        <is>
          <t>New</t>
        </is>
      </c>
      <c r="G47" t="inlineStr">
        <is>
          <t>By seller</t>
        </is>
      </c>
      <c r="H47" t="inlineStr">
        <is>
          <t>By seller</t>
        </is>
      </c>
      <c r="I47" t="inlineStr">
        <is>
          <t>No prep needed</t>
        </is>
      </c>
      <c r="J47" t="n">
        <v>1.36</v>
      </c>
      <c r="K47" t="n">
        <v>0.25</v>
      </c>
      <c r="L47" t="n">
        <v>12</v>
      </c>
      <c r="M47" t="n">
        <v>9</v>
      </c>
      <c r="N47" t="n">
        <v>6</v>
      </c>
      <c r="O47" t="n">
        <v>4</v>
      </c>
      <c r="P47" t="n">
        <v>24</v>
      </c>
      <c r="Q47" t="inlineStr">
        <is>
          <t>To be assigned</t>
        </is>
      </c>
    </row>
    <row r="48">
      <c r="A48" t="inlineStr">
        <is>
          <t>FBA_5027-EACH-1</t>
        </is>
      </c>
      <c r="B48" t="inlineStr">
        <is>
          <t>BAZIC Poster Board 11" X 14" Assorted Neon Colored Poster Board Paper for School Craft Project Presentation Drawing Graphic Display (5/Pack), 1-Pack</t>
        </is>
      </c>
      <c r="C48" t="inlineStr">
        <is>
          <t>B00KO8DHVC</t>
        </is>
      </c>
      <c r="D48" t="inlineStr">
        <is>
          <t>X004HP06TF</t>
        </is>
      </c>
      <c r="E48" t="inlineStr">
        <is>
          <t>Case (48)</t>
        </is>
      </c>
      <c r="F48" t="inlineStr">
        <is>
          <t>New</t>
        </is>
      </c>
      <c r="G48" t="inlineStr">
        <is>
          <t>By seller</t>
        </is>
      </c>
      <c r="H48" t="inlineStr">
        <is>
          <t>By seller</t>
        </is>
      </c>
      <c r="I48" t="inlineStr">
        <is>
          <t>No prep needed</t>
        </is>
      </c>
      <c r="J48" t="n">
        <v>11.16</v>
      </c>
      <c r="K48" t="n">
        <v>3</v>
      </c>
      <c r="L48" t="n">
        <v>14</v>
      </c>
      <c r="M48" t="n">
        <v>11</v>
      </c>
      <c r="N48" t="n">
        <v>48</v>
      </c>
      <c r="O48" t="n">
        <v>5</v>
      </c>
      <c r="P48" t="n">
        <v>240</v>
      </c>
      <c r="Q48" t="inlineStr">
        <is>
          <t>To be assigned</t>
        </is>
      </c>
    </row>
    <row r="49">
      <c r="A49" t="inlineStr">
        <is>
          <t>FBA_2043-EACH-1</t>
        </is>
      </c>
      <c r="B49" t="inlineStr">
        <is>
          <t>BAZIC Washable Colored Glue Stick 8g/0.28 Oz, All Purpose Acid Glue Sticks for Kids Photos Paper Kids at School Home Office (4/Pack), 1-Pack</t>
        </is>
      </c>
      <c r="C49" t="inlineStr">
        <is>
          <t>B00J8IK3YI</t>
        </is>
      </c>
      <c r="D49" t="inlineStr">
        <is>
          <t>X004DMV5X3</t>
        </is>
      </c>
      <c r="E49" t="inlineStr">
        <is>
          <t>ASDN_DEFAULT_CONFIG</t>
        </is>
      </c>
      <c r="F49" t="inlineStr">
        <is>
          <t>New</t>
        </is>
      </c>
      <c r="G49" t="inlineStr">
        <is>
          <t>-</t>
        </is>
      </c>
      <c r="H49" t="inlineStr">
        <is>
          <t>By seller</t>
        </is>
      </c>
      <c r="I49" t="inlineStr">
        <is>
          <t>No prep needed</t>
        </is>
      </c>
      <c r="J49" t="n">
        <v>5</v>
      </c>
      <c r="K49" t="n">
        <v>9</v>
      </c>
      <c r="L49" t="n">
        <v>9</v>
      </c>
      <c r="M49" t="n">
        <v>6</v>
      </c>
      <c r="N49" t="n">
        <v>24</v>
      </c>
      <c r="O49" t="n">
        <v>1</v>
      </c>
      <c r="P49" t="n">
        <v>24</v>
      </c>
      <c r="Q49" t="inlineStr">
        <is>
          <t>To be assigned</t>
        </is>
      </c>
    </row>
    <row r="50">
      <c r="A50" t="inlineStr">
        <is>
          <t>FBA_5053-SET2</t>
        </is>
      </c>
      <c r="B50" t="inlineStr">
        <is>
          <t>BAZIC Primary Journal Composition Book Marble, 100 Sheet Drawing &amp; Writing Grades K- 2 Notebook Journal Comp Notebooks for Kindergarten School, 2-Pack</t>
        </is>
      </c>
      <c r="C50" t="inlineStr">
        <is>
          <t>B07S64FRBG</t>
        </is>
      </c>
      <c r="D50" t="inlineStr">
        <is>
          <t>X003AUSTNN</t>
        </is>
      </c>
      <c r="E50" t="inlineStr">
        <is>
          <t>ASDN_DEFAULT_CONFIG</t>
        </is>
      </c>
      <c r="F50" t="inlineStr">
        <is>
          <t>New</t>
        </is>
      </c>
      <c r="G50" t="inlineStr">
        <is>
          <t>-</t>
        </is>
      </c>
      <c r="H50" t="inlineStr">
        <is>
          <t>By seller</t>
        </is>
      </c>
      <c r="I50" t="inlineStr">
        <is>
          <t>No prep needed</t>
        </is>
      </c>
      <c r="J50" t="n">
        <v>37.4</v>
      </c>
      <c r="K50" t="n">
        <v>12</v>
      </c>
      <c r="L50" t="n">
        <v>15</v>
      </c>
      <c r="M50" t="n">
        <v>14</v>
      </c>
      <c r="N50" t="n">
        <v>24</v>
      </c>
      <c r="O50" t="n">
        <v>1</v>
      </c>
      <c r="P50" t="n">
        <v>24</v>
      </c>
      <c r="Q50" t="inlineStr">
        <is>
          <t>To be assigned</t>
        </is>
      </c>
    </row>
    <row r="51">
      <c r="A51" t="inlineStr">
        <is>
          <t>FBA_2227-EACH-UPC</t>
        </is>
      </c>
      <c r="B51" t="inlineStr">
        <is>
          <t>BAZIC Pink Eraser, Latex Free Bevel Erasers, Large Size Block Erasers for Art Drawing School Office Kids Teachers (4/Pack), 1-Pack</t>
        </is>
      </c>
      <c r="C51" t="inlineStr">
        <is>
          <t>B001BNW7QA</t>
        </is>
      </c>
      <c r="D51" t="inlineStr">
        <is>
          <t>B001BNW7QA</t>
        </is>
      </c>
      <c r="E51" t="inlineStr">
        <is>
          <t>Case (72)</t>
        </is>
      </c>
      <c r="F51" t="inlineStr">
        <is>
          <t>New</t>
        </is>
      </c>
      <c r="G51" t="inlineStr">
        <is>
          <t>By seller</t>
        </is>
      </c>
      <c r="H51" t="inlineStr">
        <is>
          <t>-</t>
        </is>
      </c>
      <c r="I51" t="inlineStr">
        <is>
          <t>No prep needed</t>
        </is>
      </c>
      <c r="J51" t="n">
        <v>15.2</v>
      </c>
      <c r="K51" t="n">
        <v>6</v>
      </c>
      <c r="L51" t="n">
        <v>20</v>
      </c>
      <c r="M51" t="n">
        <v>7</v>
      </c>
      <c r="N51" t="n">
        <v>72</v>
      </c>
      <c r="O51" t="n">
        <v>2</v>
      </c>
      <c r="P51" t="n">
        <v>144</v>
      </c>
      <c r="Q51" t="inlineStr">
        <is>
          <t>To be assigned</t>
        </is>
      </c>
    </row>
    <row r="52">
      <c r="A52" t="inlineStr">
        <is>
          <t>FBA_2044-EACH</t>
        </is>
      </c>
      <c r="B52" t="inlineStr">
        <is>
          <t>BAZIC Washable Clear School Glue 5 Oz. (147 mL), Liquid Clear Glues Adhesive, for Making Slime Art Crafts at School Home Office, 1-Pack</t>
        </is>
      </c>
      <c r="C52" t="inlineStr">
        <is>
          <t>B075VXY8MQ</t>
        </is>
      </c>
      <c r="D52" t="inlineStr">
        <is>
          <t>B075VXY8MQ</t>
        </is>
      </c>
      <c r="E52" t="inlineStr">
        <is>
          <t>Case (48)</t>
        </is>
      </c>
      <c r="F52" t="inlineStr">
        <is>
          <t>New</t>
        </is>
      </c>
      <c r="G52" t="inlineStr">
        <is>
          <t>By seller</t>
        </is>
      </c>
      <c r="H52" t="inlineStr">
        <is>
          <t>-</t>
        </is>
      </c>
      <c r="I52" t="inlineStr">
        <is>
          <t>No prep needed</t>
        </is>
      </c>
      <c r="J52" t="n">
        <v>19.4</v>
      </c>
      <c r="K52" t="n">
        <v>6.5</v>
      </c>
      <c r="L52" t="n">
        <v>16.5</v>
      </c>
      <c r="M52" t="n">
        <v>11.5</v>
      </c>
      <c r="N52" t="n">
        <v>48</v>
      </c>
      <c r="O52" t="n">
        <v>2</v>
      </c>
      <c r="P52" t="n">
        <v>96</v>
      </c>
      <c r="Q52" t="inlineStr">
        <is>
          <t>To be assigned</t>
        </is>
      </c>
    </row>
    <row r="53">
      <c r="A53" t="inlineStr">
        <is>
          <t>FBA_835-SET4-b</t>
        </is>
      </c>
      <c r="B53" t="inlineStr">
        <is>
          <t>BAZIC Plastic Pencil Case 8" Storage Box, Assorted Color, Hard Pencil Case, Translucent Multi Purpose Organizer, 4-Pack</t>
        </is>
      </c>
      <c r="C53" t="inlineStr">
        <is>
          <t>B0D98ZL8R2</t>
        </is>
      </c>
      <c r="D53" t="inlineStr">
        <is>
          <t>X004HPCH5V</t>
        </is>
      </c>
      <c r="E53" t="inlineStr">
        <is>
          <t>Case (6 Sets)</t>
        </is>
      </c>
      <c r="F53" t="inlineStr">
        <is>
          <t>New</t>
        </is>
      </c>
      <c r="G53" t="inlineStr">
        <is>
          <t>-</t>
        </is>
      </c>
      <c r="H53" t="inlineStr">
        <is>
          <t>By seller</t>
        </is>
      </c>
      <c r="I53" t="inlineStr">
        <is>
          <t>No prep needed</t>
        </is>
      </c>
      <c r="J53" t="n">
        <v>3.96</v>
      </c>
      <c r="K53" t="n">
        <v>8</v>
      </c>
      <c r="L53" t="n">
        <v>17</v>
      </c>
      <c r="M53" t="n">
        <v>10</v>
      </c>
      <c r="N53" t="n">
        <v>6</v>
      </c>
      <c r="O53" t="n">
        <v>4</v>
      </c>
      <c r="P53" t="n">
        <v>24</v>
      </c>
      <c r="Q53" t="inlineStr">
        <is>
          <t>To be assigned</t>
        </is>
      </c>
    </row>
    <row r="54">
      <c r="A54" t="inlineStr">
        <is>
          <t>FBA_3451-SET6</t>
        </is>
      </c>
      <c r="B54" t="inlineStr">
        <is>
          <t>BAZIC 6 Color 6.8 Oz. Glitter Glue, Washable Sparkling Slime Colors, Large Pack for Classroom Kids Artist</t>
        </is>
      </c>
      <c r="C54" t="inlineStr">
        <is>
          <t>B08579RYRM</t>
        </is>
      </c>
      <c r="D54" t="inlineStr">
        <is>
          <t>X003UI8KTN</t>
        </is>
      </c>
      <c r="E54" t="inlineStr">
        <is>
          <t>Case Pack (4)</t>
        </is>
      </c>
      <c r="F54" t="inlineStr">
        <is>
          <t>New</t>
        </is>
      </c>
      <c r="G54" t="inlineStr">
        <is>
          <t>By seller</t>
        </is>
      </c>
      <c r="H54" t="inlineStr">
        <is>
          <t>By seller</t>
        </is>
      </c>
      <c r="I54" t="inlineStr">
        <is>
          <t>No prep needed</t>
        </is>
      </c>
      <c r="J54" t="n">
        <v>11.96</v>
      </c>
      <c r="K54" t="n">
        <v>7.25</v>
      </c>
      <c r="L54" t="n">
        <v>11</v>
      </c>
      <c r="M54" t="n">
        <v>9.75</v>
      </c>
      <c r="N54" t="n">
        <v>4</v>
      </c>
      <c r="O54" t="n">
        <v>8</v>
      </c>
      <c r="P54" t="n">
        <v>32</v>
      </c>
      <c r="Q54" t="inlineStr">
        <is>
          <t>To be assigned</t>
        </is>
      </c>
    </row>
    <row r="55">
      <c r="A55" t="inlineStr">
        <is>
          <t>FBA_2028-EACH-UPC</t>
        </is>
      </c>
      <c r="B55" t="inlineStr">
        <is>
          <t>BAZIC Washable Glue Pen 1.7 Oz. (50 mL), Liquid Clear Glues Bond Adhesive for Art Crafts Project at School Home Office (2/Pack), 1-Pack</t>
        </is>
      </c>
      <c r="C55" t="inlineStr">
        <is>
          <t>B005OYUL24</t>
        </is>
      </c>
      <c r="D55" t="inlineStr">
        <is>
          <t>B005OYUL24</t>
        </is>
      </c>
      <c r="E55" t="inlineStr">
        <is>
          <t>Case (72)</t>
        </is>
      </c>
      <c r="F55" t="inlineStr">
        <is>
          <t>New</t>
        </is>
      </c>
      <c r="G55" t="inlineStr">
        <is>
          <t>By seller</t>
        </is>
      </c>
      <c r="H55" t="inlineStr">
        <is>
          <t>-</t>
        </is>
      </c>
      <c r="I55" t="inlineStr">
        <is>
          <t>No prep needed</t>
        </is>
      </c>
      <c r="J55" t="n">
        <v>26</v>
      </c>
      <c r="K55" t="n">
        <v>10</v>
      </c>
      <c r="L55" t="n">
        <v>15</v>
      </c>
      <c r="M55" t="n">
        <v>15</v>
      </c>
      <c r="N55" t="n">
        <v>72</v>
      </c>
      <c r="O55" t="n">
        <v>2</v>
      </c>
      <c r="P55" t="n">
        <v>144</v>
      </c>
      <c r="Q55" t="inlineStr">
        <is>
          <t>To be assigned</t>
        </is>
      </c>
    </row>
    <row r="56">
      <c r="A56" t="inlineStr">
        <is>
          <t>FBA_767-PACK2</t>
        </is>
      </c>
      <c r="B56" t="inlineStr">
        <is>
          <t>BAZIC Colored Pencils 24 Color, Mini Coloring Pencil Set Soft Core, for Art Drawing Sketching, Gift for Artist Adult (24/Pack), 2-Packs</t>
        </is>
      </c>
      <c r="C56" t="inlineStr">
        <is>
          <t>B08F7GX9TV</t>
        </is>
      </c>
      <c r="D56" t="inlineStr">
        <is>
          <t>X0044RLTN3</t>
        </is>
      </c>
      <c r="E56" t="inlineStr">
        <is>
          <t>Box (12)</t>
        </is>
      </c>
      <c r="F56" t="inlineStr">
        <is>
          <t>New</t>
        </is>
      </c>
      <c r="G56" t="inlineStr">
        <is>
          <t>By seller</t>
        </is>
      </c>
      <c r="H56" t="inlineStr">
        <is>
          <t>By seller</t>
        </is>
      </c>
      <c r="I56" t="inlineStr">
        <is>
          <t>No prep needed</t>
        </is>
      </c>
      <c r="J56" t="n">
        <v>3.9</v>
      </c>
      <c r="K56" t="n">
        <v>5</v>
      </c>
      <c r="L56" t="n">
        <v>7</v>
      </c>
      <c r="M56" t="n">
        <v>7</v>
      </c>
      <c r="N56" t="n">
        <v>12</v>
      </c>
      <c r="O56" t="n">
        <v>2</v>
      </c>
      <c r="P56" t="n">
        <v>24</v>
      </c>
      <c r="Q56" t="inlineStr">
        <is>
          <t>To be assigned</t>
        </is>
      </c>
    </row>
    <row r="57">
      <c r="A57" t="inlineStr">
        <is>
          <t>FBA_53169-EACH</t>
        </is>
      </c>
      <c r="B57" t="inlineStr">
        <is>
          <t>Transformers Coloring Book 1 Title, Fun Game Workbook for Learning Drawing Coloring, Gift for Kids Toddler Activity at Classroom Home, 80 Pages 1-Pack</t>
        </is>
      </c>
      <c r="C57" t="inlineStr">
        <is>
          <t>B0CNKYLS4Z</t>
        </is>
      </c>
      <c r="D57" t="inlineStr">
        <is>
          <t>X0045UZP2F</t>
        </is>
      </c>
      <c r="E57" t="inlineStr">
        <is>
          <t>Case (36)</t>
        </is>
      </c>
      <c r="F57" t="inlineStr">
        <is>
          <t>New</t>
        </is>
      </c>
      <c r="G57" t="inlineStr">
        <is>
          <t>-</t>
        </is>
      </c>
      <c r="H57" t="inlineStr">
        <is>
          <t>By seller</t>
        </is>
      </c>
      <c r="I57" t="inlineStr">
        <is>
          <t>No prep needed</t>
        </is>
      </c>
      <c r="J57" t="n">
        <v>11</v>
      </c>
      <c r="K57" t="n">
        <v>4</v>
      </c>
      <c r="L57" t="n">
        <v>16</v>
      </c>
      <c r="M57" t="n">
        <v>11</v>
      </c>
      <c r="N57" t="n">
        <v>36</v>
      </c>
      <c r="O57" t="n">
        <v>2</v>
      </c>
      <c r="P57" t="n">
        <v>72</v>
      </c>
      <c r="Q57" t="inlineStr">
        <is>
          <t>To be assigned</t>
        </is>
      </c>
    </row>
    <row r="58">
      <c r="A58" t="inlineStr">
        <is>
          <t>FBA_2204-EACH-1</t>
        </is>
      </c>
      <c r="B58" t="inlineStr">
        <is>
          <t>BAZIC Eraser Top, Latex Free Pencil Tops Erasers (50/Pack), Neon Color Arrowhead Caps Erasers for Student Art Drawing School Supplies, 1-Pack</t>
        </is>
      </c>
      <c r="C58" t="inlineStr">
        <is>
          <t>B003BNZVHU</t>
        </is>
      </c>
      <c r="D58" t="inlineStr">
        <is>
          <t>B003BNZVHU</t>
        </is>
      </c>
      <c r="E58" t="inlineStr">
        <is>
          <t>ASDN_DEFAULT_CONFIG</t>
        </is>
      </c>
      <c r="F58" t="inlineStr">
        <is>
          <t>New</t>
        </is>
      </c>
      <c r="G58" t="inlineStr">
        <is>
          <t>-</t>
        </is>
      </c>
      <c r="H58" t="inlineStr">
        <is>
          <t>-</t>
        </is>
      </c>
      <c r="I58" t="inlineStr">
        <is>
          <t>No prep needed</t>
        </is>
      </c>
      <c r="J58" t="n">
        <v>6.4</v>
      </c>
      <c r="K58" t="n">
        <v>8</v>
      </c>
      <c r="L58" t="n">
        <v>6.5</v>
      </c>
      <c r="M58" t="n">
        <v>12.8</v>
      </c>
      <c r="N58" t="n">
        <v>24</v>
      </c>
      <c r="O58" t="n">
        <v>1</v>
      </c>
      <c r="P58" t="n">
        <v>24</v>
      </c>
      <c r="Q58" t="inlineStr">
        <is>
          <t>To be assigned</t>
        </is>
      </c>
    </row>
    <row r="59">
      <c r="A59" t="inlineStr">
        <is>
          <t>FBA_582-SET6</t>
        </is>
      </c>
      <c r="B59" t="inlineStr">
        <is>
          <t>BAZIC Notebook Wide Ruled 1 Subject 80 Sheets Wireless Notebooks, 3 Punched Holes Lined Composition Book, Assorted Color, 6-Pack</t>
        </is>
      </c>
      <c r="C59" t="inlineStr">
        <is>
          <t>B07S964BMT</t>
        </is>
      </c>
      <c r="D59" t="inlineStr">
        <is>
          <t>X003SC1YG7</t>
        </is>
      </c>
      <c r="E59" t="inlineStr">
        <is>
          <t>Case Pack (4 Sets)</t>
        </is>
      </c>
      <c r="F59" t="inlineStr">
        <is>
          <t>New</t>
        </is>
      </c>
      <c r="G59" t="inlineStr">
        <is>
          <t>By seller</t>
        </is>
      </c>
      <c r="H59" t="inlineStr">
        <is>
          <t>By seller</t>
        </is>
      </c>
      <c r="I59" t="inlineStr">
        <is>
          <t>No prep needed</t>
        </is>
      </c>
      <c r="J59" t="n">
        <v>15.82</v>
      </c>
      <c r="K59" t="n">
        <v>7.25</v>
      </c>
      <c r="L59" t="n">
        <v>11</v>
      </c>
      <c r="M59" t="n">
        <v>8.5</v>
      </c>
      <c r="N59" t="n">
        <v>4</v>
      </c>
      <c r="O59" t="n">
        <v>20</v>
      </c>
      <c r="P59" t="n">
        <v>80</v>
      </c>
      <c r="Q59" t="inlineStr">
        <is>
          <t>To be assigned</t>
        </is>
      </c>
    </row>
    <row r="60">
      <c r="A60" t="inlineStr">
        <is>
          <t>FBA_465-EACH-B</t>
        </is>
      </c>
      <c r="B60" t="inlineStr">
        <is>
          <t>BAZIC Assorted Dimensions 227g/0.5 lbs. Rubber Bands, Multi Color</t>
        </is>
      </c>
      <c r="C60" t="inlineStr">
        <is>
          <t>B000BLJEKU</t>
        </is>
      </c>
      <c r="D60" t="inlineStr">
        <is>
          <t>B000BLJEKU</t>
        </is>
      </c>
      <c r="E60" t="inlineStr">
        <is>
          <t>ASDN_DEFAULT_CONFIG</t>
        </is>
      </c>
      <c r="F60" t="inlineStr">
        <is>
          <t>New</t>
        </is>
      </c>
      <c r="G60" t="inlineStr">
        <is>
          <t>By seller</t>
        </is>
      </c>
      <c r="H60" t="inlineStr">
        <is>
          <t>-</t>
        </is>
      </c>
      <c r="I60" t="inlineStr">
        <is>
          <t>No prep needed</t>
        </is>
      </c>
      <c r="J60" t="n">
        <v>26</v>
      </c>
      <c r="K60" t="n">
        <v>17</v>
      </c>
      <c r="L60" t="n">
        <v>13</v>
      </c>
      <c r="M60" t="n">
        <v>10</v>
      </c>
      <c r="N60" t="n">
        <v>48</v>
      </c>
      <c r="O60" t="n">
        <v>3</v>
      </c>
      <c r="P60" t="n">
        <v>144</v>
      </c>
      <c r="Q60" t="inlineStr">
        <is>
          <t>To be assigned</t>
        </is>
      </c>
    </row>
    <row r="61">
      <c r="A61" t="inlineStr">
        <is>
          <t>FBA_5074-EACH</t>
        </is>
      </c>
      <c r="B61" t="inlineStr">
        <is>
          <t>BAZIC Cash Money or Rent Receipt Book, 50 Sets 7 1/2" x 2 3/4" 2-Part Carbonless, White &amp; Canary, Bound Wraparound Cover (50 Sets/Pack), 1-Pack</t>
        </is>
      </c>
      <c r="C61" t="inlineStr">
        <is>
          <t>B00IIN3K5I</t>
        </is>
      </c>
      <c r="D61" t="inlineStr">
        <is>
          <t>B00IIN3K5I</t>
        </is>
      </c>
      <c r="E61" t="inlineStr">
        <is>
          <t>Box Pack (24)</t>
        </is>
      </c>
      <c r="F61" t="inlineStr">
        <is>
          <t>New</t>
        </is>
      </c>
      <c r="G61" t="inlineStr">
        <is>
          <t>By seller</t>
        </is>
      </c>
      <c r="H61" t="inlineStr">
        <is>
          <t>-</t>
        </is>
      </c>
      <c r="I61" t="inlineStr">
        <is>
          <t>No prep needed</t>
        </is>
      </c>
      <c r="J61" t="n">
        <v>4.58</v>
      </c>
      <c r="K61" t="n">
        <v>4.5</v>
      </c>
      <c r="L61" t="n">
        <v>8.5</v>
      </c>
      <c r="M61" t="n">
        <v>6.25</v>
      </c>
      <c r="N61" t="n">
        <v>24</v>
      </c>
      <c r="O61" t="n">
        <v>3</v>
      </c>
      <c r="P61" t="n">
        <v>72</v>
      </c>
      <c r="Q61" t="inlineStr">
        <is>
          <t>To be assigned</t>
        </is>
      </c>
    </row>
    <row r="62">
      <c r="A62" t="inlineStr">
        <is>
          <t>FBA_4576436-SET2</t>
        </is>
      </c>
      <c r="B62" t="inlineStr">
        <is>
          <t>Spiderman Coloring Book, 2 Title, Hero Workbook for Learning Drawing Coloring, Gift for Kids Toddler Activity at School Home, 2-Pack</t>
        </is>
      </c>
      <c r="C62" t="inlineStr">
        <is>
          <t>B0921MD44J</t>
        </is>
      </c>
      <c r="D62" t="inlineStr">
        <is>
          <t>X004HAUUQT</t>
        </is>
      </c>
      <c r="E62" t="inlineStr">
        <is>
          <t>Case (18 Sets)</t>
        </is>
      </c>
      <c r="F62" t="inlineStr">
        <is>
          <t>New</t>
        </is>
      </c>
      <c r="G62" t="inlineStr">
        <is>
          <t>-</t>
        </is>
      </c>
      <c r="H62" t="inlineStr">
        <is>
          <t>By seller</t>
        </is>
      </c>
      <c r="I62" t="inlineStr">
        <is>
          <t>No prep needed</t>
        </is>
      </c>
      <c r="J62" t="n">
        <v>10.64</v>
      </c>
      <c r="K62" t="n">
        <v>4</v>
      </c>
      <c r="L62" t="n">
        <v>16</v>
      </c>
      <c r="M62" t="n">
        <v>11</v>
      </c>
      <c r="N62" t="n">
        <v>18</v>
      </c>
      <c r="O62" t="n">
        <v>5</v>
      </c>
      <c r="P62" t="n">
        <v>90</v>
      </c>
      <c r="Q62" t="inlineStr">
        <is>
          <t>To be assigned</t>
        </is>
      </c>
    </row>
    <row r="63">
      <c r="A63" t="inlineStr">
        <is>
          <t>FBA_847-PACK4</t>
        </is>
      </c>
      <c r="B63" t="inlineStr">
        <is>
          <t>BAZIC Plastic Pencil Case Utility Storage Box, Clear Color, Multi Purpose Organizer for Pens Pencils, 4-Pack</t>
        </is>
      </c>
      <c r="C63" t="inlineStr">
        <is>
          <t>B08QR8VLQ6</t>
        </is>
      </c>
      <c r="D63" t="inlineStr">
        <is>
          <t>X003SCAA3F</t>
        </is>
      </c>
      <c r="E63" t="inlineStr">
        <is>
          <t>Case Pack (6 Sets)</t>
        </is>
      </c>
      <c r="F63" t="inlineStr">
        <is>
          <t>New</t>
        </is>
      </c>
      <c r="G63" t="inlineStr">
        <is>
          <t>By seller</t>
        </is>
      </c>
      <c r="H63" t="inlineStr">
        <is>
          <t>By seller</t>
        </is>
      </c>
      <c r="I63" t="inlineStr">
        <is>
          <t>No prep needed</t>
        </is>
      </c>
      <c r="J63" t="n">
        <v>5</v>
      </c>
      <c r="K63" t="n">
        <v>10.75</v>
      </c>
      <c r="L63" t="n">
        <v>16.5</v>
      </c>
      <c r="M63" t="n">
        <v>13.5</v>
      </c>
      <c r="N63" t="n">
        <v>6</v>
      </c>
      <c r="O63" t="n">
        <v>10</v>
      </c>
      <c r="P63" t="n">
        <v>60</v>
      </c>
      <c r="Q63" t="inlineStr">
        <is>
          <t>To be assigned</t>
        </is>
      </c>
    </row>
    <row r="64">
      <c r="A64" t="inlineStr">
        <is>
          <t>FBA_41166-EACH-1</t>
        </is>
      </c>
      <c r="B64" t="inlineStr">
        <is>
          <t>Tree Free Copy Paper, 20 LB, 8.5" x 11", 92 Bright, 100% Tree Free Carbon Neutral Acid Free, Made from Sugarcane Waste Fiber (500/Ream)</t>
        </is>
      </c>
      <c r="C64" t="inlineStr">
        <is>
          <t>B09MDRGNCP</t>
        </is>
      </c>
      <c r="D64" t="inlineStr">
        <is>
          <t>B09MDRGNCP</t>
        </is>
      </c>
      <c r="E64" t="inlineStr">
        <is>
          <t>ASDN_DEFAULT_CONFIG</t>
        </is>
      </c>
      <c r="F64" t="inlineStr">
        <is>
          <t>New</t>
        </is>
      </c>
      <c r="G64" t="inlineStr">
        <is>
          <t>By seller</t>
        </is>
      </c>
      <c r="H64" t="inlineStr">
        <is>
          <t>-</t>
        </is>
      </c>
      <c r="I64" t="inlineStr">
        <is>
          <t>No prep needed</t>
        </is>
      </c>
      <c r="J64" t="n">
        <v>48</v>
      </c>
      <c r="K64" t="n">
        <v>12.5</v>
      </c>
      <c r="L64" t="n">
        <v>9</v>
      </c>
      <c r="M64" t="n">
        <v>18</v>
      </c>
      <c r="N64" t="n">
        <v>9</v>
      </c>
      <c r="O64" t="n">
        <v>10</v>
      </c>
      <c r="P64" t="n">
        <v>90</v>
      </c>
      <c r="Q64" t="inlineStr">
        <is>
          <t>To be assigned</t>
        </is>
      </c>
    </row>
    <row r="65">
      <c r="A65" t="inlineStr">
        <is>
          <t>FBA_4102-PACK4</t>
        </is>
      </c>
      <c r="B65" t="inlineStr">
        <is>
          <t>BAZIC 3 Ring Binder 1/2" Economy View Binders Organizer - Green, Round Ring, Hold 100 Sheets Paper, for School Office Home, 4-Count</t>
        </is>
      </c>
      <c r="C65" t="inlineStr">
        <is>
          <t>B08DQB54VJ</t>
        </is>
      </c>
      <c r="D65" t="inlineStr">
        <is>
          <t>X0040DULGR</t>
        </is>
      </c>
      <c r="E65" t="inlineStr">
        <is>
          <t>Case (3 Sets)</t>
        </is>
      </c>
      <c r="F65" t="inlineStr">
        <is>
          <t>New</t>
        </is>
      </c>
      <c r="G65" t="inlineStr">
        <is>
          <t>By seller</t>
        </is>
      </c>
      <c r="H65" t="inlineStr">
        <is>
          <t>By seller</t>
        </is>
      </c>
      <c r="I65" t="inlineStr">
        <is>
          <t>No prep needed</t>
        </is>
      </c>
      <c r="J65" t="n">
        <v>8.699999999999999</v>
      </c>
      <c r="K65" t="n">
        <v>5</v>
      </c>
      <c r="L65" t="n">
        <v>13</v>
      </c>
      <c r="M65" t="n">
        <v>12</v>
      </c>
      <c r="N65" t="n">
        <v>3</v>
      </c>
      <c r="O65" t="n">
        <v>4</v>
      </c>
      <c r="P65" t="n">
        <v>12</v>
      </c>
      <c r="Q65" t="inlineStr">
        <is>
          <t>To be assigned</t>
        </is>
      </c>
    </row>
    <row r="66">
      <c r="A66" t="inlineStr">
        <is>
          <t>FBA_6303-BOX</t>
        </is>
      </c>
      <c r="B66" t="inlineStr">
        <is>
          <t>BAZIC Paid Self Inking Rubber Stamp (Red Ink), Stamp Impression Size 1.41" x 0.47", Great for Office, Shipping, Receiving, Accounting, Expiration, Due Dates, 24-Pack</t>
        </is>
      </c>
      <c r="C66" t="inlineStr">
        <is>
          <t>B08P3VRWLD</t>
        </is>
      </c>
      <c r="D66" t="inlineStr">
        <is>
          <t>X0044R3MR9</t>
        </is>
      </c>
      <c r="E66" t="inlineStr">
        <is>
          <t>Case (6 Boxes)</t>
        </is>
      </c>
      <c r="F66" t="inlineStr">
        <is>
          <t>New</t>
        </is>
      </c>
      <c r="G66" t="inlineStr">
        <is>
          <t>By seller</t>
        </is>
      </c>
      <c r="H66" t="inlineStr">
        <is>
          <t>By seller</t>
        </is>
      </c>
      <c r="I66" t="inlineStr">
        <is>
          <t>No prep needed</t>
        </is>
      </c>
      <c r="J66" t="n">
        <v>15.66</v>
      </c>
      <c r="K66" t="n">
        <v>9</v>
      </c>
      <c r="L66" t="n">
        <v>16</v>
      </c>
      <c r="M66" t="n">
        <v>14</v>
      </c>
      <c r="N66" t="n">
        <v>6</v>
      </c>
      <c r="O66" t="n">
        <v>1</v>
      </c>
      <c r="P66" t="n">
        <v>6</v>
      </c>
      <c r="Q66" t="inlineStr">
        <is>
          <t>To be assigned</t>
        </is>
      </c>
    </row>
    <row r="67">
      <c r="A67" t="inlineStr">
        <is>
          <t>FBA_1293-EACH</t>
        </is>
      </c>
      <c r="B67" t="inlineStr">
        <is>
          <t>BAZIC Felt Washable Markers 20 Colors, Fine Line Coloring Marker, Non Toxic Art Supplies, Gift for School (20/Pack), 1-Pack</t>
        </is>
      </c>
      <c r="C67" t="inlineStr">
        <is>
          <t>B0B9PNPMH2</t>
        </is>
      </c>
      <c r="D67" t="inlineStr">
        <is>
          <t>B0B9PNPMH2</t>
        </is>
      </c>
      <c r="E67" t="inlineStr">
        <is>
          <t>Box (12)</t>
        </is>
      </c>
      <c r="F67" t="inlineStr">
        <is>
          <t>New</t>
        </is>
      </c>
      <c r="G67" t="inlineStr">
        <is>
          <t>By seller</t>
        </is>
      </c>
      <c r="H67" t="inlineStr">
        <is>
          <t>-</t>
        </is>
      </c>
      <c r="I67" t="inlineStr">
        <is>
          <t>No prep needed</t>
        </is>
      </c>
      <c r="J67" t="n">
        <v>3.42</v>
      </c>
      <c r="K67" t="n">
        <v>5</v>
      </c>
      <c r="L67" t="n">
        <v>8</v>
      </c>
      <c r="M67" t="n">
        <v>7</v>
      </c>
      <c r="N67" t="n">
        <v>12</v>
      </c>
      <c r="O67" t="n">
        <v>2</v>
      </c>
      <c r="P67" t="n">
        <v>24</v>
      </c>
      <c r="Q67" t="inlineStr">
        <is>
          <t>To be assigned</t>
        </is>
      </c>
    </row>
    <row r="68">
      <c r="A68" t="inlineStr">
        <is>
          <t>FBA_5075-BOX</t>
        </is>
      </c>
      <c r="B68" t="inlineStr">
        <is>
          <t>BAZIC Sales Order Book, 50 Sets 5 9/16" x 8 7/16" 2-Part Carbonless, White &amp; Canary, Bound Wraparound Cover (50 Sets/Pack), 24-Packs</t>
        </is>
      </c>
      <c r="C68" t="inlineStr">
        <is>
          <t>B07XQLT9N7</t>
        </is>
      </c>
      <c r="D68" t="inlineStr">
        <is>
          <t>X0044RLXL1</t>
        </is>
      </c>
      <c r="E68" t="inlineStr">
        <is>
          <t>ASDN_DEFAULT_CONFIG</t>
        </is>
      </c>
      <c r="F68" t="inlineStr">
        <is>
          <t>New</t>
        </is>
      </c>
      <c r="G68" t="inlineStr">
        <is>
          <t>By seller</t>
        </is>
      </c>
      <c r="H68" t="inlineStr">
        <is>
          <t>By seller</t>
        </is>
      </c>
      <c r="I68" t="inlineStr">
        <is>
          <t>No prep needed</t>
        </is>
      </c>
      <c r="J68" t="n">
        <v>30.75</v>
      </c>
      <c r="K68" t="n">
        <v>19.29</v>
      </c>
      <c r="L68" t="n">
        <v>15.55</v>
      </c>
      <c r="M68" t="n">
        <v>11.85</v>
      </c>
      <c r="N68" t="n">
        <v>3</v>
      </c>
      <c r="O68" t="n">
        <v>3</v>
      </c>
      <c r="P68" t="n">
        <v>9</v>
      </c>
      <c r="Q68" t="inlineStr">
        <is>
          <t>To be assigned</t>
        </is>
      </c>
    </row>
    <row r="69">
      <c r="A69" t="inlineStr">
        <is>
          <t>FBA_5173-SET6</t>
        </is>
      </c>
      <c r="B69" t="inlineStr">
        <is>
          <t>BAZIC Neon Page Markers Dispensers 1x1.7 Neon Colored PET Flag Index Tabs, Page Marker Bookmarks File Tab (60 Flags/Pack), 6-Packs</t>
        </is>
      </c>
      <c r="C69" t="inlineStr">
        <is>
          <t>B07SLDNB3M</t>
        </is>
      </c>
      <c r="D69" t="inlineStr">
        <is>
          <t>X0044RLTNN</t>
        </is>
      </c>
      <c r="E69" t="inlineStr">
        <is>
          <t>Case (48 Sets)</t>
        </is>
      </c>
      <c r="F69" t="inlineStr">
        <is>
          <t>New</t>
        </is>
      </c>
      <c r="G69" t="inlineStr">
        <is>
          <t>By seller</t>
        </is>
      </c>
      <c r="H69" t="inlineStr">
        <is>
          <t>By seller</t>
        </is>
      </c>
      <c r="I69" t="inlineStr">
        <is>
          <t>No prep needed</t>
        </is>
      </c>
      <c r="J69" t="n">
        <v>12.4</v>
      </c>
      <c r="K69" t="n">
        <v>12</v>
      </c>
      <c r="L69" t="n">
        <v>16</v>
      </c>
      <c r="M69" t="n">
        <v>8</v>
      </c>
      <c r="N69" t="n">
        <v>48</v>
      </c>
      <c r="O69" t="n">
        <v>1</v>
      </c>
      <c r="P69" t="n">
        <v>48</v>
      </c>
      <c r="Q69" t="inlineStr">
        <is>
          <t>To be assigned</t>
        </is>
      </c>
    </row>
    <row r="70">
      <c r="A70" t="inlineStr">
        <is>
          <t>FBA_5087-EACH-1</t>
        </is>
      </c>
      <c r="B70" t="inlineStr">
        <is>
          <t>BAZIC Primary Journal Composition Book Blue Marble, 100 Sheet Writing Grades K- 2 Notebook Journal Comp Notebooks for Kindergarten Kids School, 1-Pack</t>
        </is>
      </c>
      <c r="C70" t="inlineStr">
        <is>
          <t>B084GC6RYF</t>
        </is>
      </c>
      <c r="D70" t="inlineStr">
        <is>
          <t>X004F8SJVB</t>
        </is>
      </c>
      <c r="E70" t="inlineStr">
        <is>
          <t>Case (48) AWD</t>
        </is>
      </c>
      <c r="F70" t="inlineStr">
        <is>
          <t>New</t>
        </is>
      </c>
      <c r="G70" t="inlineStr">
        <is>
          <t>-</t>
        </is>
      </c>
      <c r="H70" t="inlineStr">
        <is>
          <t>By seller</t>
        </is>
      </c>
      <c r="I70" t="inlineStr">
        <is>
          <t>No prep needed</t>
        </is>
      </c>
      <c r="J70" t="n">
        <v>35</v>
      </c>
      <c r="K70" t="n">
        <v>8</v>
      </c>
      <c r="L70" t="n">
        <v>15</v>
      </c>
      <c r="M70" t="n">
        <v>10</v>
      </c>
      <c r="N70" t="n">
        <v>48</v>
      </c>
      <c r="O70" t="n">
        <v>1</v>
      </c>
      <c r="P70" t="n">
        <v>48</v>
      </c>
      <c r="Q70" t="inlineStr">
        <is>
          <t>To be assigned</t>
        </is>
      </c>
    </row>
    <row r="71">
      <c r="A71" t="inlineStr">
        <is>
          <t>FBA_3190-EACH</t>
        </is>
      </c>
      <c r="B71" t="inlineStr">
        <is>
          <t>BAZIC 3 Ring Binder 1/2" Economy View Binders Organizer - Blue, Round Ring, Hold 175 Sheets Paper, for School Office Home, 1-Count</t>
        </is>
      </c>
      <c r="C71" t="inlineStr">
        <is>
          <t>B07Q9PJ727</t>
        </is>
      </c>
      <c r="D71" t="inlineStr">
        <is>
          <t>X003SBSK1P</t>
        </is>
      </c>
      <c r="E71" t="inlineStr">
        <is>
          <t>ASDN_DEFAULT_CONFIG</t>
        </is>
      </c>
      <c r="F71" t="inlineStr">
        <is>
          <t>New</t>
        </is>
      </c>
      <c r="G71" t="inlineStr">
        <is>
          <t>By seller</t>
        </is>
      </c>
      <c r="H71" t="inlineStr">
        <is>
          <t>By seller</t>
        </is>
      </c>
      <c r="I71" t="inlineStr">
        <is>
          <t>No prep needed</t>
        </is>
      </c>
      <c r="J71" t="n">
        <v>8.199999999999999</v>
      </c>
      <c r="K71" t="n">
        <v>13</v>
      </c>
      <c r="L71" t="n">
        <v>5.3</v>
      </c>
      <c r="M71" t="n">
        <v>12</v>
      </c>
      <c r="N71" t="n">
        <v>12</v>
      </c>
      <c r="O71" t="n">
        <v>3</v>
      </c>
      <c r="P71" t="n">
        <v>36</v>
      </c>
      <c r="Q71" t="inlineStr">
        <is>
          <t>To be assigned</t>
        </is>
      </c>
    </row>
    <row r="72">
      <c r="A72" t="inlineStr">
        <is>
          <t>FBA_2028-PACK2</t>
        </is>
      </c>
      <c r="B72" t="inlineStr">
        <is>
          <t>BAZIC Washable Glue Pen 1.7 Oz. (50 mL), Liquid Clear Glues Bond Adhesive for Art Crafts Project at School Home Office (2/Pack), 2-Pack</t>
        </is>
      </c>
      <c r="C72" t="inlineStr">
        <is>
          <t>B08GWSZ1H9</t>
        </is>
      </c>
      <c r="D72" t="inlineStr">
        <is>
          <t>X0045JC9U7</t>
        </is>
      </c>
      <c r="E72" t="inlineStr">
        <is>
          <t>Case (36 Sets)</t>
        </is>
      </c>
      <c r="F72" t="inlineStr">
        <is>
          <t>New</t>
        </is>
      </c>
      <c r="G72" t="inlineStr">
        <is>
          <t>By seller</t>
        </is>
      </c>
      <c r="H72" t="inlineStr">
        <is>
          <t>By seller</t>
        </is>
      </c>
      <c r="I72" t="inlineStr">
        <is>
          <t>No prep needed</t>
        </is>
      </c>
      <c r="J72" t="n">
        <v>26.2</v>
      </c>
      <c r="K72" t="n">
        <v>10</v>
      </c>
      <c r="L72" t="n">
        <v>15</v>
      </c>
      <c r="M72" t="n">
        <v>15</v>
      </c>
      <c r="N72" t="n">
        <v>36</v>
      </c>
      <c r="O72" t="n">
        <v>2</v>
      </c>
      <c r="P72" t="n">
        <v>72</v>
      </c>
      <c r="Q72" t="inlineStr">
        <is>
          <t>To be assigned</t>
        </is>
      </c>
    </row>
    <row r="73">
      <c r="A73" t="inlineStr">
        <is>
          <t>FBA_5190-PACK2</t>
        </is>
      </c>
      <c r="B73" t="inlineStr">
        <is>
          <t>BAZIC 25 Sheets Pastel Color Multipurpose Paper 8.5"x11", Colored Copy Paper Fax Laser Printing for Office School (25/Pack), 2-Packs</t>
        </is>
      </c>
      <c r="C73" t="inlineStr">
        <is>
          <t>B0BCL7XWNT</t>
        </is>
      </c>
      <c r="D73" t="inlineStr">
        <is>
          <t>X003SFUYF1</t>
        </is>
      </c>
      <c r="E73" t="inlineStr">
        <is>
          <t>Case Pack (72)</t>
        </is>
      </c>
      <c r="F73" t="inlineStr">
        <is>
          <t>New</t>
        </is>
      </c>
      <c r="G73" t="inlineStr">
        <is>
          <t>By seller</t>
        </is>
      </c>
      <c r="H73" t="inlineStr">
        <is>
          <t>By seller</t>
        </is>
      </c>
      <c r="I73" t="inlineStr">
        <is>
          <t>No prep needed</t>
        </is>
      </c>
      <c r="J73" t="n">
        <v>41.52</v>
      </c>
      <c r="K73" t="n">
        <v>10.5</v>
      </c>
      <c r="L73" t="n">
        <v>18.5</v>
      </c>
      <c r="M73" t="n">
        <v>12.5</v>
      </c>
      <c r="N73" t="n">
        <v>72</v>
      </c>
      <c r="O73" t="n">
        <v>3</v>
      </c>
      <c r="P73" t="n">
        <v>216</v>
      </c>
      <c r="Q73" t="inlineStr">
        <is>
          <t>To be assigned</t>
        </is>
      </c>
    </row>
    <row r="74">
      <c r="A74" t="inlineStr">
        <is>
          <t>FBA_2225-EACH</t>
        </is>
      </c>
      <c r="B74" t="inlineStr">
        <is>
          <t>BAZIC Erasers + Pencil Top Erasers Set (12/Pack), Block Bevel Erasers Neon Color, Arrowhead Caps Tops, Latex Free, for Art Drawing School, 1-Pack</t>
        </is>
      </c>
      <c r="C74" t="inlineStr">
        <is>
          <t>B001BO004K</t>
        </is>
      </c>
      <c r="D74" t="inlineStr">
        <is>
          <t>B001BO004K</t>
        </is>
      </c>
      <c r="E74" t="inlineStr">
        <is>
          <t>ASDN_DEFAULT_CONFIG</t>
        </is>
      </c>
      <c r="F74" t="inlineStr">
        <is>
          <t>New</t>
        </is>
      </c>
      <c r="G74" t="inlineStr">
        <is>
          <t>By seller</t>
        </is>
      </c>
      <c r="H74" t="inlineStr">
        <is>
          <t>-</t>
        </is>
      </c>
      <c r="I74" t="inlineStr">
        <is>
          <t>No prep needed</t>
        </is>
      </c>
      <c r="J74" t="n">
        <v>9.699999999999999</v>
      </c>
      <c r="K74" t="n">
        <v>11</v>
      </c>
      <c r="L74" t="n">
        <v>7</v>
      </c>
      <c r="M74" t="n">
        <v>11.5</v>
      </c>
      <c r="N74" t="n">
        <v>24</v>
      </c>
      <c r="O74" t="n">
        <v>1</v>
      </c>
      <c r="P74" t="n">
        <v>24</v>
      </c>
      <c r="Q74" t="inlineStr">
        <is>
          <t>To be assigned</t>
        </is>
      </c>
    </row>
    <row r="75">
      <c r="A75" t="inlineStr">
        <is>
          <t>FBA_4576336-SET2</t>
        </is>
      </c>
      <c r="B75" t="inlineStr">
        <is>
          <t>PAW Patrol Coloring Book 2-Title, Fun Game Workbook for Learning Drawing Coloring, Gift for Kids Toddler Activity at Classroom Home, 2-Pack</t>
        </is>
      </c>
      <c r="C75" t="inlineStr">
        <is>
          <t>B08BX4PKB1</t>
        </is>
      </c>
      <c r="D75" t="inlineStr">
        <is>
          <t>X0045UZMN7</t>
        </is>
      </c>
      <c r="E75" t="inlineStr">
        <is>
          <t>ASDN_DEFAULT_CONFIG</t>
        </is>
      </c>
      <c r="F75" t="inlineStr">
        <is>
          <t>New</t>
        </is>
      </c>
      <c r="G75" t="inlineStr">
        <is>
          <t>By seller</t>
        </is>
      </c>
      <c r="H75" t="inlineStr">
        <is>
          <t>By seller</t>
        </is>
      </c>
      <c r="I75" t="inlineStr">
        <is>
          <t>No prep needed</t>
        </is>
      </c>
      <c r="J75" t="n">
        <v>10.82</v>
      </c>
      <c r="K75" t="n">
        <v>18.05</v>
      </c>
      <c r="L75" t="n">
        <v>14.46</v>
      </c>
      <c r="M75" t="n">
        <v>5</v>
      </c>
      <c r="N75" t="n">
        <v>18</v>
      </c>
      <c r="O75" t="n">
        <v>2</v>
      </c>
      <c r="P75" t="n">
        <v>36</v>
      </c>
      <c r="Q75" t="inlineStr">
        <is>
          <t>To be assigned</t>
        </is>
      </c>
    </row>
    <row r="76">
      <c r="A76" t="inlineStr">
        <is>
          <t>FBA_4151-EACH</t>
        </is>
      </c>
      <c r="B76" t="inlineStr">
        <is>
          <t>BAZIC 3 Ring Binder 2" View Binders Slant D Ring Organizer - Grey, Hold 480 Sheets Paper, for School Office Home, 1-Count</t>
        </is>
      </c>
      <c r="C76" t="inlineStr">
        <is>
          <t>B07Q5VRB3P</t>
        </is>
      </c>
      <c r="D76" t="inlineStr">
        <is>
          <t>X0044RLTOH</t>
        </is>
      </c>
      <c r="E76" t="inlineStr">
        <is>
          <t>Case (12)</t>
        </is>
      </c>
      <c r="F76" t="inlineStr">
        <is>
          <t>New</t>
        </is>
      </c>
      <c r="G76" t="inlineStr">
        <is>
          <t>By seller</t>
        </is>
      </c>
      <c r="H76" t="inlineStr">
        <is>
          <t>By seller</t>
        </is>
      </c>
      <c r="I76" t="inlineStr">
        <is>
          <t>No prep needed</t>
        </is>
      </c>
      <c r="J76" t="n">
        <v>14</v>
      </c>
      <c r="K76" t="n">
        <v>9</v>
      </c>
      <c r="L76" t="n">
        <v>16</v>
      </c>
      <c r="M76" t="n">
        <v>12</v>
      </c>
      <c r="N76" t="n">
        <v>12</v>
      </c>
      <c r="O76" t="n">
        <v>1</v>
      </c>
      <c r="P76" t="n">
        <v>12</v>
      </c>
      <c r="Q76" t="inlineStr">
        <is>
          <t>To be assigned</t>
        </is>
      </c>
    </row>
    <row r="77">
      <c r="A77" t="inlineStr">
        <is>
          <t>FBA_713-EACH</t>
        </is>
      </c>
      <c r="B77" t="inlineStr">
        <is>
          <t>BAZIC Wood Pencil Glitter Metallic Pencils, Latex Free Eraser, Unsharpened Rewards Glitter Pencil (8/Pack), 1-Pack</t>
        </is>
      </c>
      <c r="C77" t="inlineStr">
        <is>
          <t>B07S6D27NC</t>
        </is>
      </c>
      <c r="D77" t="inlineStr">
        <is>
          <t>X003SFVDQ5</t>
        </is>
      </c>
      <c r="E77" t="inlineStr">
        <is>
          <t>Box (24)</t>
        </is>
      </c>
      <c r="F77" t="inlineStr">
        <is>
          <t>New</t>
        </is>
      </c>
      <c r="G77" t="inlineStr">
        <is>
          <t>By seller</t>
        </is>
      </c>
      <c r="H77" t="inlineStr">
        <is>
          <t>By seller</t>
        </is>
      </c>
      <c r="I77" t="inlineStr">
        <is>
          <t>No prep needed</t>
        </is>
      </c>
      <c r="J77" t="n">
        <v>2.76</v>
      </c>
      <c r="K77" t="n">
        <v>3.8</v>
      </c>
      <c r="L77" t="n">
        <v>7.8</v>
      </c>
      <c r="M77" t="n">
        <v>5.9</v>
      </c>
      <c r="N77" t="n">
        <v>24</v>
      </c>
      <c r="O77" t="n">
        <v>1</v>
      </c>
      <c r="P77" t="n">
        <v>24</v>
      </c>
      <c r="Q77" t="inlineStr">
        <is>
          <t>To be assigned</t>
        </is>
      </c>
    </row>
    <row r="78">
      <c r="A78" t="inlineStr">
        <is>
          <t>FBA_942-A-EA-GN</t>
        </is>
      </c>
      <c r="B78" t="inlineStr">
        <is>
          <t>BAZIC Desktop Tape Dispenser w/Tape Refill 3/4" x 250", 1" Core Weighted Non-Skid Base, Sharpe Blade Tapes Holder, Green Color, 1-Pack</t>
        </is>
      </c>
      <c r="C78" t="inlineStr">
        <is>
          <t>B0CV2V1PMN</t>
        </is>
      </c>
      <c r="D78" t="inlineStr">
        <is>
          <t>X0044KM2AT</t>
        </is>
      </c>
      <c r="E78" t="inlineStr">
        <is>
          <t>Case (12)</t>
        </is>
      </c>
      <c r="F78" t="inlineStr">
        <is>
          <t>New</t>
        </is>
      </c>
      <c r="G78" t="inlineStr">
        <is>
          <t>By seller</t>
        </is>
      </c>
      <c r="H78" t="inlineStr">
        <is>
          <t>By seller</t>
        </is>
      </c>
      <c r="I78" t="inlineStr">
        <is>
          <t>No prep needed</t>
        </is>
      </c>
      <c r="J78" t="n">
        <v>20</v>
      </c>
      <c r="K78" t="n">
        <v>8</v>
      </c>
      <c r="L78" t="n">
        <v>12</v>
      </c>
      <c r="M78" t="n">
        <v>11</v>
      </c>
      <c r="N78" t="n">
        <v>12</v>
      </c>
      <c r="O78" t="n">
        <v>1</v>
      </c>
      <c r="P78" t="n">
        <v>12</v>
      </c>
      <c r="Q78" t="inlineStr">
        <is>
          <t>To be assigned</t>
        </is>
      </c>
    </row>
    <row r="79">
      <c r="A79" t="inlineStr">
        <is>
          <t>FBA_3163-CASE</t>
        </is>
      </c>
      <c r="B79" t="inlineStr">
        <is>
          <t>BAZIC 8 Pockets Poly Folder Portfolio, Letter Size Plastic Folders Holder for Office Documents Paper Organizer, Assorted Color, 24-Pack</t>
        </is>
      </c>
      <c r="C79" t="inlineStr">
        <is>
          <t>B07XQJSP6F</t>
        </is>
      </c>
      <c r="D79" t="inlineStr">
        <is>
          <t>X003SBLVG1</t>
        </is>
      </c>
      <c r="E79" t="inlineStr">
        <is>
          <t>1 Case</t>
        </is>
      </c>
      <c r="F79" t="inlineStr">
        <is>
          <t>New</t>
        </is>
      </c>
      <c r="G79" t="inlineStr">
        <is>
          <t>By seller</t>
        </is>
      </c>
      <c r="H79" t="inlineStr">
        <is>
          <t>By seller</t>
        </is>
      </c>
      <c r="I79" t="inlineStr">
        <is>
          <t>No prep needed</t>
        </is>
      </c>
      <c r="J79" t="n">
        <v>7.26</v>
      </c>
      <c r="K79" t="n">
        <v>6.5</v>
      </c>
      <c r="L79" t="n">
        <v>12.5</v>
      </c>
      <c r="M79" t="n">
        <v>11.5</v>
      </c>
      <c r="N79" t="n">
        <v>1</v>
      </c>
      <c r="O79" t="n">
        <v>12</v>
      </c>
      <c r="P79" t="n">
        <v>12</v>
      </c>
      <c r="Q79" t="inlineStr">
        <is>
          <t>To be assigned</t>
        </is>
      </c>
    </row>
    <row r="80">
      <c r="A80" t="inlineStr">
        <is>
          <t>FBA_837-BOX</t>
        </is>
      </c>
      <c r="B80" t="inlineStr">
        <is>
          <t>BAZIC Plastic Pencil Case 8" Double Deck Utility Storage Box, Bright Color, Multi Purpose Organizer, 24-Pack</t>
        </is>
      </c>
      <c r="C80" t="inlineStr">
        <is>
          <t>B00ANT4AAY</t>
        </is>
      </c>
      <c r="D80" t="inlineStr">
        <is>
          <t>B00ANT4AAY</t>
        </is>
      </c>
      <c r="E80" t="inlineStr">
        <is>
          <t>1 Box - Case exceed 25 in</t>
        </is>
      </c>
      <c r="F80" t="inlineStr">
        <is>
          <t>New</t>
        </is>
      </c>
      <c r="G80" t="inlineStr">
        <is>
          <t>By seller</t>
        </is>
      </c>
      <c r="H80" t="inlineStr">
        <is>
          <t>-</t>
        </is>
      </c>
      <c r="I80" t="inlineStr">
        <is>
          <t>No prep needed</t>
        </is>
      </c>
      <c r="J80" t="n">
        <v>5.6</v>
      </c>
      <c r="K80" t="n">
        <v>8</v>
      </c>
      <c r="L80" t="n">
        <v>14</v>
      </c>
      <c r="M80" t="n">
        <v>9</v>
      </c>
      <c r="N80" t="n">
        <v>1</v>
      </c>
      <c r="O80" t="n">
        <v>5</v>
      </c>
      <c r="P80" t="n">
        <v>5</v>
      </c>
      <c r="Q80" t="inlineStr">
        <is>
          <t>To be assigned</t>
        </is>
      </c>
    </row>
    <row r="81">
      <c r="A81" t="inlineStr">
        <is>
          <t>FBA_1286-PACK2</t>
        </is>
      </c>
      <c r="B81" t="inlineStr">
        <is>
          <t>BAZIC Washable Fruit Scented Markers Broad Line 10 Color, Chisel Tip Broad Fine Line, Non Toxic Marcadorc Art School Supplies (10/Pack), 2-Packs</t>
        </is>
      </c>
      <c r="C81" t="inlineStr">
        <is>
          <t>B08FRS3TML</t>
        </is>
      </c>
      <c r="D81" t="inlineStr">
        <is>
          <t>X0044RG6BN</t>
        </is>
      </c>
      <c r="E81" t="inlineStr">
        <is>
          <t>ASDN_DEFAULT_CONFIG</t>
        </is>
      </c>
      <c r="F81" t="inlineStr">
        <is>
          <t>New</t>
        </is>
      </c>
      <c r="G81" t="inlineStr">
        <is>
          <t>By seller</t>
        </is>
      </c>
      <c r="H81" t="inlineStr">
        <is>
          <t>By seller</t>
        </is>
      </c>
      <c r="I81" t="inlineStr">
        <is>
          <t>No prep needed</t>
        </is>
      </c>
      <c r="J81" t="n">
        <v>49.999899752</v>
      </c>
      <c r="K81" t="n">
        <v>11.00000594</v>
      </c>
      <c r="L81" t="n">
        <v>23.00001242</v>
      </c>
      <c r="M81" t="n">
        <v>20.0000108</v>
      </c>
      <c r="N81" t="n">
        <v>72</v>
      </c>
      <c r="O81" t="n">
        <v>1</v>
      </c>
      <c r="P81" t="n">
        <v>72</v>
      </c>
      <c r="Q81" t="inlineStr">
        <is>
          <t>To be assigned</t>
        </is>
      </c>
    </row>
    <row r="82">
      <c r="A82" t="inlineStr">
        <is>
          <t>FBA_560-PACK6</t>
        </is>
      </c>
      <c r="B82" t="inlineStr">
        <is>
          <t>BAZIC Writing Pad 100 Sheets 6" X 9", Lined Ruled Memo Writing Notebook, Easy Tear Note Paper for Office School Home, 6-Pack [unknown_binding]</t>
        </is>
      </c>
      <c r="C82" t="inlineStr">
        <is>
          <t>B08FBQM8VF</t>
        </is>
      </c>
      <c r="D82" t="inlineStr">
        <is>
          <t>X003SFDOWB</t>
        </is>
      </c>
      <c r="E82" t="inlineStr">
        <is>
          <t>ASDN_DEFAULT_CONFIG</t>
        </is>
      </c>
      <c r="F82" t="inlineStr">
        <is>
          <t>New</t>
        </is>
      </c>
      <c r="G82" t="inlineStr">
        <is>
          <t>By seller</t>
        </is>
      </c>
      <c r="H82" t="inlineStr">
        <is>
          <t>By seller</t>
        </is>
      </c>
      <c r="I82" t="inlineStr">
        <is>
          <t>No prep needed</t>
        </is>
      </c>
      <c r="J82" t="n">
        <v>30</v>
      </c>
      <c r="K82" t="n">
        <v>12</v>
      </c>
      <c r="L82" t="n">
        <v>13</v>
      </c>
      <c r="M82" t="n">
        <v>16</v>
      </c>
      <c r="N82" t="n">
        <v>8</v>
      </c>
      <c r="O82" t="n">
        <v>5</v>
      </c>
      <c r="P82" t="n">
        <v>40</v>
      </c>
      <c r="Q82" t="inlineStr">
        <is>
          <t>To be assigned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baseColWidth="8" defaultRowHeight="15"/>
  <cols>
    <col width="10.28515625" customWidth="1" min="1" max="1"/>
    <col width="10.7109375" customWidth="1" min="2" max="3"/>
    <col width="18.5703125" customWidth="1" min="4" max="4"/>
  </cols>
  <sheetData>
    <row r="1" customFormat="1" s="18">
      <c r="A1" s="18" t="inlineStr">
        <is>
          <t>SKU</t>
        </is>
      </c>
      <c r="B1" s="18" t="inlineStr">
        <is>
          <t>Item</t>
        </is>
      </c>
      <c r="C1" s="18" t="inlineStr">
        <is>
          <t>Qty (EA)</t>
        </is>
      </c>
    </row>
    <row r="2">
      <c r="A2" t="inlineStr">
        <is>
          <t>5027-EACH</t>
        </is>
      </c>
      <c r="B2" t="n">
        <v>5027</v>
      </c>
      <c r="C2" t="n">
        <v>480</v>
      </c>
    </row>
    <row r="3">
      <c r="A3" t="inlineStr">
        <is>
          <t>560-EACH</t>
        </is>
      </c>
      <c r="B3" t="n">
        <v>560</v>
      </c>
      <c r="C3">
        <f>263-96</f>
        <v/>
      </c>
    </row>
    <row r="4">
      <c r="A4" t="inlineStr">
        <is>
          <t>3001-EACH</t>
        </is>
      </c>
      <c r="B4" t="n">
        <v>3001</v>
      </c>
      <c r="C4" t="n">
        <v>24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baseColWidth="8" defaultColWidth="9.140625" defaultRowHeight="15"/>
  <cols>
    <col width="17" customWidth="1" min="1" max="1"/>
    <col width="15.28515625" customWidth="1" min="2" max="3"/>
    <col width="10.28515625" customWidth="1" min="4" max="4"/>
    <col width="15.85546875" customWidth="1" min="5" max="5"/>
    <col width="14.5703125" customWidth="1" min="6" max="6"/>
    <col width="12.7109375" customWidth="1" min="7" max="8"/>
    <col width="12.28515625" customWidth="1" min="9" max="9"/>
    <col width="54.28515625" customWidth="1" min="10" max="10"/>
    <col width="11.28515625" customWidth="1" style="8" min="11" max="11"/>
    <col width="8.5703125" customWidth="1" style="10" min="12" max="12"/>
    <col width="10.140625" customWidth="1" style="10" min="13" max="13"/>
    <col width="9.85546875" customWidth="1" min="14" max="14"/>
    <col width="14.5703125" customWidth="1" min="15" max="15"/>
    <col width="13.28515625" customWidth="1" min="16" max="16"/>
    <col width="19" customWidth="1" min="17" max="18"/>
    <col width="14" customWidth="1" min="19" max="19"/>
  </cols>
  <sheetData>
    <row r="1" ht="46.5" customHeight="1">
      <c r="A1" s="26" t="inlineStr">
        <is>
          <t>SKU</t>
        </is>
      </c>
      <c r="B1" s="26" t="inlineStr">
        <is>
          <t>ASIN</t>
        </is>
      </c>
      <c r="C1" s="26" t="inlineStr">
        <is>
          <t>FNSKU</t>
        </is>
      </c>
      <c r="D1" s="26" t="inlineStr">
        <is>
          <t>Item</t>
        </is>
      </c>
      <c r="E1" s="25" t="inlineStr">
        <is>
          <t>Total EA (Transfer to WH06)</t>
        </is>
      </c>
      <c r="F1" s="25" t="inlineStr">
        <is>
          <t>Sellable Unit/Set/box to ship</t>
        </is>
      </c>
      <c r="G1" t="inlineStr">
        <is>
          <t>Box 1 units</t>
        </is>
      </c>
      <c r="H1" s="8" t="inlineStr">
        <is>
          <t>Box 2 units</t>
        </is>
      </c>
      <c r="I1" s="8" t="inlineStr">
        <is>
          <t>Label</t>
        </is>
      </c>
      <c r="J1" t="inlineStr">
        <is>
          <t>Packing Instructions</t>
        </is>
      </c>
      <c r="K1" t="inlineStr">
        <is>
          <t>Supplies</t>
        </is>
      </c>
      <c r="L1" s="27" t="inlineStr">
        <is>
          <t>UoM</t>
        </is>
      </c>
      <c r="M1" s="28" t="inlineStr">
        <is>
          <t>--</t>
        </is>
      </c>
      <c r="N1" s="28" t="inlineStr">
        <is>
          <t>--2</t>
        </is>
      </c>
      <c r="O1" s="27" t="inlineStr">
        <is>
          <t>Recommended Replenishment Qty</t>
        </is>
      </c>
      <c r="P1" s="27" t="inlineStr">
        <is>
          <t>Current WH Inventory</t>
        </is>
      </c>
    </row>
    <row r="2">
      <c r="A2" t="inlineStr">
        <is>
          <t>4403-SET6</t>
        </is>
      </c>
      <c r="B2" t="inlineStr">
        <is>
          <t>B0BRNSWP12</t>
        </is>
      </c>
      <c r="C2" t="inlineStr">
        <is>
          <t>X0043V3DCZ</t>
        </is>
      </c>
      <c r="D2">
        <f>VLOOKUP(A2,Data1!A:B,2,0)</f>
        <v/>
      </c>
      <c r="E2" s="23">
        <f>L2*O2</f>
        <v/>
      </c>
      <c r="F2" s="23">
        <f>O2</f>
        <v/>
      </c>
      <c r="G2" s="23" t="n">
        <v>2</v>
      </c>
      <c r="H2" s="23" t="n"/>
      <c r="I2" s="8" t="inlineStr">
        <is>
          <t>Labeling</t>
        </is>
      </c>
      <c r="J2">
        <f>VLOOKUP(A2,Instruction!A:F,7,0)</f>
        <v/>
      </c>
      <c r="L2" s="23">
        <f>VLOOKUP(A2,Data1!A:C,3,0)</f>
        <v/>
      </c>
      <c r="M2" s="23" t="n"/>
      <c r="N2" s="23" t="n"/>
      <c r="O2" s="23" t="n">
        <v>2</v>
      </c>
      <c r="P2" s="23">
        <f>VLOOKUP(D2,[3]Sheet1!$B:$D,3,0)</f>
        <v/>
      </c>
    </row>
    <row r="3">
      <c r="A3" t="inlineStr">
        <is>
          <t>4400-SET2</t>
        </is>
      </c>
      <c r="B3" t="inlineStr">
        <is>
          <t>B07SFT7P7X</t>
        </is>
      </c>
      <c r="C3" t="inlineStr">
        <is>
          <t>X0043UN7EF</t>
        </is>
      </c>
      <c r="D3">
        <f>VLOOKUP(A3,Data1!A:B,2,0)</f>
        <v/>
      </c>
      <c r="E3" s="23">
        <f>L3*O3</f>
        <v/>
      </c>
      <c r="F3" s="23">
        <f>O3</f>
        <v/>
      </c>
      <c r="G3" s="23" t="n">
        <v>4</v>
      </c>
      <c r="H3" s="23" t="n"/>
      <c r="I3" s="8" t="inlineStr">
        <is>
          <t>Labeling</t>
        </is>
      </c>
      <c r="J3">
        <f>VLOOKUP(A3,Instruction!A:F,7,0)</f>
        <v/>
      </c>
      <c r="L3" s="23">
        <f>VLOOKUP(A3,Data1!A:C,3,0)</f>
        <v/>
      </c>
      <c r="M3" s="23" t="n"/>
      <c r="N3" s="23" t="n"/>
      <c r="O3" s="23" t="n">
        <v>4</v>
      </c>
      <c r="P3" s="23">
        <f>VLOOKUP(D3,[3]Sheet1!$B:$D,3,0)</f>
        <v/>
      </c>
    </row>
    <row r="4">
      <c r="A4" t="inlineStr">
        <is>
          <t>17036-EACH</t>
        </is>
      </c>
      <c r="B4" t="inlineStr">
        <is>
          <t>B0CQ66C7RL</t>
        </is>
      </c>
      <c r="C4" t="inlineStr">
        <is>
          <t>X0043UNGZ5</t>
        </is>
      </c>
      <c r="D4">
        <f>VLOOKUP(A4,Data1!A:B,2,0)</f>
        <v/>
      </c>
      <c r="E4" s="23">
        <f>L4*O4</f>
        <v/>
      </c>
      <c r="F4" s="23">
        <f>O4</f>
        <v/>
      </c>
      <c r="G4" s="23" t="n">
        <v>6</v>
      </c>
      <c r="H4" s="23" t="n"/>
      <c r="I4" s="8" t="inlineStr">
        <is>
          <t>Labeling</t>
        </is>
      </c>
      <c r="J4">
        <f>VLOOKUP(A4,Instruction!A:F,7,0)</f>
        <v/>
      </c>
      <c r="L4" s="23">
        <f>VLOOKUP(A4,Data1!A:C,3,0)</f>
        <v/>
      </c>
      <c r="M4" s="23" t="n"/>
      <c r="N4" s="23" t="n"/>
      <c r="O4" s="23" t="n">
        <v>6</v>
      </c>
      <c r="P4" s="23">
        <f>VLOOKUP(D4,[3]Sheet1!$B:$D,3,0)</f>
        <v/>
      </c>
    </row>
    <row r="5">
      <c r="A5" t="inlineStr">
        <is>
          <t>709-EACH</t>
        </is>
      </c>
      <c r="B5" t="inlineStr">
        <is>
          <t>B0CGW5J3SV</t>
        </is>
      </c>
      <c r="C5" t="inlineStr">
        <is>
          <t>X0043V3OBP</t>
        </is>
      </c>
      <c r="D5">
        <f>VLOOKUP(A5,Data1!A:B,2,0)</f>
        <v/>
      </c>
      <c r="E5" s="23">
        <f>L5*O5</f>
        <v/>
      </c>
      <c r="F5" s="23">
        <f>O5</f>
        <v/>
      </c>
      <c r="G5" s="23" t="n">
        <v>6</v>
      </c>
      <c r="H5" s="23" t="n"/>
      <c r="I5" s="8" t="inlineStr">
        <is>
          <t>Labeling</t>
        </is>
      </c>
      <c r="J5">
        <f>VLOOKUP(A5,Instruction!A:F,7,0)</f>
        <v/>
      </c>
      <c r="L5" s="23">
        <f>VLOOKUP(A5,Data1!A:C,3,0)</f>
        <v/>
      </c>
      <c r="M5" s="23" t="n"/>
      <c r="N5" s="23" t="n"/>
      <c r="O5" s="23" t="n">
        <v>6</v>
      </c>
      <c r="P5" s="23">
        <f>VLOOKUP(D5,[3]Sheet1!$B:$D,3,0)</f>
        <v/>
      </c>
    </row>
    <row r="6">
      <c r="A6" t="inlineStr">
        <is>
          <t>17035-EACH</t>
        </is>
      </c>
      <c r="B6" t="inlineStr">
        <is>
          <t>B0CQ67CVM7</t>
        </is>
      </c>
      <c r="C6" t="inlineStr">
        <is>
          <t>X0043UZRXT</t>
        </is>
      </c>
      <c r="D6">
        <f>VLOOKUP(A6,Data1!A:B,2,0)</f>
        <v/>
      </c>
      <c r="E6" s="23">
        <f>L6*O6</f>
        <v/>
      </c>
      <c r="F6" s="23">
        <f>O6</f>
        <v/>
      </c>
      <c r="G6" s="23" t="n">
        <v>6</v>
      </c>
      <c r="H6" s="23" t="n"/>
      <c r="I6" s="8" t="inlineStr">
        <is>
          <t>Labeling</t>
        </is>
      </c>
      <c r="J6">
        <f>VLOOKUP(A6,Instruction!A:F,7,0)</f>
        <v/>
      </c>
      <c r="L6" s="23">
        <f>VLOOKUP(A6,Data1!A:C,3,0)</f>
        <v/>
      </c>
      <c r="M6" s="23" t="n"/>
      <c r="N6" s="23" t="n"/>
      <c r="O6" s="23" t="n">
        <v>6</v>
      </c>
      <c r="P6" s="23">
        <f>VLOOKUP(D6,[3]Sheet1!$B:$D,3,0)</f>
        <v/>
      </c>
    </row>
    <row r="7">
      <c r="A7" t="inlineStr">
        <is>
          <t>914-EACH</t>
        </is>
      </c>
      <c r="B7" t="inlineStr">
        <is>
          <t>B07SKF1B25</t>
        </is>
      </c>
      <c r="C7" t="inlineStr">
        <is>
          <t>X00446K72N</t>
        </is>
      </c>
      <c r="D7">
        <f>VLOOKUP(A7,Data1!A:B,2,0)</f>
        <v/>
      </c>
      <c r="E7" s="23">
        <f>L7*O7</f>
        <v/>
      </c>
      <c r="F7" s="23">
        <f>O7</f>
        <v/>
      </c>
      <c r="G7" s="23" t="n"/>
      <c r="H7" s="23" t="n">
        <v>4</v>
      </c>
      <c r="I7" s="8" t="inlineStr">
        <is>
          <t>Labeling</t>
        </is>
      </c>
      <c r="J7">
        <f>VLOOKUP(A7,Instruction!A:F,7,0)</f>
        <v/>
      </c>
      <c r="L7" s="23">
        <f>VLOOKUP(A7,Data1!A:C,3,0)</f>
        <v/>
      </c>
      <c r="M7" s="23" t="n"/>
      <c r="N7" s="23" t="n"/>
      <c r="O7" s="23" t="n">
        <v>4</v>
      </c>
      <c r="P7" s="23">
        <f>VLOOKUP(D7,[3]Sheet1!$B:$D,3,0)</f>
        <v/>
      </c>
    </row>
    <row r="8">
      <c r="A8" t="inlineStr">
        <is>
          <t>905-EACH</t>
        </is>
      </c>
      <c r="B8" t="inlineStr">
        <is>
          <t>B07SKD994F</t>
        </is>
      </c>
      <c r="C8" t="inlineStr">
        <is>
          <t>X0043UN5TH</t>
        </is>
      </c>
      <c r="D8">
        <f>VLOOKUP(A8,Data1!A:B,2,0)</f>
        <v/>
      </c>
      <c r="E8" s="23">
        <f>L8*O8</f>
        <v/>
      </c>
      <c r="F8" s="23">
        <f>O8</f>
        <v/>
      </c>
      <c r="G8" s="23" t="n"/>
      <c r="H8" s="23" t="n">
        <v>4</v>
      </c>
      <c r="I8" s="8" t="inlineStr">
        <is>
          <t>Labeling</t>
        </is>
      </c>
      <c r="J8">
        <f>VLOOKUP(A8,Instruction!A:F,7,0)</f>
        <v/>
      </c>
      <c r="L8" s="23">
        <f>VLOOKUP(A8,Data1!A:C,3,0)</f>
        <v/>
      </c>
      <c r="M8" s="23" t="n"/>
      <c r="N8" s="23" t="n"/>
      <c r="O8" s="23" t="n">
        <v>4</v>
      </c>
      <c r="P8" s="23">
        <f>VLOOKUP(D8,[3]Sheet1!$B:$D,3,0)</f>
        <v/>
      </c>
    </row>
    <row r="9">
      <c r="A9" t="inlineStr">
        <is>
          <t>1215-EACH</t>
        </is>
      </c>
      <c r="B9" t="inlineStr">
        <is>
          <t>B0CJMRSK5J</t>
        </is>
      </c>
      <c r="C9" t="inlineStr">
        <is>
          <t>X0043UN4H5</t>
        </is>
      </c>
      <c r="D9">
        <f>VLOOKUP(A9,Data1!A:B,2,0)</f>
        <v/>
      </c>
      <c r="E9" s="23">
        <f>L9*O9</f>
        <v/>
      </c>
      <c r="F9" s="23">
        <f>O9</f>
        <v/>
      </c>
      <c r="G9" s="23" t="n"/>
      <c r="H9" s="23" t="n">
        <v>6</v>
      </c>
      <c r="I9" s="8" t="inlineStr">
        <is>
          <t>Labeling</t>
        </is>
      </c>
      <c r="J9">
        <f>VLOOKUP(A9,Instruction!A:F,7,0)</f>
        <v/>
      </c>
      <c r="L9" s="23">
        <f>VLOOKUP(A9,Data1!A:C,3,0)</f>
        <v/>
      </c>
      <c r="M9" s="23" t="n"/>
      <c r="N9" s="23" t="n"/>
      <c r="O9" s="23" t="n">
        <v>6</v>
      </c>
      <c r="P9" s="23">
        <f>VLOOKUP(D9,[3]Sheet1!$B:$D,3,0)</f>
        <v/>
      </c>
    </row>
    <row r="10">
      <c r="A10" t="inlineStr">
        <is>
          <t>1227-EACH</t>
        </is>
      </c>
      <c r="B10" t="inlineStr">
        <is>
          <t>B08WPW8T92</t>
        </is>
      </c>
      <c r="C10" t="inlineStr">
        <is>
          <t>X0043V3IBL</t>
        </is>
      </c>
      <c r="D10">
        <f>VLOOKUP(A10,Data1!A:B,2,0)</f>
        <v/>
      </c>
      <c r="E10" s="23">
        <f>L10*O10</f>
        <v/>
      </c>
      <c r="F10" s="23">
        <f>O10</f>
        <v/>
      </c>
      <c r="G10" s="23" t="n"/>
      <c r="H10" s="23" t="n">
        <v>6</v>
      </c>
      <c r="I10" s="8" t="inlineStr">
        <is>
          <t>Labeling</t>
        </is>
      </c>
      <c r="J10">
        <f>VLOOKUP(A10,Instruction!A:F,7,0)</f>
        <v/>
      </c>
      <c r="L10" s="23">
        <f>VLOOKUP(A10,Data1!A:C,3,0)</f>
        <v/>
      </c>
      <c r="M10" s="23" t="n"/>
      <c r="N10" s="23" t="n"/>
      <c r="O10" s="23" t="n">
        <v>6</v>
      </c>
      <c r="P10" s="23">
        <f>VLOOKUP(D10,[3]Sheet1!$B:$D,3,0)</f>
        <v/>
      </c>
    </row>
    <row r="11">
      <c r="A11" t="inlineStr">
        <is>
          <t>992-EACH</t>
        </is>
      </c>
      <c r="B11" t="inlineStr">
        <is>
          <t>B08R6JJP2L</t>
        </is>
      </c>
      <c r="C11" t="inlineStr">
        <is>
          <t>X0043V3CT9</t>
        </is>
      </c>
      <c r="D11">
        <f>VLOOKUP(A11,Data1!A:B,2,0)</f>
        <v/>
      </c>
      <c r="E11" s="23">
        <f>L11*O11</f>
        <v/>
      </c>
      <c r="F11" s="23">
        <f>O11</f>
        <v/>
      </c>
      <c r="G11" s="23" t="n"/>
      <c r="H11" s="23" t="n">
        <v>4</v>
      </c>
      <c r="I11" s="8" t="inlineStr">
        <is>
          <t>Labeling</t>
        </is>
      </c>
      <c r="J11">
        <f>VLOOKUP(A11,Instruction!A:F,7,0)</f>
        <v/>
      </c>
      <c r="L11" s="23">
        <f>VLOOKUP(A11,Data1!A:C,3,0)</f>
        <v/>
      </c>
      <c r="M11" s="23" t="n"/>
      <c r="N11" s="23" t="n"/>
      <c r="O11" s="23" t="n">
        <v>4</v>
      </c>
      <c r="P11" s="23">
        <f>VLOOKUP(D11,[3]Sheet1!$B:$D,3,0)</f>
        <v/>
      </c>
    </row>
    <row r="12">
      <c r="A12" t="inlineStr">
        <is>
          <t>6041-EACH</t>
        </is>
      </c>
      <c r="B12" t="inlineStr">
        <is>
          <t>B072LP49MC</t>
        </is>
      </c>
      <c r="C12" t="inlineStr">
        <is>
          <t>B072LP49MC</t>
        </is>
      </c>
      <c r="D12">
        <f>VLOOKUP(A12,Data1!A:B,2,0)</f>
        <v/>
      </c>
      <c r="E12" s="23">
        <f>L12*O12</f>
        <v/>
      </c>
      <c r="F12" s="23">
        <f>O12</f>
        <v/>
      </c>
      <c r="G12" s="23" t="n">
        <v>4</v>
      </c>
      <c r="H12" s="23" t="n"/>
      <c r="I12" s="8" t="n"/>
      <c r="J12">
        <f>VLOOKUP(A12,Instruction!A:F,7,0)</f>
        <v/>
      </c>
      <c r="L12" s="23">
        <f>VLOOKUP(A12,Data1!A:C,3,0)</f>
        <v/>
      </c>
      <c r="M12" s="23" t="n"/>
      <c r="N12" s="23" t="n"/>
      <c r="O12" s="23" t="n">
        <v>4</v>
      </c>
      <c r="P12" s="23">
        <f>VLOOKUP(D12,[3]Sheet1!$B:$D,3,0)</f>
        <v/>
      </c>
    </row>
    <row r="13">
      <c r="A13" t="inlineStr">
        <is>
          <t>2561-EACH</t>
        </is>
      </c>
      <c r="B13" t="inlineStr">
        <is>
          <t>B09QD62R6R</t>
        </is>
      </c>
      <c r="C13" t="inlineStr">
        <is>
          <t>B09QD62R6R</t>
        </is>
      </c>
      <c r="D13">
        <f>VLOOKUP(A13,Data1!A:B,2,0)</f>
        <v/>
      </c>
      <c r="E13" s="23">
        <f>L13*O13</f>
        <v/>
      </c>
      <c r="F13" s="23">
        <f>O13</f>
        <v/>
      </c>
      <c r="G13" s="23" t="n">
        <v>6</v>
      </c>
      <c r="H13" s="23" t="n"/>
      <c r="I13" s="8" t="n"/>
      <c r="J13">
        <f>VLOOKUP(A13,Instruction!A:F,7,0)</f>
        <v/>
      </c>
      <c r="L13" s="23">
        <f>VLOOKUP(A13,Data1!A:C,3,0)</f>
        <v/>
      </c>
      <c r="M13" s="23" t="n"/>
      <c r="N13" s="23" t="n"/>
      <c r="O13" s="23" t="n">
        <v>6</v>
      </c>
      <c r="P13" s="23">
        <f>VLOOKUP(D13,[3]Sheet1!$B:$D,3,0)</f>
        <v/>
      </c>
    </row>
    <row r="14">
      <c r="A14" t="inlineStr">
        <is>
          <t>768-EACH</t>
        </is>
      </c>
      <c r="B14" t="inlineStr">
        <is>
          <t>B005KQ9316</t>
        </is>
      </c>
      <c r="C14" t="inlineStr">
        <is>
          <t>B005KQ9316</t>
        </is>
      </c>
      <c r="D14">
        <f>VLOOKUP(A14,Data1!A:B,2,0)</f>
        <v/>
      </c>
      <c r="E14" s="23">
        <f>L14*O14</f>
        <v/>
      </c>
      <c r="F14" s="23">
        <f>O14</f>
        <v/>
      </c>
      <c r="G14" s="23" t="n">
        <v>4</v>
      </c>
      <c r="H14" s="23" t="n"/>
      <c r="I14" s="8" t="n"/>
      <c r="J14">
        <f>VLOOKUP(A14,Instruction!A:F,7,0)</f>
        <v/>
      </c>
      <c r="L14" s="23">
        <f>VLOOKUP(A14,Data1!A:C,3,0)</f>
        <v/>
      </c>
      <c r="M14" s="23" t="n"/>
      <c r="N14" s="23" t="n"/>
      <c r="O14" s="23" t="n">
        <v>4</v>
      </c>
      <c r="P14" s="23">
        <f>VLOOKUP(D14,[3]Sheet1!$B:$D,3,0)</f>
        <v/>
      </c>
    </row>
    <row r="15">
      <c r="A15" t="inlineStr">
        <is>
          <t>1277-EACH</t>
        </is>
      </c>
      <c r="B15" t="inlineStr">
        <is>
          <t>B0B9P3TD4K</t>
        </is>
      </c>
      <c r="C15" t="inlineStr">
        <is>
          <t>B0B9P3TD4K</t>
        </is>
      </c>
      <c r="D15">
        <f>VLOOKUP(A15,Data1!A:B,2,0)</f>
        <v/>
      </c>
      <c r="E15" s="23">
        <f>L15*O15</f>
        <v/>
      </c>
      <c r="F15" s="23">
        <f>O15</f>
        <v/>
      </c>
      <c r="G15" s="23" t="n">
        <v>6</v>
      </c>
      <c r="H15" s="23" t="n"/>
      <c r="I15" s="8" t="n"/>
      <c r="J15">
        <f>VLOOKUP(A15,Instruction!A:F,7,0)</f>
        <v/>
      </c>
      <c r="L15" s="23">
        <f>VLOOKUP(A15,Data1!A:C,3,0)</f>
        <v/>
      </c>
      <c r="M15" s="23" t="n"/>
      <c r="N15" s="23" t="n"/>
      <c r="O15" s="23" t="n">
        <v>6</v>
      </c>
      <c r="P15" s="23">
        <f>VLOOKUP(D15,[3]Sheet1!$B:$D,3,0)</f>
        <v/>
      </c>
    </row>
    <row r="16">
      <c r="A16" t="inlineStr">
        <is>
          <t>120-EACH</t>
        </is>
      </c>
      <c r="B16" t="inlineStr">
        <is>
          <t>B003BS9G44</t>
        </is>
      </c>
      <c r="C16" t="inlineStr">
        <is>
          <t>B003BS9G44</t>
        </is>
      </c>
      <c r="D16">
        <f>VLOOKUP(A16,Data1!A:B,2,0)</f>
        <v/>
      </c>
      <c r="E16" s="23">
        <f>L16*O16</f>
        <v/>
      </c>
      <c r="F16" s="23">
        <f>O16</f>
        <v/>
      </c>
      <c r="G16" s="23" t="n"/>
      <c r="H16" s="23" t="n">
        <v>6</v>
      </c>
      <c r="I16" s="8" t="n"/>
      <c r="J16">
        <f>VLOOKUP(A16,Instruction!A:F,7,0)</f>
        <v/>
      </c>
      <c r="L16" s="23">
        <f>VLOOKUP(A16,Data1!A:C,3,0)</f>
        <v/>
      </c>
      <c r="M16" s="23" t="n"/>
      <c r="N16" s="23" t="n"/>
      <c r="O16" s="23" t="n">
        <v>6</v>
      </c>
      <c r="P16" s="23">
        <f>VLOOKUP(D16,[3]Sheet1!$B:$D,3,0)</f>
        <v/>
      </c>
    </row>
    <row r="17">
      <c r="A17" t="inlineStr">
        <is>
          <t>3301-EACH</t>
        </is>
      </c>
      <c r="B17" t="inlineStr">
        <is>
          <t>B0CPRBHWH9</t>
        </is>
      </c>
      <c r="C17" t="inlineStr">
        <is>
          <t>B0CPRBHWH9</t>
        </is>
      </c>
      <c r="D17">
        <f>VLOOKUP(A17,Data1!A:B,2,0)</f>
        <v/>
      </c>
      <c r="E17" s="23">
        <f>L17*O17</f>
        <v/>
      </c>
      <c r="F17" s="23">
        <f>O17</f>
        <v/>
      </c>
      <c r="G17" s="23" t="n"/>
      <c r="H17" s="23" t="n">
        <v>4</v>
      </c>
      <c r="I17" s="8" t="n"/>
      <c r="J17">
        <f>VLOOKUP(A17,Instruction!A:F,7,0)</f>
        <v/>
      </c>
      <c r="L17" s="23">
        <f>VLOOKUP(A17,Data1!A:C,3,0)</f>
        <v/>
      </c>
      <c r="M17" s="23" t="n"/>
      <c r="N17" s="23" t="n"/>
      <c r="O17" s="23" t="n">
        <v>4</v>
      </c>
      <c r="P17" s="23">
        <f>VLOOKUP(D17,[3]Sheet1!$B:$D,3,0)</f>
        <v/>
      </c>
    </row>
    <row r="18">
      <c r="A18" t="inlineStr">
        <is>
          <t>715-EACH</t>
        </is>
      </c>
      <c r="B18" t="inlineStr">
        <is>
          <t>B07S6D1VMB</t>
        </is>
      </c>
      <c r="C18" t="inlineStr">
        <is>
          <t>B07S6D1VMB</t>
        </is>
      </c>
      <c r="D18">
        <f>VLOOKUP(A18,Data1!A:B,2,0)</f>
        <v/>
      </c>
      <c r="E18" s="23">
        <f>L18*O18</f>
        <v/>
      </c>
      <c r="F18" s="23">
        <f>O18</f>
        <v/>
      </c>
      <c r="G18" s="23" t="n"/>
      <c r="H18" s="23" t="n">
        <v>3</v>
      </c>
      <c r="I18" s="8" t="n"/>
      <c r="J18">
        <f>VLOOKUP(A18,Instruction!A:F,7,0)</f>
        <v/>
      </c>
      <c r="L18" s="23">
        <f>VLOOKUP(A18,Data1!A:C,3,0)</f>
        <v/>
      </c>
      <c r="M18" s="23" t="n"/>
      <c r="N18" s="23" t="n"/>
      <c r="O18" s="23" t="n">
        <v>3</v>
      </c>
      <c r="P18" s="23">
        <f>VLOOKUP(D18,[3]Sheet1!$B:$D,3,0)</f>
        <v/>
      </c>
    </row>
    <row r="19">
      <c r="A19" t="inlineStr">
        <is>
          <t>3300-EACH</t>
        </is>
      </c>
      <c r="B19" t="inlineStr">
        <is>
          <t>B0CPRPLLFH</t>
        </is>
      </c>
      <c r="C19" t="inlineStr">
        <is>
          <t>B0CPRPLLFH</t>
        </is>
      </c>
      <c r="D19">
        <f>VLOOKUP(A19,Data1!A:B,2,0)</f>
        <v/>
      </c>
      <c r="E19" s="23">
        <f>L19*O19</f>
        <v/>
      </c>
      <c r="F19" s="23">
        <f>O19</f>
        <v/>
      </c>
      <c r="G19" s="23" t="n"/>
      <c r="H19" s="23" t="n">
        <v>4</v>
      </c>
      <c r="I19" s="8" t="n"/>
      <c r="J19">
        <f>VLOOKUP(A19,Instruction!A:F,7,0)</f>
        <v/>
      </c>
      <c r="L19" s="23">
        <f>VLOOKUP(A19,Data1!A:C,3,0)</f>
        <v/>
      </c>
      <c r="M19" s="23" t="n"/>
      <c r="N19" s="23" t="n"/>
      <c r="O19" s="23" t="n">
        <v>4</v>
      </c>
      <c r="P19" s="23">
        <f>VLOOKUP(D19,[3]Sheet1!$B:$D,3,0)</f>
        <v/>
      </c>
    </row>
    <row r="20">
      <c r="E20" s="23" t="n"/>
      <c r="F20" s="23" t="n"/>
      <c r="G20" s="23" t="n"/>
      <c r="H20" s="23" t="n"/>
      <c r="L20" s="24" t="n"/>
      <c r="M20" s="24" t="n"/>
      <c r="N20" s="23" t="n"/>
      <c r="O20" s="23" t="n"/>
      <c r="P20" s="23" t="n"/>
    </row>
  </sheetData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79"/>
  <sheetViews>
    <sheetView workbookViewId="0">
      <selection activeCell="B12" sqref="B12:J14"/>
    </sheetView>
  </sheetViews>
  <sheetFormatPr baseColWidth="8" defaultRowHeight="15"/>
  <cols>
    <col width="29" customWidth="1" style="25" min="2" max="2"/>
    <col width="23.140625" customWidth="1" style="23" min="3" max="3"/>
    <col width="15.85546875" customWidth="1" style="23" min="4" max="4"/>
    <col width="27.140625" customWidth="1" style="23" min="5" max="5"/>
    <col width="10" customWidth="1" style="23" min="6" max="7"/>
    <col hidden="1" width="10.28515625" customWidth="1" style="23" min="8" max="8"/>
    <col hidden="1" width="11" customWidth="1" style="23" min="9" max="9"/>
  </cols>
  <sheetData>
    <row r="1" customFormat="1" s="84">
      <c r="B1" s="80" t="inlineStr">
        <is>
          <t>SKU</t>
        </is>
      </c>
      <c r="C1" s="81" t="inlineStr">
        <is>
          <t>Sellable Set to ship</t>
        </is>
      </c>
      <c r="D1" s="82" t="inlineStr">
        <is>
          <t>Item#</t>
        </is>
      </c>
      <c r="E1" s="81" t="inlineStr">
        <is>
          <t>Total EA (Transfer to WH07)</t>
        </is>
      </c>
      <c r="F1" s="82" t="inlineStr">
        <is>
          <t>Box</t>
        </is>
      </c>
      <c r="G1" s="82" t="inlineStr">
        <is>
          <t xml:space="preserve"> Case</t>
        </is>
      </c>
      <c r="H1" s="82" t="inlineStr">
        <is>
          <t>Box Uom</t>
        </is>
      </c>
      <c r="I1" s="83" t="inlineStr">
        <is>
          <t>Case Uom</t>
        </is>
      </c>
      <c r="J1" s="82" t="inlineStr">
        <is>
          <t>Inventory</t>
        </is>
      </c>
    </row>
    <row r="2">
      <c r="B2" s="85" t="inlineStr">
        <is>
          <t>532-EA+533-EA+534-EA+535-EA</t>
        </is>
      </c>
      <c r="C2" s="1" t="n">
        <v>24</v>
      </c>
      <c r="D2" s="1" t="n">
        <v>532</v>
      </c>
      <c r="E2" s="1">
        <f>$C$2</f>
        <v/>
      </c>
      <c r="F2" s="1" t="n">
        <v>1</v>
      </c>
      <c r="G2" s="1" t="n"/>
      <c r="H2" s="1">
        <f>VLOOKUP(D2,[4]Data2!A:D,4,0)</f>
        <v/>
      </c>
      <c r="I2" s="86">
        <f>VLOOKUP(D2,[4]Data2!A:D,3,0)</f>
        <v/>
      </c>
      <c r="J2" s="87">
        <f>VLOOKUP(Table33[[#This Row],[Item'#]],[2]Sheet1!$B:$D,3,0)</f>
        <v/>
      </c>
    </row>
    <row r="3">
      <c r="B3" s="85" t="n"/>
      <c r="C3" s="1" t="n"/>
      <c r="D3" s="1" t="n">
        <v>533</v>
      </c>
      <c r="E3" s="1">
        <f>$C$2</f>
        <v/>
      </c>
      <c r="F3" s="1" t="n">
        <v>1</v>
      </c>
      <c r="G3" s="1" t="n"/>
      <c r="H3" s="1">
        <f>VLOOKUP(D3,[4]Data2!A:D,4,0)</f>
        <v/>
      </c>
      <c r="I3" s="86">
        <f>VLOOKUP(D3,[4]Data2!A:D,3,0)</f>
        <v/>
      </c>
      <c r="J3" s="1">
        <f>VLOOKUP(Table33[[#This Row],[Item'#]],[2]Sheet1!$B:$D,3,0)</f>
        <v/>
      </c>
    </row>
    <row r="4">
      <c r="B4" s="85" t="n"/>
      <c r="C4" s="1" t="n"/>
      <c r="D4" s="1" t="n">
        <v>534</v>
      </c>
      <c r="E4" s="1">
        <f>$C$2</f>
        <v/>
      </c>
      <c r="F4" s="1" t="n">
        <v>1</v>
      </c>
      <c r="G4" s="1" t="n"/>
      <c r="H4" s="1">
        <f>VLOOKUP(D4,[4]Data2!A:D,4,0)</f>
        <v/>
      </c>
      <c r="I4" s="86">
        <f>VLOOKUP(D4,[4]Data2!A:D,3,0)</f>
        <v/>
      </c>
      <c r="J4" s="1">
        <f>VLOOKUP(Table33[[#This Row],[Item'#]],[2]Sheet1!$B:$D,3,0)</f>
        <v/>
      </c>
    </row>
    <row r="5">
      <c r="B5" s="88" t="n"/>
      <c r="C5" s="89" t="n"/>
      <c r="D5" s="89" t="n">
        <v>535</v>
      </c>
      <c r="E5" s="89">
        <f>$C$2</f>
        <v/>
      </c>
      <c r="F5" s="89" t="n">
        <v>1</v>
      </c>
      <c r="G5" s="89" t="n"/>
      <c r="H5" s="89">
        <f>VLOOKUP(D5,[4]Data2!A:D,4,0)</f>
        <v/>
      </c>
      <c r="I5" s="90">
        <f>VLOOKUP(D5,[4]Data2!A:D,3,0)</f>
        <v/>
      </c>
      <c r="J5" s="89">
        <f>VLOOKUP(Table33[[#This Row],[Item'#]],[2]Sheet1!$B:$D,3,0)</f>
        <v/>
      </c>
    </row>
    <row r="7">
      <c r="B7" s="80" t="inlineStr">
        <is>
          <t>SKU</t>
        </is>
      </c>
      <c r="C7" s="81" t="inlineStr">
        <is>
          <t>Sellable Set to ship</t>
        </is>
      </c>
      <c r="D7" s="82" t="inlineStr">
        <is>
          <t>Item#</t>
        </is>
      </c>
      <c r="E7" s="81" t="inlineStr">
        <is>
          <t>Total EA (Transfer to WH07)</t>
        </is>
      </c>
      <c r="F7" s="82" t="inlineStr">
        <is>
          <t>Box</t>
        </is>
      </c>
      <c r="G7" s="82" t="inlineStr">
        <is>
          <t xml:space="preserve"> Case</t>
        </is>
      </c>
      <c r="H7" s="82" t="inlineStr">
        <is>
          <t>Box Uom</t>
        </is>
      </c>
      <c r="I7" s="83" t="inlineStr">
        <is>
          <t>Case Uom</t>
        </is>
      </c>
      <c r="J7" s="82" t="inlineStr">
        <is>
          <t>Inventory</t>
        </is>
      </c>
    </row>
    <row r="8">
      <c r="B8" s="85" t="inlineStr">
        <is>
          <t>544-EA+548-EA+549-EA</t>
        </is>
      </c>
      <c r="C8" s="1" t="n">
        <v>24</v>
      </c>
      <c r="D8" s="1" t="n">
        <v>544</v>
      </c>
      <c r="E8" s="1">
        <f>$C$8</f>
        <v/>
      </c>
      <c r="F8" s="1" t="n">
        <v>1</v>
      </c>
      <c r="G8" s="1" t="n"/>
      <c r="H8" s="1">
        <f>VLOOKUP(D8,[4]Data2!A:D,4,0)</f>
        <v/>
      </c>
      <c r="I8" s="86">
        <f>VLOOKUP(D8,[4]Data2!A:D,3,0)</f>
        <v/>
      </c>
      <c r="J8" s="87">
        <f>VLOOKUP(Table415[[#This Row],[Item'#]],[2]Sheet1!$B:$D,3,0)</f>
        <v/>
      </c>
    </row>
    <row r="9">
      <c r="B9" s="85" t="n"/>
      <c r="C9" s="1" t="n"/>
      <c r="D9" s="1" t="n">
        <v>548</v>
      </c>
      <c r="E9" s="1">
        <f>$C$8</f>
        <v/>
      </c>
      <c r="F9" s="1" t="n">
        <v>1</v>
      </c>
      <c r="G9" s="1" t="n"/>
      <c r="H9" s="1">
        <f>VLOOKUP(D9,[4]Data2!A:D,4,0)</f>
        <v/>
      </c>
      <c r="I9" s="86">
        <f>VLOOKUP(D9,[4]Data2!A:D,3,0)</f>
        <v/>
      </c>
      <c r="J9" s="87">
        <f>VLOOKUP(Table415[[#This Row],[Item'#]],[2]Sheet1!$B:$D,3,0)</f>
        <v/>
      </c>
    </row>
    <row r="10">
      <c r="B10" s="88" t="n"/>
      <c r="C10" s="89" t="n"/>
      <c r="D10" s="89" t="n">
        <v>549</v>
      </c>
      <c r="E10" s="89">
        <f>$C$8</f>
        <v/>
      </c>
      <c r="F10" s="89" t="n">
        <v>1</v>
      </c>
      <c r="G10" s="89" t="n"/>
      <c r="H10" s="89">
        <f>VLOOKUP(D10,[4]Data2!A:D,4,0)</f>
        <v/>
      </c>
      <c r="I10" s="90">
        <f>VLOOKUP(D10,[4]Data2!A:D,3,0)</f>
        <v/>
      </c>
      <c r="J10" s="87">
        <f>VLOOKUP(Table415[[#This Row],[Item'#]],[2]Sheet1!$B:$D,3,0)</f>
        <v/>
      </c>
    </row>
    <row r="12">
      <c r="B12" s="80" t="inlineStr">
        <is>
          <t>SKU</t>
        </is>
      </c>
      <c r="C12" s="81" t="inlineStr">
        <is>
          <t>Sellable Set to ship</t>
        </is>
      </c>
      <c r="D12" s="82" t="inlineStr">
        <is>
          <t>Item#</t>
        </is>
      </c>
      <c r="E12" s="81" t="inlineStr">
        <is>
          <t>Total EA (Transfer to WH07)</t>
        </is>
      </c>
      <c r="F12" s="82" t="inlineStr">
        <is>
          <t>Box</t>
        </is>
      </c>
      <c r="G12" s="82" t="inlineStr">
        <is>
          <t xml:space="preserve"> Case</t>
        </is>
      </c>
      <c r="H12" s="82" t="inlineStr">
        <is>
          <t>Box Uom</t>
        </is>
      </c>
      <c r="I12" s="83" t="inlineStr">
        <is>
          <t>Case Uom</t>
        </is>
      </c>
      <c r="J12" s="82" t="inlineStr">
        <is>
          <t>Inventory</t>
        </is>
      </c>
    </row>
    <row r="13">
      <c r="B13" s="85" t="inlineStr">
        <is>
          <t>534-EA+535-EA</t>
        </is>
      </c>
      <c r="C13" s="1" t="n">
        <v>48</v>
      </c>
      <c r="D13" s="1" t="n">
        <v>534</v>
      </c>
      <c r="E13" s="1" t="n">
        <v>48</v>
      </c>
      <c r="F13" s="1" t="n">
        <v>2</v>
      </c>
      <c r="G13" s="1" t="n"/>
      <c r="H13" s="1">
        <f>VLOOKUP(D13,[4]Data2!A:D,4,0)</f>
        <v/>
      </c>
      <c r="I13" s="86">
        <f>VLOOKUP(D13,[4]Data2!A:D,3,0)</f>
        <v/>
      </c>
      <c r="J13" s="87">
        <f>VLOOKUP(Table516[[#This Row],[Item'#]],[2]Sheet1!$B:$D,3,0)</f>
        <v/>
      </c>
    </row>
    <row r="14">
      <c r="B14" s="88" t="n"/>
      <c r="C14" s="89" t="n"/>
      <c r="D14" s="89" t="n">
        <v>535</v>
      </c>
      <c r="E14" s="89" t="n">
        <v>48</v>
      </c>
      <c r="F14" s="89" t="n">
        <v>2</v>
      </c>
      <c r="G14" s="89" t="n"/>
      <c r="H14" s="89">
        <f>VLOOKUP(D14,[4]Data2!A:D,4,0)</f>
        <v/>
      </c>
      <c r="I14" s="90">
        <f>VLOOKUP(D14,[4]Data2!A:D,3,0)</f>
        <v/>
      </c>
      <c r="J14" s="89">
        <f>VLOOKUP(Table516[[#This Row],[Item'#]],[2]Sheet1!$B:$D,3,0)</f>
        <v/>
      </c>
    </row>
    <row r="15">
      <c r="J15" s="23" t="n"/>
    </row>
    <row r="16">
      <c r="B16" s="80" t="inlineStr">
        <is>
          <t>SKU</t>
        </is>
      </c>
      <c r="C16" s="81" t="inlineStr">
        <is>
          <t>Sellable Set to ship</t>
        </is>
      </c>
      <c r="D16" s="82" t="inlineStr">
        <is>
          <t>Item#</t>
        </is>
      </c>
      <c r="E16" s="81" t="inlineStr">
        <is>
          <t>Total EA (Transfer to WH07)</t>
        </is>
      </c>
      <c r="F16" s="82" t="inlineStr">
        <is>
          <t>Box</t>
        </is>
      </c>
      <c r="G16" s="82" t="inlineStr">
        <is>
          <t xml:space="preserve"> Case</t>
        </is>
      </c>
      <c r="H16" s="82" t="inlineStr">
        <is>
          <t>Box Uom</t>
        </is>
      </c>
      <c r="I16" s="83" t="inlineStr">
        <is>
          <t>Case Uom</t>
        </is>
      </c>
      <c r="J16" s="82" t="inlineStr">
        <is>
          <t>Inventory</t>
        </is>
      </c>
    </row>
    <row r="17">
      <c r="B17" s="85" t="inlineStr">
        <is>
          <t>5600-EA+5601-EA+5602-EA</t>
        </is>
      </c>
      <c r="C17" s="1" t="n">
        <v>24</v>
      </c>
      <c r="D17" s="1" t="n">
        <v>5600</v>
      </c>
      <c r="E17" s="1">
        <f>$C$8</f>
        <v/>
      </c>
      <c r="F17" s="1" t="n">
        <v>1</v>
      </c>
      <c r="G17" s="1" t="n"/>
      <c r="H17" s="1">
        <f>VLOOKUP(D17,[4]Data2!A:D,4,0)</f>
        <v/>
      </c>
      <c r="I17" s="86">
        <f>VLOOKUP(D17,[4]Data2!A:D,3,0)</f>
        <v/>
      </c>
      <c r="J17" s="87">
        <f>VLOOKUP(Table4159[[#This Row],[Item'#]],[2]Sheet1!$B:$D,3,0)</f>
        <v/>
      </c>
    </row>
    <row r="18">
      <c r="B18" s="85" t="n"/>
      <c r="C18" s="1" t="n"/>
      <c r="D18" s="1" t="n">
        <v>5601</v>
      </c>
      <c r="E18" s="1">
        <f>$C$8</f>
        <v/>
      </c>
      <c r="F18" s="1" t="n">
        <v>1</v>
      </c>
      <c r="G18" s="1" t="n"/>
      <c r="H18" s="1">
        <f>VLOOKUP(D18,[4]Data2!A:D,4,0)</f>
        <v/>
      </c>
      <c r="I18" s="86">
        <f>VLOOKUP(D18,[4]Data2!A:D,3,0)</f>
        <v/>
      </c>
      <c r="J18" s="87">
        <f>VLOOKUP(Table4159[[#This Row],[Item'#]],[2]Sheet1!$B:$D,3,0)</f>
        <v/>
      </c>
    </row>
    <row r="19">
      <c r="B19" s="88" t="n"/>
      <c r="C19" s="89" t="n"/>
      <c r="D19" s="89" t="n">
        <v>5602</v>
      </c>
      <c r="E19" s="89">
        <f>$C$8</f>
        <v/>
      </c>
      <c r="F19" s="89" t="n">
        <v>1</v>
      </c>
      <c r="G19" s="89" t="n"/>
      <c r="H19" s="89">
        <f>VLOOKUP(D19,[4]Data2!A:D,4,0)</f>
        <v/>
      </c>
      <c r="I19" s="90">
        <f>VLOOKUP(D19,[4]Data2!A:D,3,0)</f>
        <v/>
      </c>
      <c r="J19" s="87">
        <f>VLOOKUP(Table4159[[#This Row],[Item'#]],[2]Sheet1!$B:$D,3,0)</f>
        <v/>
      </c>
    </row>
    <row r="20">
      <c r="J20" s="23" t="n"/>
    </row>
    <row r="21">
      <c r="B21" s="80" t="inlineStr">
        <is>
          <t>SKU</t>
        </is>
      </c>
      <c r="C21" s="81" t="inlineStr">
        <is>
          <t>Sellable Set to ship</t>
        </is>
      </c>
      <c r="D21" s="82" t="inlineStr">
        <is>
          <t>Item#</t>
        </is>
      </c>
      <c r="E21" s="81" t="inlineStr">
        <is>
          <t>Total EA (Transfer to WH07)</t>
        </is>
      </c>
      <c r="F21" s="82" t="inlineStr">
        <is>
          <t>Box</t>
        </is>
      </c>
      <c r="G21" s="82" t="inlineStr">
        <is>
          <t xml:space="preserve"> Case</t>
        </is>
      </c>
      <c r="H21" s="82" t="inlineStr">
        <is>
          <t>Box Uom</t>
        </is>
      </c>
      <c r="I21" s="83" t="inlineStr">
        <is>
          <t>Case Uom</t>
        </is>
      </c>
      <c r="J21" s="82" t="inlineStr">
        <is>
          <t>Inventory</t>
        </is>
      </c>
    </row>
    <row r="22">
      <c r="B22" s="85" t="inlineStr">
        <is>
          <t>6018-EA+1201-EA</t>
        </is>
      </c>
      <c r="C22" s="1" t="n">
        <v>24</v>
      </c>
      <c r="D22" s="1" t="n">
        <v>6018</v>
      </c>
      <c r="E22" s="1" t="n">
        <v>24</v>
      </c>
      <c r="F22" s="1" t="n">
        <v>1</v>
      </c>
      <c r="G22" s="1" t="n"/>
      <c r="H22" s="1">
        <f>VLOOKUP(D22,[4]Data2!A:D,4,0)</f>
        <v/>
      </c>
      <c r="I22" s="86">
        <f>VLOOKUP(D22,[4]Data2!A:D,3,0)</f>
        <v/>
      </c>
      <c r="J22" s="87">
        <f>VLOOKUP(Table5165[[#This Row],[Item'#]],[2]Sheet1!$B:$D,3,0)</f>
        <v/>
      </c>
    </row>
    <row r="23">
      <c r="B23" s="88" t="n"/>
      <c r="C23" s="89" t="n"/>
      <c r="D23" s="89" t="n">
        <v>1201</v>
      </c>
      <c r="E23" s="89" t="n">
        <v>24</v>
      </c>
      <c r="F23" s="89" t="n">
        <v>1</v>
      </c>
      <c r="G23" s="89" t="n"/>
      <c r="H23" s="89">
        <f>VLOOKUP(D23,[4]Data2!A:D,4,0)</f>
        <v/>
      </c>
      <c r="I23" s="90">
        <f>VLOOKUP(D23,[4]Data2!A:D,3,0)</f>
        <v/>
      </c>
      <c r="J23" s="89">
        <f>VLOOKUP(Table5165[[#This Row],[Item'#]],[2]Sheet1!$B:$D,3,0)</f>
        <v/>
      </c>
    </row>
    <row r="25">
      <c r="B25" s="80" t="inlineStr">
        <is>
          <t>SKU</t>
        </is>
      </c>
      <c r="C25" s="81" t="inlineStr">
        <is>
          <t>Sellable Set to ship</t>
        </is>
      </c>
      <c r="D25" s="82" t="inlineStr">
        <is>
          <t>Item#</t>
        </is>
      </c>
      <c r="E25" s="81" t="inlineStr">
        <is>
          <t>Total EA (Transfer to WH07)</t>
        </is>
      </c>
      <c r="F25" s="82" t="inlineStr">
        <is>
          <t>Box</t>
        </is>
      </c>
      <c r="G25" s="82" t="inlineStr">
        <is>
          <t xml:space="preserve"> Case</t>
        </is>
      </c>
      <c r="H25" s="82" t="inlineStr">
        <is>
          <t>Box Uom</t>
        </is>
      </c>
      <c r="I25" s="83" t="inlineStr">
        <is>
          <t>Case Uom</t>
        </is>
      </c>
      <c r="J25" s="82" t="inlineStr">
        <is>
          <t>Inventory</t>
        </is>
      </c>
    </row>
    <row r="26">
      <c r="B26" s="85" t="inlineStr">
        <is>
          <t>4575936-SET2+765-EA+3860-EA</t>
        </is>
      </c>
      <c r="C26" s="1" t="n">
        <v>36</v>
      </c>
      <c r="D26" s="1" t="n">
        <v>4575936</v>
      </c>
      <c r="E26" s="1" t="n">
        <v>72</v>
      </c>
      <c r="F26" s="1" t="n"/>
      <c r="G26" s="1" t="n">
        <v>2</v>
      </c>
      <c r="H26" s="1">
        <f>VLOOKUP(D26,[4]Data2!A:D,4,0)</f>
        <v/>
      </c>
      <c r="I26" s="86">
        <f>VLOOKUP(D26,[4]Data2!A:D,3,0)</f>
        <v/>
      </c>
      <c r="J26" s="87">
        <f>VLOOKUP(Table617[[#This Row],[Item'#]],[2]Sheet1!$B:$D,3,0)</f>
        <v/>
      </c>
    </row>
    <row r="27">
      <c r="B27" s="85" t="n"/>
      <c r="C27" s="1" t="n"/>
      <c r="D27" s="1" t="n">
        <v>765</v>
      </c>
      <c r="E27" s="1" t="n">
        <v>36</v>
      </c>
      <c r="F27" s="1" t="n">
        <v>1.5</v>
      </c>
      <c r="G27" s="1" t="n"/>
      <c r="H27" s="1">
        <f>VLOOKUP(D27,[4]Data2!A:D,4,0)</f>
        <v/>
      </c>
      <c r="I27" s="86">
        <f>VLOOKUP(D27,[4]Data2!A:D,3,0)</f>
        <v/>
      </c>
      <c r="J27" s="1">
        <f>VLOOKUP(Table617[[#This Row],[Item'#]],[2]Sheet1!$B:$D,3,0)</f>
        <v/>
      </c>
    </row>
    <row r="28">
      <c r="B28" s="88" t="n"/>
      <c r="C28" s="89" t="n"/>
      <c r="D28" s="89" t="n">
        <v>3860</v>
      </c>
      <c r="E28" s="89" t="n">
        <v>36</v>
      </c>
      <c r="F28" s="89" t="n"/>
      <c r="G28" s="89" t="n">
        <v>1.5</v>
      </c>
      <c r="H28" s="89">
        <f>VLOOKUP(D28,[4]Data2!A:D,4,0)</f>
        <v/>
      </c>
      <c r="I28" s="90">
        <f>VLOOKUP(D28,[4]Data2!A:D,3,0)</f>
        <v/>
      </c>
      <c r="J28" s="89">
        <f>VLOOKUP(Table617[[#This Row],[Item'#]],[2]Sheet1!$B:$D,3,0)</f>
        <v/>
      </c>
    </row>
    <row r="29">
      <c r="J29" s="23" t="n"/>
    </row>
    <row r="30">
      <c r="B30" s="80" t="inlineStr">
        <is>
          <t>SKU</t>
        </is>
      </c>
      <c r="C30" s="81" t="inlineStr">
        <is>
          <t>Sellable Set to ship</t>
        </is>
      </c>
      <c r="D30" s="82" t="inlineStr">
        <is>
          <t>Item#</t>
        </is>
      </c>
      <c r="E30" s="81" t="inlineStr">
        <is>
          <t>Total EA (Transfer to WH07)</t>
        </is>
      </c>
      <c r="F30" s="82" t="inlineStr">
        <is>
          <t>Box</t>
        </is>
      </c>
      <c r="G30" s="82" t="inlineStr">
        <is>
          <t xml:space="preserve"> Case</t>
        </is>
      </c>
      <c r="H30" s="82" t="inlineStr">
        <is>
          <t>Box Uom</t>
        </is>
      </c>
      <c r="I30" s="83" t="inlineStr">
        <is>
          <t>Case Uom</t>
        </is>
      </c>
      <c r="J30" s="82" t="inlineStr">
        <is>
          <t>Inventory</t>
        </is>
      </c>
    </row>
    <row r="31" ht="30" customHeight="1">
      <c r="B31" s="85" t="inlineStr">
        <is>
          <t>4577036-SET2+4881536-EA+765-EA+3863-EA</t>
        </is>
      </c>
      <c r="C31" s="1" t="n">
        <v>36</v>
      </c>
      <c r="D31" s="1" t="n">
        <v>4577036</v>
      </c>
      <c r="E31" s="1" t="n">
        <v>72</v>
      </c>
      <c r="F31" s="1" t="n"/>
      <c r="G31" s="1" t="n">
        <v>2</v>
      </c>
      <c r="H31" s="1">
        <f>VLOOKUP(D31,[4]Data2!A:D,4,0)</f>
        <v/>
      </c>
      <c r="I31" s="86">
        <f>VLOOKUP(D31,[4]Data2!A:D,3,0)</f>
        <v/>
      </c>
      <c r="J31" s="87">
        <f>VLOOKUP(Table6176[[#This Row],[Item'#]],[2]Sheet1!$B:$D,3,0)</f>
        <v/>
      </c>
    </row>
    <row r="32">
      <c r="B32" s="85" t="n"/>
      <c r="C32" s="1" t="n"/>
      <c r="D32" s="1" t="n">
        <v>4881536</v>
      </c>
      <c r="E32" s="1" t="n">
        <v>36</v>
      </c>
      <c r="F32" s="1" t="n"/>
      <c r="G32" s="1" t="n">
        <v>1</v>
      </c>
      <c r="H32" s="1">
        <f>VLOOKUP(D32,[4]Data2!A:D,4,0)</f>
        <v/>
      </c>
      <c r="I32" s="86">
        <f>VLOOKUP(D32,[4]Data2!A:D,3,0)</f>
        <v/>
      </c>
      <c r="J32" s="1">
        <f>VLOOKUP(Table6176[[#This Row],[Item'#]],[2]Sheet1!$B:$D,3,0)</f>
        <v/>
      </c>
    </row>
    <row r="33">
      <c r="B33" s="85" t="n"/>
      <c r="C33" s="1" t="n"/>
      <c r="D33" s="1" t="n">
        <v>3863</v>
      </c>
      <c r="E33" s="1" t="n">
        <v>36</v>
      </c>
      <c r="F33" s="1" t="n">
        <v>1.5</v>
      </c>
      <c r="G33" s="1" t="n"/>
      <c r="H33" s="1">
        <f>VLOOKUP(D33,[4]Data2!A:D,4,0)</f>
        <v/>
      </c>
      <c r="I33" s="86">
        <f>VLOOKUP(D33,[4]Data2!A:D,3,0)</f>
        <v/>
      </c>
      <c r="J33" s="1">
        <f>VLOOKUP(Table6176[[#This Row],[Item'#]],[2]Sheet1!$B:$D,3,0)</f>
        <v/>
      </c>
    </row>
    <row r="34">
      <c r="B34" s="88" t="n"/>
      <c r="C34" s="89" t="n"/>
      <c r="D34" s="89" t="n">
        <v>765</v>
      </c>
      <c r="E34" s="89" t="n">
        <v>36</v>
      </c>
      <c r="F34" s="89" t="n">
        <v>1.5</v>
      </c>
      <c r="G34" s="89" t="n"/>
      <c r="H34" s="89">
        <f>VLOOKUP(D34,[4]Data2!A:D,4,0)</f>
        <v/>
      </c>
      <c r="I34" s="90">
        <f>VLOOKUP(D34,[4]Data2!A:D,3,0)</f>
        <v/>
      </c>
      <c r="J34" s="89">
        <f>VLOOKUP(Table6176[[#This Row],[Item'#]],[2]Sheet1!$B:$D,3,0)</f>
        <v/>
      </c>
    </row>
    <row r="35">
      <c r="J35" s="23" t="n"/>
    </row>
    <row r="36">
      <c r="B36" s="80" t="inlineStr">
        <is>
          <t>SKU</t>
        </is>
      </c>
      <c r="C36" s="81" t="inlineStr">
        <is>
          <t>Sellable Set to ship</t>
        </is>
      </c>
      <c r="D36" s="82" t="inlineStr">
        <is>
          <t>Item#</t>
        </is>
      </c>
      <c r="E36" s="81" t="inlineStr">
        <is>
          <t>Total EA (Transfer to WH07)</t>
        </is>
      </c>
      <c r="F36" s="82" t="inlineStr">
        <is>
          <t>Box</t>
        </is>
      </c>
      <c r="G36" s="82" t="inlineStr">
        <is>
          <t xml:space="preserve"> Case</t>
        </is>
      </c>
      <c r="H36" s="82" t="inlineStr">
        <is>
          <t>Box Uom</t>
        </is>
      </c>
      <c r="I36" s="83" t="inlineStr">
        <is>
          <t>Case Uom</t>
        </is>
      </c>
      <c r="J36" s="82" t="inlineStr">
        <is>
          <t>Inventory</t>
        </is>
      </c>
    </row>
    <row r="37">
      <c r="B37" s="85" t="inlineStr">
        <is>
          <t>4569945741-SET2+2520-EA</t>
        </is>
      </c>
      <c r="C37" s="1" t="n">
        <v>72</v>
      </c>
      <c r="D37" s="1" t="n">
        <v>4569945741</v>
      </c>
      <c r="E37" s="1" t="n">
        <v>144</v>
      </c>
      <c r="F37" s="1" t="n"/>
      <c r="G37" s="1" t="n">
        <v>4</v>
      </c>
      <c r="H37" s="1">
        <f>VLOOKUP(D37,[4]Data2!A:D,4,0)</f>
        <v/>
      </c>
      <c r="I37" s="86">
        <f>VLOOKUP(D37,[4]Data2!A:D,3,0)</f>
        <v/>
      </c>
      <c r="J37" s="87">
        <f>VLOOKUP(Table61767[[#This Row],[Item'#]],[2]Sheet1!$B:$D,3,0)</f>
        <v/>
      </c>
      <c r="K37" t="inlineStr">
        <is>
          <t>On Create Inbound Order template use this SKU:</t>
        </is>
      </c>
    </row>
    <row r="38">
      <c r="B38" s="85" t="n"/>
      <c r="C38" s="1" t="n"/>
      <c r="D38" s="1" t="n">
        <v>2520</v>
      </c>
      <c r="E38" s="1" t="n">
        <v>72</v>
      </c>
      <c r="F38" s="1" t="n"/>
      <c r="G38" s="1" t="n">
        <v>1</v>
      </c>
      <c r="H38" s="1">
        <f>VLOOKUP(D38,[4]Data2!A:D,4,0)</f>
        <v/>
      </c>
      <c r="I38" s="86">
        <f>VLOOKUP(D38,[4]Data2!A:D,3,0)</f>
        <v/>
      </c>
      <c r="J38" s="1">
        <f>VLOOKUP(Table61767[[#This Row],[Item'#]],[2]Sheet1!$B:$D,3,0)</f>
        <v/>
      </c>
      <c r="K38" t="inlineStr">
        <is>
          <t>4576336-SET2+2520-EA</t>
        </is>
      </c>
    </row>
    <row r="40">
      <c r="B40" s="80" t="inlineStr">
        <is>
          <t>SKU</t>
        </is>
      </c>
      <c r="C40" s="81" t="inlineStr">
        <is>
          <t>Sellable Set to ship</t>
        </is>
      </c>
      <c r="D40" s="82" t="inlineStr">
        <is>
          <t>Item#</t>
        </is>
      </c>
      <c r="E40" s="81" t="inlineStr">
        <is>
          <t>Total EA (Transfer to WH07)</t>
        </is>
      </c>
      <c r="F40" s="82" t="inlineStr">
        <is>
          <t>Box</t>
        </is>
      </c>
      <c r="G40" s="82" t="inlineStr">
        <is>
          <t xml:space="preserve"> Case</t>
        </is>
      </c>
      <c r="H40" s="82" t="inlineStr">
        <is>
          <t>Box Uom</t>
        </is>
      </c>
      <c r="I40" s="83" t="inlineStr">
        <is>
          <t>Case Uom</t>
        </is>
      </c>
      <c r="J40" s="82" t="inlineStr">
        <is>
          <t>Inventory</t>
        </is>
      </c>
    </row>
    <row r="41">
      <c r="B41" s="85" t="inlineStr">
        <is>
          <t>60756-SET2+1224-EA</t>
        </is>
      </c>
      <c r="C41" s="1" t="n">
        <v>36</v>
      </c>
      <c r="D41" s="1" t="n">
        <v>60756</v>
      </c>
      <c r="E41" s="1" t="n">
        <v>72</v>
      </c>
      <c r="F41" s="1" t="n"/>
      <c r="G41" s="1" t="n">
        <v>2</v>
      </c>
      <c r="H41" s="1">
        <f>VLOOKUP(D41,[4]Data2!A:D,4,0)</f>
        <v/>
      </c>
      <c r="I41" s="86">
        <f>VLOOKUP(D41,[4]Data2!A:D,3,0)</f>
        <v/>
      </c>
      <c r="J41" s="87">
        <f>VLOOKUP(Table718[[#This Row],[Item'#]],[2]Sheet1!$B:$D,3,0)</f>
        <v/>
      </c>
    </row>
    <row r="42">
      <c r="B42" s="88" t="n"/>
      <c r="C42" s="89" t="n"/>
      <c r="D42" s="89" t="n">
        <v>1224</v>
      </c>
      <c r="E42" s="89" t="n">
        <v>36</v>
      </c>
      <c r="F42" s="89" t="n">
        <v>1</v>
      </c>
      <c r="G42" s="89" t="n"/>
      <c r="H42" s="89">
        <f>VLOOKUP(D42,[4]Data2!A:D,4,0)</f>
        <v/>
      </c>
      <c r="I42" s="90">
        <f>VLOOKUP(D42,[4]Data2!A:D,3,0)</f>
        <v/>
      </c>
      <c r="J42" s="89">
        <f>VLOOKUP(Table718[[#This Row],[Item'#]],[2]Sheet1!$B:$D,3,0)</f>
        <v/>
      </c>
    </row>
    <row r="44">
      <c r="B44" s="80" t="inlineStr">
        <is>
          <t>SKU</t>
        </is>
      </c>
      <c r="C44" s="81" t="inlineStr">
        <is>
          <t>Sellable Set to ship</t>
        </is>
      </c>
      <c r="D44" s="82" t="inlineStr">
        <is>
          <t>Item#</t>
        </is>
      </c>
      <c r="E44" s="81" t="inlineStr">
        <is>
          <t>Total EA (Transfer to WH07)</t>
        </is>
      </c>
      <c r="F44" s="82" t="inlineStr">
        <is>
          <t>Box</t>
        </is>
      </c>
      <c r="G44" s="82" t="inlineStr">
        <is>
          <t xml:space="preserve"> Case</t>
        </is>
      </c>
      <c r="H44" s="82" t="inlineStr">
        <is>
          <t>Box Uom</t>
        </is>
      </c>
      <c r="I44" s="83" t="inlineStr">
        <is>
          <t>Case Uom</t>
        </is>
      </c>
      <c r="J44" s="82" t="inlineStr">
        <is>
          <t>Inventory</t>
        </is>
      </c>
    </row>
    <row r="45">
      <c r="B45" s="85" t="inlineStr">
        <is>
          <t>49923-EA+734-SET2+2520-EA</t>
        </is>
      </c>
      <c r="C45" s="1" t="n">
        <v>36</v>
      </c>
      <c r="D45" s="1" t="n">
        <v>49923</v>
      </c>
      <c r="E45" s="1" t="n">
        <v>36</v>
      </c>
      <c r="F45" s="1" t="n"/>
      <c r="G45" s="1" t="n">
        <v>1</v>
      </c>
      <c r="H45" s="1">
        <f>VLOOKUP(D45,[4]Data2!A:D,4,0)</f>
        <v/>
      </c>
      <c r="I45" s="86">
        <f>VLOOKUP(D45,[4]Data2!A:D,3,0)</f>
        <v/>
      </c>
      <c r="J45" s="87">
        <f>VLOOKUP(Table1223[[#This Row],[Item'#]],[2]Sheet1!$B:$D,3,0)</f>
        <v/>
      </c>
    </row>
    <row r="46">
      <c r="B46" s="85" t="n"/>
      <c r="C46" s="1" t="n"/>
      <c r="D46" s="1" t="n">
        <v>734</v>
      </c>
      <c r="E46" s="1" t="n">
        <v>72</v>
      </c>
      <c r="F46" s="1" t="n"/>
      <c r="G46" s="1" t="n">
        <v>2</v>
      </c>
      <c r="H46" s="1">
        <f>VLOOKUP(D46,[4]Data2!A:D,4,0)</f>
        <v/>
      </c>
      <c r="I46" s="86">
        <f>VLOOKUP(D46,[4]Data2!A:D,3,0)</f>
        <v/>
      </c>
      <c r="J46" s="1">
        <f>VLOOKUP(Table1223[[#This Row],[Item'#]],[2]Sheet1!$B:$D,3,0)</f>
        <v/>
      </c>
    </row>
    <row r="47">
      <c r="B47" s="88" t="n"/>
      <c r="C47" s="89" t="n"/>
      <c r="D47" s="89" t="n">
        <v>2520</v>
      </c>
      <c r="E47" s="89" t="n">
        <v>36</v>
      </c>
      <c r="F47" s="89" t="n">
        <v>1.5</v>
      </c>
      <c r="G47" s="89" t="n"/>
      <c r="H47" s="89">
        <f>VLOOKUP(D47,[4]Data2!A:D,4,0)</f>
        <v/>
      </c>
      <c r="I47" s="90">
        <f>VLOOKUP(D47,[4]Data2!A:D,3,0)</f>
        <v/>
      </c>
      <c r="J47" s="89">
        <f>VLOOKUP(Table1223[[#This Row],[Item'#]],[2]Sheet1!$B:$D,3,0)</f>
        <v/>
      </c>
    </row>
    <row r="49">
      <c r="B49" s="80" t="inlineStr">
        <is>
          <t>SKU</t>
        </is>
      </c>
      <c r="C49" s="81" t="inlineStr">
        <is>
          <t>Sellable Set to ship</t>
        </is>
      </c>
      <c r="D49" s="82" t="inlineStr">
        <is>
          <t>Item#</t>
        </is>
      </c>
      <c r="E49" s="81" t="inlineStr">
        <is>
          <t>Total EA (Transfer to WH07)</t>
        </is>
      </c>
      <c r="F49" s="82" t="inlineStr">
        <is>
          <t>Box</t>
        </is>
      </c>
      <c r="G49" s="82" t="inlineStr">
        <is>
          <t xml:space="preserve"> Case</t>
        </is>
      </c>
      <c r="H49" s="82" t="inlineStr">
        <is>
          <t>Box Uom</t>
        </is>
      </c>
      <c r="I49" s="83" t="inlineStr">
        <is>
          <t>Case Uom</t>
        </is>
      </c>
      <c r="J49" s="82" t="inlineStr">
        <is>
          <t>Inventory</t>
        </is>
      </c>
    </row>
    <row r="50" ht="30" customHeight="1">
      <c r="B50" s="85" t="inlineStr">
        <is>
          <t>4577036-EA+4881536-EA+765-EA+3863-EA</t>
        </is>
      </c>
      <c r="C50" s="1" t="n">
        <v>36</v>
      </c>
      <c r="D50" s="1" t="n">
        <v>4577036</v>
      </c>
      <c r="E50" s="1" t="n">
        <v>36</v>
      </c>
      <c r="F50" s="1" t="n"/>
      <c r="G50" s="1" t="n">
        <v>1</v>
      </c>
      <c r="H50" s="1">
        <f>VLOOKUP(D50,[4]Data2!A:D,4,0)</f>
        <v/>
      </c>
      <c r="I50" s="86">
        <f>VLOOKUP(D50,[4]Data2!A:D,3,0)</f>
        <v/>
      </c>
      <c r="J50" s="87">
        <f>VLOOKUP(Table1122[[#This Row],[Item'#]],[2]Sheet1!$B:$D,3,0)</f>
        <v/>
      </c>
    </row>
    <row r="51">
      <c r="B51" s="85" t="n"/>
      <c r="C51" s="1" t="n"/>
      <c r="D51" s="1" t="n">
        <v>4881536</v>
      </c>
      <c r="E51" s="1" t="n">
        <v>36</v>
      </c>
      <c r="F51" s="1" t="n"/>
      <c r="G51" s="1" t="n">
        <v>1</v>
      </c>
      <c r="H51" s="1">
        <f>VLOOKUP(D51,[4]Data2!A:D,4,0)</f>
        <v/>
      </c>
      <c r="I51" s="86">
        <f>VLOOKUP(D51,[4]Data2!A:D,3,0)</f>
        <v/>
      </c>
      <c r="J51" s="1">
        <f>VLOOKUP(Table1122[[#This Row],[Item'#]],[2]Sheet1!$B:$D,3,0)</f>
        <v/>
      </c>
    </row>
    <row r="52">
      <c r="B52" s="85" t="n"/>
      <c r="C52" s="1" t="n"/>
      <c r="D52" s="1" t="n">
        <v>765</v>
      </c>
      <c r="E52" s="1" t="n">
        <v>36</v>
      </c>
      <c r="F52" s="1" t="n">
        <v>1.5</v>
      </c>
      <c r="G52" s="1" t="n"/>
      <c r="H52" s="1">
        <f>VLOOKUP(D52,[4]Data2!A:D,4,0)</f>
        <v/>
      </c>
      <c r="I52" s="86">
        <f>VLOOKUP(D52,[4]Data2!A:D,3,0)</f>
        <v/>
      </c>
      <c r="J52" s="1">
        <f>VLOOKUP(Table1122[[#This Row],[Item'#]],[2]Sheet1!$B:$D,3,0)</f>
        <v/>
      </c>
    </row>
    <row r="53">
      <c r="B53" s="88" t="n"/>
      <c r="C53" s="89" t="n"/>
      <c r="D53" s="89" t="n">
        <v>3863</v>
      </c>
      <c r="E53" s="89" t="n">
        <v>36</v>
      </c>
      <c r="F53" s="89" t="n">
        <v>1.5</v>
      </c>
      <c r="G53" s="89" t="n"/>
      <c r="H53" s="89">
        <f>VLOOKUP(D53,[4]Data2!A:D,4,0)</f>
        <v/>
      </c>
      <c r="I53" s="90">
        <f>VLOOKUP(D53,[4]Data2!A:D,3,0)</f>
        <v/>
      </c>
      <c r="J53" s="89">
        <f>VLOOKUP(Table1122[[#This Row],[Item'#]],[2]Sheet1!$B:$D,3,0)</f>
        <v/>
      </c>
    </row>
    <row r="55">
      <c r="B55" s="80" t="inlineStr">
        <is>
          <t>SKU</t>
        </is>
      </c>
      <c r="C55" s="81" t="inlineStr">
        <is>
          <t>Sellable Set to ship</t>
        </is>
      </c>
      <c r="D55" s="82" t="inlineStr">
        <is>
          <t>Item#</t>
        </is>
      </c>
      <c r="E55" s="81" t="inlineStr">
        <is>
          <t>Total EA (Transfer to WH07)</t>
        </is>
      </c>
      <c r="F55" s="82" t="inlineStr">
        <is>
          <t>Box</t>
        </is>
      </c>
      <c r="G55" s="82" t="inlineStr">
        <is>
          <t xml:space="preserve"> Case</t>
        </is>
      </c>
      <c r="H55" s="82" t="inlineStr">
        <is>
          <t>Box Uom</t>
        </is>
      </c>
      <c r="I55" s="83" t="inlineStr">
        <is>
          <t>Case Uom</t>
        </is>
      </c>
      <c r="J55" s="82" t="inlineStr">
        <is>
          <t>Inventory</t>
        </is>
      </c>
    </row>
    <row r="56">
      <c r="B56" s="85" t="inlineStr">
        <is>
          <t>80169-EA+765-EA</t>
        </is>
      </c>
      <c r="C56" s="1" t="n">
        <v>48</v>
      </c>
      <c r="D56" s="1" t="n">
        <v>80169</v>
      </c>
      <c r="E56" s="1" t="n">
        <v>48</v>
      </c>
      <c r="F56" s="1" t="n"/>
      <c r="G56" s="1" t="n">
        <v>1</v>
      </c>
      <c r="H56" s="1">
        <f>VLOOKUP(D56,[4]Data2!A:D,4,0)</f>
        <v/>
      </c>
      <c r="I56" s="86">
        <f>VLOOKUP(D56,[4]Data2!A:D,3,0)</f>
        <v/>
      </c>
      <c r="J56" s="87">
        <f>VLOOKUP(Table1021[[#This Row],[Item'#]],[2]Sheet1!$B:$D,3,0)</f>
        <v/>
      </c>
    </row>
    <row r="57">
      <c r="B57" s="88" t="n"/>
      <c r="C57" s="89" t="n"/>
      <c r="D57" s="89" t="n">
        <v>765</v>
      </c>
      <c r="E57" s="89" t="n">
        <v>48</v>
      </c>
      <c r="F57" s="89" t="n">
        <v>2</v>
      </c>
      <c r="G57" s="89" t="n"/>
      <c r="H57" s="89">
        <f>VLOOKUP(D57,[4]Data2!A:D,4,0)</f>
        <v/>
      </c>
      <c r="I57" s="90">
        <f>VLOOKUP(D57,[4]Data2!A:D,3,0)</f>
        <v/>
      </c>
      <c r="J57" s="89">
        <f>VLOOKUP(Table1021[[#This Row],[Item'#]],[2]Sheet1!$B:$D,3,0)</f>
        <v/>
      </c>
    </row>
    <row r="59">
      <c r="B59" s="91" t="inlineStr">
        <is>
          <t>SKU</t>
        </is>
      </c>
      <c r="C59" s="81" t="inlineStr">
        <is>
          <t>Sellable Set to ship</t>
        </is>
      </c>
      <c r="D59" s="84" t="inlineStr">
        <is>
          <t>Item#</t>
        </is>
      </c>
      <c r="E59" s="91" t="inlineStr">
        <is>
          <t>Total EA (Transfer to WH07)</t>
        </is>
      </c>
      <c r="F59" s="84" t="inlineStr">
        <is>
          <t>Box</t>
        </is>
      </c>
      <c r="G59" s="84" t="inlineStr">
        <is>
          <t xml:space="preserve"> Case</t>
        </is>
      </c>
      <c r="H59" s="84" t="inlineStr">
        <is>
          <t>Box Uom</t>
        </is>
      </c>
      <c r="I59" s="84" t="inlineStr">
        <is>
          <t>Case Uom</t>
        </is>
      </c>
      <c r="J59" s="82" t="inlineStr">
        <is>
          <t>Inventory</t>
        </is>
      </c>
    </row>
    <row r="60">
      <c r="B60" s="25" t="inlineStr">
        <is>
          <t>12627-SET2+2517-EA+3862-EA</t>
        </is>
      </c>
      <c r="C60" s="23" t="n">
        <v>48</v>
      </c>
      <c r="D60" s="23" t="n">
        <v>12627</v>
      </c>
      <c r="E60" s="23" t="n">
        <v>96</v>
      </c>
      <c r="G60" s="23" t="n">
        <v>2</v>
      </c>
      <c r="H60" s="23">
        <f>VLOOKUP(D60,[4]Data2!A:D,4,0)</f>
        <v/>
      </c>
      <c r="I60" s="23">
        <f>VLOOKUP(D60,[4]Data2!A:D,3,0)</f>
        <v/>
      </c>
      <c r="J60" s="23">
        <f>VLOOKUP(Table920[[#This Row],[Item'#]],[2]Sheet1!$B:$D,3,0)</f>
        <v/>
      </c>
    </row>
    <row r="61">
      <c r="D61" s="23" t="n">
        <v>2517</v>
      </c>
      <c r="E61" s="23" t="n">
        <v>48</v>
      </c>
      <c r="F61" s="23" t="n">
        <v>2</v>
      </c>
      <c r="H61" s="23">
        <f>VLOOKUP(D61,[4]Data2!A:D,4,0)</f>
        <v/>
      </c>
      <c r="I61" s="23">
        <f>VLOOKUP(D61,[4]Data2!A:D,3,0)</f>
        <v/>
      </c>
      <c r="J61" s="23">
        <f>VLOOKUP(Table920[[#This Row],[Item'#]],[2]Sheet1!$B:$D,3,0)</f>
        <v/>
      </c>
    </row>
    <row r="62">
      <c r="D62" s="23" t="n">
        <v>3862</v>
      </c>
      <c r="E62" s="23" t="n">
        <v>48</v>
      </c>
      <c r="G62" s="23" t="n">
        <v>2</v>
      </c>
      <c r="H62" s="23">
        <f>VLOOKUP(D62,[4]Data2!A:D,4,0)</f>
        <v/>
      </c>
      <c r="I62" s="23">
        <f>VLOOKUP(D62,[4]Data2!A:D,3,0)</f>
        <v/>
      </c>
      <c r="J62" s="23">
        <f>VLOOKUP(Table920[[#This Row],[Item'#]],[2]Sheet1!$B:$D,3,0)</f>
        <v/>
      </c>
    </row>
    <row r="64">
      <c r="B64" s="91" t="inlineStr">
        <is>
          <t>SKU</t>
        </is>
      </c>
      <c r="C64" s="81" t="inlineStr">
        <is>
          <t>Sellable Set to ship</t>
        </is>
      </c>
      <c r="D64" s="84" t="inlineStr">
        <is>
          <t>Item#</t>
        </is>
      </c>
      <c r="E64" s="91" t="inlineStr">
        <is>
          <t>Total EA (Transfer to WH07)</t>
        </is>
      </c>
      <c r="F64" s="84" t="inlineStr">
        <is>
          <t>Box</t>
        </is>
      </c>
      <c r="G64" s="84" t="inlineStr">
        <is>
          <t xml:space="preserve"> Case</t>
        </is>
      </c>
      <c r="H64" s="84" t="inlineStr">
        <is>
          <t>Box Uom</t>
        </is>
      </c>
      <c r="I64" s="84" t="inlineStr">
        <is>
          <t>Case Uom</t>
        </is>
      </c>
      <c r="J64" s="82" t="inlineStr">
        <is>
          <t>Inventory</t>
        </is>
      </c>
    </row>
    <row r="65">
      <c r="B65" s="25" t="inlineStr">
        <is>
          <t>62133-EA+2520-EA</t>
        </is>
      </c>
      <c r="C65" s="23" t="n">
        <v>36</v>
      </c>
      <c r="D65" s="23" t="n">
        <v>62133</v>
      </c>
      <c r="E65" s="23" t="n">
        <v>36</v>
      </c>
      <c r="G65" s="23" t="n">
        <v>1</v>
      </c>
      <c r="H65" s="23">
        <f>VLOOKUP(D65,[4]Data2!A:D,4,0)</f>
        <v/>
      </c>
      <c r="I65" s="23">
        <f>VLOOKUP(D65,[4]Data2!A:D,3,0)</f>
        <v/>
      </c>
      <c r="J65" s="23">
        <f>VLOOKUP(Table819[[#This Row],[Item'#]],[2]Sheet1!$B:$D,3,0)</f>
        <v/>
      </c>
    </row>
    <row r="66">
      <c r="D66" s="23" t="n">
        <v>2520</v>
      </c>
      <c r="E66" s="23" t="n">
        <v>36</v>
      </c>
      <c r="F66" s="23" t="n">
        <v>1.5</v>
      </c>
      <c r="H66" s="23">
        <f>VLOOKUP(D66,[4]Data2!A:D,4,0)</f>
        <v/>
      </c>
      <c r="I66" s="23">
        <f>VLOOKUP(D66,[4]Data2!A:D,3,0)</f>
        <v/>
      </c>
      <c r="J66" s="23">
        <f>VLOOKUP(Table819[[#This Row],[Item'#]],[2]Sheet1!$B:$D,3,0)</f>
        <v/>
      </c>
    </row>
    <row r="68">
      <c r="B68" s="91" t="inlineStr">
        <is>
          <t>SKU</t>
        </is>
      </c>
      <c r="C68" s="81" t="inlineStr">
        <is>
          <t>Sellable Set to ship</t>
        </is>
      </c>
      <c r="D68" s="84" t="inlineStr">
        <is>
          <t>Item#</t>
        </is>
      </c>
      <c r="E68" s="91" t="inlineStr">
        <is>
          <t>Total EA (Transfer to WH07)</t>
        </is>
      </c>
      <c r="F68" s="84" t="inlineStr">
        <is>
          <t>Box</t>
        </is>
      </c>
      <c r="G68" s="84" t="inlineStr">
        <is>
          <t xml:space="preserve"> Case</t>
        </is>
      </c>
      <c r="H68" s="84" t="inlineStr">
        <is>
          <t>Box Uom</t>
        </is>
      </c>
      <c r="I68" s="84" t="inlineStr">
        <is>
          <t>Case Uom</t>
        </is>
      </c>
      <c r="J68" s="82" t="inlineStr">
        <is>
          <t>Inventory</t>
        </is>
      </c>
    </row>
    <row r="69">
      <c r="B69" s="25" t="inlineStr">
        <is>
          <t>3167-SET4+810-SET6</t>
        </is>
      </c>
      <c r="C69" s="23" t="n">
        <v>24</v>
      </c>
      <c r="D69" s="23" t="n">
        <v>3167</v>
      </c>
      <c r="E69" s="23">
        <f>24*6</f>
        <v/>
      </c>
      <c r="G69" s="23" t="n">
        <v>6</v>
      </c>
      <c r="H69" s="23">
        <f>VLOOKUP(D69,[4]Data2!A:D,4,0)</f>
        <v/>
      </c>
      <c r="I69" s="23">
        <f>VLOOKUP(D69,[4]Data2!A:D,3,0)</f>
        <v/>
      </c>
      <c r="J69" s="23">
        <f>VLOOKUP(Table81424[[#This Row],[Item'#]],[2]Sheet1!$B:$D,3,0)</f>
        <v/>
      </c>
    </row>
    <row r="70">
      <c r="D70" s="23" t="n">
        <v>810</v>
      </c>
      <c r="E70" s="23">
        <f>24*4</f>
        <v/>
      </c>
      <c r="F70" s="23" t="n">
        <v>4</v>
      </c>
      <c r="H70" s="23">
        <f>VLOOKUP(D70,[4]Data2!A:D,4,0)</f>
        <v/>
      </c>
      <c r="I70" s="23">
        <f>VLOOKUP(D70,[4]Data2!A:D,3,0)</f>
        <v/>
      </c>
      <c r="J70" s="23">
        <f>VLOOKUP(Table81424[[#This Row],[Item'#]],[2]Sheet1!$B:$D,3,0)</f>
        <v/>
      </c>
    </row>
    <row r="72">
      <c r="B72" s="91" t="inlineStr">
        <is>
          <t>SKU</t>
        </is>
      </c>
      <c r="C72" s="81" t="inlineStr">
        <is>
          <t>Sellable Set to ship</t>
        </is>
      </c>
      <c r="D72" s="84" t="inlineStr">
        <is>
          <t>Item#</t>
        </is>
      </c>
      <c r="E72" s="91" t="inlineStr">
        <is>
          <t>Total EA (Transfer to WH07)</t>
        </is>
      </c>
      <c r="F72" s="84" t="inlineStr">
        <is>
          <t>Box</t>
        </is>
      </c>
      <c r="G72" s="84" t="inlineStr">
        <is>
          <t xml:space="preserve"> Case</t>
        </is>
      </c>
      <c r="H72" s="84" t="inlineStr">
        <is>
          <t>Box Uom</t>
        </is>
      </c>
      <c r="I72" s="84" t="inlineStr">
        <is>
          <t>Case Uom</t>
        </is>
      </c>
      <c r="J72" s="82" t="inlineStr">
        <is>
          <t>Inventory</t>
        </is>
      </c>
    </row>
    <row r="73">
      <c r="B73" s="25" t="inlineStr">
        <is>
          <t>5044-EA+744-EA+768-EA</t>
        </is>
      </c>
      <c r="C73" s="23" t="n">
        <v>48</v>
      </c>
      <c r="D73" s="23" t="n">
        <v>5044</v>
      </c>
      <c r="E73" s="23" t="n">
        <v>144</v>
      </c>
      <c r="G73" s="23" t="n">
        <v>3</v>
      </c>
      <c r="H73" s="23">
        <f>VLOOKUP(D73,[4]Data2!A:D,4,0)</f>
        <v/>
      </c>
      <c r="I73" s="23">
        <f>VLOOKUP(D73,[4]Data2!A:D,3,0)</f>
        <v/>
      </c>
      <c r="J73" s="23">
        <f>VLOOKUP(Table814244[[#This Row],[Item'#]],[2]Sheet1!$B:$D,3,0)</f>
        <v/>
      </c>
    </row>
    <row r="74">
      <c r="D74" s="23" t="n">
        <v>744</v>
      </c>
      <c r="E74" s="23" t="n">
        <v>144</v>
      </c>
      <c r="G74" s="23" t="n">
        <v>1</v>
      </c>
      <c r="H74" s="23">
        <f>VLOOKUP(D74,[4]Data2!A:D,4,0)</f>
        <v/>
      </c>
      <c r="I74" s="23">
        <f>VLOOKUP(D74,[4]Data2!A:D,3,0)</f>
        <v/>
      </c>
      <c r="J74" s="23">
        <f>VLOOKUP(Table814244[[#This Row],[Item'#]],[2]Sheet1!$B:$D,3,0)</f>
        <v/>
      </c>
    </row>
    <row r="75">
      <c r="D75" s="23" t="n">
        <v>768</v>
      </c>
      <c r="E75" s="23" t="n">
        <v>144</v>
      </c>
      <c r="G75" s="23" t="n">
        <v>2</v>
      </c>
      <c r="H75" s="23">
        <f>VLOOKUP(D75,[4]Data2!A:D,4,0)</f>
        <v/>
      </c>
      <c r="I75" s="23">
        <f>VLOOKUP(D75,[4]Data2!A:D,3,0)</f>
        <v/>
      </c>
      <c r="J75" s="23">
        <f>VLOOKUP(Table814244[[#This Row],[Item'#]],[2]Sheet1!$B:$D,3,0)</f>
        <v/>
      </c>
    </row>
    <row r="77">
      <c r="B77" s="80" t="inlineStr">
        <is>
          <t>SKU</t>
        </is>
      </c>
      <c r="C77" s="81" t="inlineStr">
        <is>
          <t>Sellable Set to ship</t>
        </is>
      </c>
      <c r="D77" s="82" t="inlineStr">
        <is>
          <t>Item#</t>
        </is>
      </c>
      <c r="E77" s="81" t="inlineStr">
        <is>
          <t>Total EA (Transfer to WH07)</t>
        </is>
      </c>
      <c r="F77" s="82" t="inlineStr">
        <is>
          <t>Box</t>
        </is>
      </c>
      <c r="G77" s="82" t="inlineStr">
        <is>
          <t xml:space="preserve"> Case</t>
        </is>
      </c>
      <c r="H77" s="82" t="inlineStr">
        <is>
          <t>Box Uom</t>
        </is>
      </c>
      <c r="I77" s="83" t="inlineStr">
        <is>
          <t>Case Uom</t>
        </is>
      </c>
      <c r="J77" s="82" t="inlineStr">
        <is>
          <t>Inventory</t>
        </is>
      </c>
    </row>
    <row r="78">
      <c r="B78" s="85" t="inlineStr">
        <is>
          <t>532-EA+533-EA</t>
        </is>
      </c>
      <c r="C78" s="1" t="n">
        <v>24</v>
      </c>
      <c r="D78" s="1" t="n">
        <v>532</v>
      </c>
      <c r="E78" s="1">
        <f>$C$2</f>
        <v/>
      </c>
      <c r="F78" s="1" t="n">
        <v>1</v>
      </c>
      <c r="G78" s="1" t="n"/>
      <c r="H78" s="1">
        <f>VLOOKUP(D78,[4]Data2!A:D,4,0)</f>
        <v/>
      </c>
      <c r="I78" s="86">
        <f>VLOOKUP(D78,[4]Data2!A:D,3,0)</f>
        <v/>
      </c>
      <c r="J78" s="87">
        <f>VLOOKUP(Table3312[[#This Row],[Item'#]],[2]Sheet1!$B:$D,3,0)</f>
        <v/>
      </c>
    </row>
    <row r="79">
      <c r="B79" s="85" t="n"/>
      <c r="C79" s="1" t="n"/>
      <c r="D79" s="1" t="n">
        <v>533</v>
      </c>
      <c r="E79" s="1">
        <f>$C$2</f>
        <v/>
      </c>
      <c r="F79" s="1" t="n">
        <v>1</v>
      </c>
      <c r="G79" s="1" t="n"/>
      <c r="H79" s="1">
        <f>VLOOKUP(D79,[4]Data2!A:D,4,0)</f>
        <v/>
      </c>
      <c r="I79" s="86">
        <f>VLOOKUP(D79,[4]Data2!A:D,3,0)</f>
        <v/>
      </c>
      <c r="J79" s="87">
        <f>VLOOKUP(Table3312[[#This Row],[Item'#]],[2]Sheet1!$B:$D,3,0)</f>
        <v/>
      </c>
    </row>
  </sheetData>
  <pageMargins left="0.7" right="0.7" top="0.75" bottom="0.75" header="0.3" footer="0.3"/>
  <tableParts count="1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baseColWidth="8" defaultColWidth="9.140625" defaultRowHeight="15"/>
  <cols>
    <col width="17" customWidth="1" min="1" max="1"/>
    <col width="15.28515625" customWidth="1" min="2" max="3"/>
    <col width="10.28515625" customWidth="1" min="4" max="4"/>
    <col width="13.28515625" customWidth="1" min="5" max="5"/>
    <col width="11.5703125" customWidth="1" min="6" max="6"/>
    <col width="11.7109375" customWidth="1" min="7" max="7"/>
    <col width="12.28515625" customWidth="1" min="8" max="10"/>
    <col width="90" customWidth="1" min="11" max="11"/>
    <col width="28.5703125" customWidth="1" min="12" max="12"/>
    <col width="15.28515625" customWidth="1" style="8" min="13" max="13"/>
    <col width="8.5703125" customWidth="1" style="10" min="14" max="14"/>
    <col width="10.140625" customWidth="1" style="10" min="15" max="15"/>
    <col width="9.85546875" customWidth="1" min="16" max="16"/>
    <col width="14.7109375" customWidth="1" min="17" max="17"/>
    <col width="10.7109375" customWidth="1" min="18" max="18"/>
    <col width="19" customWidth="1" min="19" max="20"/>
    <col width="14" customWidth="1" min="21" max="21"/>
  </cols>
  <sheetData>
    <row r="1" ht="44.25" customHeight="1">
      <c r="A1" s="11" t="inlineStr">
        <is>
          <t>SKU</t>
        </is>
      </c>
      <c r="B1" s="11" t="inlineStr">
        <is>
          <t>ASIN</t>
        </is>
      </c>
      <c r="C1" s="11" t="inlineStr">
        <is>
          <t>FNSKU</t>
        </is>
      </c>
      <c r="D1" s="11" t="inlineStr">
        <is>
          <t>Item #</t>
        </is>
      </c>
      <c r="E1" s="13" t="inlineStr">
        <is>
          <t>Total EA (Transfer to WH06)</t>
        </is>
      </c>
      <c r="F1" s="13" t="inlineStr">
        <is>
          <t>Sellable Unit/Set/box to ship</t>
        </is>
      </c>
      <c r="G1" s="13" t="inlineStr">
        <is>
          <t>Box to pull</t>
        </is>
      </c>
      <c r="H1" s="13" t="inlineStr">
        <is>
          <t>Case to pull</t>
        </is>
      </c>
      <c r="I1" s="33" t="inlineStr">
        <is>
          <t>Sets per Box/Case</t>
        </is>
      </c>
      <c r="J1" s="12" t="inlineStr">
        <is>
          <t>Label</t>
        </is>
      </c>
      <c r="K1" s="12" t="inlineStr">
        <is>
          <t>Packing Instructions</t>
        </is>
      </c>
      <c r="L1" s="36" t="inlineStr">
        <is>
          <t>AWD Special</t>
        </is>
      </c>
      <c r="M1" s="13" t="inlineStr">
        <is>
          <t>Supplies</t>
        </is>
      </c>
      <c r="N1" s="14" t="inlineStr">
        <is>
          <t>UoM</t>
        </is>
      </c>
      <c r="O1" s="15" t="inlineStr">
        <is>
          <t>BOX</t>
        </is>
      </c>
      <c r="P1" s="15" t="inlineStr">
        <is>
          <t>CASE</t>
        </is>
      </c>
      <c r="Q1" s="16" t="inlineStr">
        <is>
          <t>Recommended Replenishment Qty</t>
        </is>
      </c>
      <c r="R1" s="16" t="inlineStr">
        <is>
          <t>Current WH Inventory</t>
        </is>
      </c>
    </row>
    <row r="2" ht="47.25" customFormat="1" customHeight="1" s="25">
      <c r="A2" s="40" t="inlineStr">
        <is>
          <t>4147-EACH</t>
        </is>
      </c>
      <c r="B2" s="2" t="inlineStr">
        <is>
          <t>B07Q8SQSQF</t>
        </is>
      </c>
      <c r="C2" s="2" t="inlineStr">
        <is>
          <t>X003SBSJBL</t>
        </is>
      </c>
      <c r="D2" s="1">
        <f>VLOOKUP(Table13[[#This Row],[SKU]],Data1!A:B,2,0)</f>
        <v/>
      </c>
      <c r="E2" s="41">
        <f>Table13[[#This Row],[UoM]]*Table13[[#This Row],[Recommended Replenishment Qty]]</f>
        <v/>
      </c>
      <c r="F2" s="41">
        <f>Table13[[#This Row],[Total EA (Transfer to WH06)]]/Table13[[#This Row],[UoM]]</f>
        <v/>
      </c>
      <c r="G2" s="1" t="n"/>
      <c r="H2" s="41">
        <f>Table13[[#This Row],[Total EA (Transfer to WH06)]]/Table13[[#This Row],[CASE]]</f>
        <v/>
      </c>
      <c r="I2" s="42">
        <f>Table13[[#This Row],[Sellable Unit/Set/box to ship]]/Table13[[#This Row],[Case to pull]]</f>
        <v/>
      </c>
      <c r="J2" s="7">
        <f>IF(ISNUMBER(SEARCH("FNSKU",K2)),"Labeling","")</f>
        <v/>
      </c>
      <c r="K2" s="9">
        <f>VLOOKUP(Table13[[#This Row],[SKU]],Instruction!A:F,6,0)</f>
        <v/>
      </c>
      <c r="L2" s="9">
        <f>VLOOKUP(Table13[[#This Row],[SKU]],Instruction!A:G,7,0)</f>
        <v/>
      </c>
      <c r="M2" s="9">
        <f>VLOOKUP(Table13[[#This Row],[ASIN]],'[1]2024'!$A:$AB,28,0)</f>
        <v/>
      </c>
      <c r="N2" s="41">
        <f>VLOOKUP(Table13[[#This Row],[SKU]],Data1!A:C,3,0)</f>
        <v/>
      </c>
      <c r="O2" s="29">
        <f>VLOOKUP(Table13[[#This Row],[Item '#]],Data2!A:D,4,0)</f>
        <v/>
      </c>
      <c r="P2" s="2">
        <f>VLOOKUP(Table13[[#This Row],[Item '#]],Data2!A:D,3,0)</f>
        <v/>
      </c>
      <c r="Q2" s="1" t="n">
        <v>156</v>
      </c>
      <c r="R2" s="2">
        <f>VLOOKUP(Table13[[#This Row],[Item '#]],[2]Sheet1!$B:$D,3,0)</f>
        <v/>
      </c>
    </row>
    <row r="3" ht="30" customHeight="1">
      <c r="A3" s="40" t="inlineStr">
        <is>
          <t>2306-EACH-1</t>
        </is>
      </c>
      <c r="B3" s="2" t="inlineStr">
        <is>
          <t>B008ZHNN68</t>
        </is>
      </c>
      <c r="C3" s="2" t="inlineStr">
        <is>
          <t>B008ZHNN68</t>
        </is>
      </c>
      <c r="D3" s="1">
        <f>VLOOKUP(Table13[[#This Row],[SKU]],Data1!A:B,2,0)</f>
        <v/>
      </c>
      <c r="E3" s="41">
        <f>Table13[[#This Row],[UoM]]*Table13[[#This Row],[Recommended Replenishment Qty]]</f>
        <v/>
      </c>
      <c r="F3" s="41">
        <f>Table13[[#This Row],[Total EA (Transfer to WH06)]]/Table13[[#This Row],[UoM]]</f>
        <v/>
      </c>
      <c r="G3" s="1" t="n"/>
      <c r="H3" s="41">
        <f>Table13[[#This Row],[Total EA (Transfer to WH06)]]/Table13[[#This Row],[CASE]]</f>
        <v/>
      </c>
      <c r="I3" s="42">
        <f>Table13[[#This Row],[Sellable Unit/Set/box to ship]]/Table13[[#This Row],[Case to pull]]</f>
        <v/>
      </c>
      <c r="J3" s="7">
        <f>IF(ISNUMBER(SEARCH("FNSKU",K3)),"Labeling","")</f>
        <v/>
      </c>
      <c r="K3" s="9">
        <f>VLOOKUP(Table13[[#This Row],[SKU]],Instruction!A:F,6,0)</f>
        <v/>
      </c>
      <c r="L3" s="9">
        <f>VLOOKUP(Table13[[#This Row],[SKU]],Instruction!A:G,7,0)</f>
        <v/>
      </c>
      <c r="M3" s="9">
        <f>VLOOKUP(Table13[[#This Row],[ASIN]],'[1]2024'!$A:$AB,28,0)</f>
        <v/>
      </c>
      <c r="N3" s="41">
        <f>VLOOKUP(Table13[[#This Row],[SKU]],Data1!A:C,3,0)</f>
        <v/>
      </c>
      <c r="O3" s="29">
        <f>VLOOKUP(Table13[[#This Row],[Item '#]],Data2!A:D,4,0)</f>
        <v/>
      </c>
      <c r="P3" s="2">
        <f>VLOOKUP(Table13[[#This Row],[Item '#]],Data2!A:D,3,0)</f>
        <v/>
      </c>
      <c r="Q3" s="1" t="n">
        <v>1440</v>
      </c>
      <c r="R3" s="2">
        <f>VLOOKUP(Table13[[#This Row],[Item '#]],[2]Sheet1!$B:$D,3,0)</f>
        <v/>
      </c>
    </row>
    <row r="4" ht="30" customHeight="1">
      <c r="A4" s="40" t="inlineStr">
        <is>
          <t>6810-EACH</t>
        </is>
      </c>
      <c r="B4" s="2" t="inlineStr">
        <is>
          <t>B09DK3BKGB</t>
        </is>
      </c>
      <c r="C4" s="2" t="inlineStr">
        <is>
          <t>B09DK3BKGB</t>
        </is>
      </c>
      <c r="D4" s="1">
        <f>VLOOKUP(Table13[[#This Row],[SKU]],Data1!A:B,2,0)</f>
        <v/>
      </c>
      <c r="E4" s="41">
        <f>Table13[[#This Row],[UoM]]*Table13[[#This Row],[Recommended Replenishment Qty]]</f>
        <v/>
      </c>
      <c r="F4" s="41">
        <f>Table13[[#This Row],[Total EA (Transfer to WH06)]]/Table13[[#This Row],[UoM]]</f>
        <v/>
      </c>
      <c r="G4" s="1" t="n"/>
      <c r="H4" s="41">
        <f>Table13[[#This Row],[Total EA (Transfer to WH06)]]/Table13[[#This Row],[CASE]]</f>
        <v/>
      </c>
      <c r="I4" s="42">
        <f>Table13[[#This Row],[Sellable Unit/Set/box to ship]]/Table13[[#This Row],[Case to pull]]</f>
        <v/>
      </c>
      <c r="J4" s="7">
        <f>IF(ISNUMBER(SEARCH("FNSKU",K4)),"Labeling","")</f>
        <v/>
      </c>
      <c r="K4" s="9">
        <f>VLOOKUP(Table13[[#This Row],[SKU]],Instruction!A:F,6,0)</f>
        <v/>
      </c>
      <c r="L4" s="9">
        <f>VLOOKUP(Table13[[#This Row],[SKU]],Instruction!A:G,7,0)</f>
        <v/>
      </c>
      <c r="M4" s="9">
        <f>VLOOKUP(Table13[[#This Row],[ASIN]],'[1]2024'!$A:$AB,28,0)</f>
        <v/>
      </c>
      <c r="N4" s="41">
        <f>VLOOKUP(Table13[[#This Row],[SKU]],Data1!A:C,3,0)</f>
        <v/>
      </c>
      <c r="O4" s="29">
        <f>VLOOKUP(Table13[[#This Row],[Item '#]],Data2!A:D,4,0)</f>
        <v/>
      </c>
      <c r="P4" s="2">
        <f>VLOOKUP(Table13[[#This Row],[Item '#]],Data2!A:D,3,0)</f>
        <v/>
      </c>
      <c r="Q4" s="1" t="n">
        <v>144</v>
      </c>
      <c r="R4" s="2">
        <f>VLOOKUP(Table13[[#This Row],[Item '#]],[2]Sheet1!$B:$D,3,0)</f>
        <v/>
      </c>
    </row>
    <row r="5" ht="30" customHeight="1">
      <c r="A5" s="19" t="inlineStr">
        <is>
          <t>5027-EACH-1</t>
        </is>
      </c>
      <c r="B5" s="2" t="inlineStr">
        <is>
          <t>B00KO8DHVC</t>
        </is>
      </c>
      <c r="C5" s="2" t="inlineStr">
        <is>
          <t>X004HP06TF</t>
        </is>
      </c>
      <c r="D5" s="1">
        <f>VLOOKUP(Table13[[#This Row],[SKU]],Data1!A:B,2,0)</f>
        <v/>
      </c>
      <c r="E5" s="32">
        <f>Table13[[#This Row],[UoM]]*Table13[[#This Row],[Recommended Replenishment Qty]]</f>
        <v/>
      </c>
      <c r="F5" s="32">
        <f>Table13[[#This Row],[Total EA (Transfer to WH06)]]/Table13[[#This Row],[UoM]]</f>
        <v/>
      </c>
      <c r="G5" s="1" t="n"/>
      <c r="H5" s="41">
        <f>Table13[[#This Row],[Total EA (Transfer to WH06)]]/Table13[[#This Row],[CASE]]</f>
        <v/>
      </c>
      <c r="I5" s="42">
        <f>Table13[[#This Row],[Sellable Unit/Set/box to ship]]/Table13[[#This Row],[Case to pull]]</f>
        <v/>
      </c>
      <c r="J5" s="7">
        <f>IF(ISNUMBER(SEARCH("FNSKU",K5)),"Labeling","")</f>
        <v/>
      </c>
      <c r="K5" s="9">
        <f>VLOOKUP(Table13[[#This Row],[SKU]],Instruction!A:F,6,0)</f>
        <v/>
      </c>
      <c r="L5" s="9">
        <f>VLOOKUP(Table13[[#This Row],[SKU]],Instruction!A:G,7,0)</f>
        <v/>
      </c>
      <c r="M5" s="9">
        <f>VLOOKUP(Table13[[#This Row],[ASIN]],'[1]2024'!$A:$AB,28,0)</f>
        <v/>
      </c>
      <c r="N5" s="41">
        <f>VLOOKUP(Table13[[#This Row],[SKU]],Data1!A:C,3,0)</f>
        <v/>
      </c>
      <c r="O5" s="29">
        <f>VLOOKUP(Table13[[#This Row],[Item '#]],Data2!A:D,4,0)</f>
        <v/>
      </c>
      <c r="P5" s="2">
        <f>VLOOKUP(Table13[[#This Row],[Item '#]],Data2!A:D,3,0)</f>
        <v/>
      </c>
      <c r="Q5" s="1" t="n">
        <v>480</v>
      </c>
      <c r="R5" s="2">
        <f>VLOOKUP(Table13[[#This Row],[Item '#]],[2]Sheet1!$B:$D,3,0)</f>
        <v/>
      </c>
    </row>
    <row r="6" ht="30" customHeight="1">
      <c r="A6" s="40" t="inlineStr">
        <is>
          <t>2205-EACH</t>
        </is>
      </c>
      <c r="B6" s="2" t="inlineStr">
        <is>
          <t>B003BNZVHK</t>
        </is>
      </c>
      <c r="C6" s="2" t="inlineStr">
        <is>
          <t>B003BNZVHK</t>
        </is>
      </c>
      <c r="D6" s="1">
        <f>VLOOKUP(Table13[[#This Row],[SKU]],Data1!A:B,2,0)</f>
        <v/>
      </c>
      <c r="E6" s="41">
        <f>Table13[[#This Row],[UoM]]*Table13[[#This Row],[Recommended Replenishment Qty]]</f>
        <v/>
      </c>
      <c r="F6" s="41">
        <f>Table13[[#This Row],[Total EA (Transfer to WH06)]]/Table13[[#This Row],[UoM]]</f>
        <v/>
      </c>
      <c r="G6" s="1" t="n"/>
      <c r="H6" s="41">
        <f>Table13[[#This Row],[Total EA (Transfer to WH06)]]/Table13[[#This Row],[CASE]]</f>
        <v/>
      </c>
      <c r="I6" s="42">
        <f>Table13[[#This Row],[Sellable Unit/Set/box to ship]]/Table13[[#This Row],[Case to pull]]</f>
        <v/>
      </c>
      <c r="J6" s="7">
        <f>IF(ISNUMBER(SEARCH("FNSKU",K6)),"Labeling","")</f>
        <v/>
      </c>
      <c r="K6" s="9">
        <f>VLOOKUP(Table13[[#This Row],[SKU]],Instruction!A:F,6,0)</f>
        <v/>
      </c>
      <c r="L6" s="9">
        <f>VLOOKUP(Table13[[#This Row],[SKU]],Instruction!A:G,7,0)</f>
        <v/>
      </c>
      <c r="M6" s="9">
        <f>VLOOKUP(Table13[[#This Row],[ASIN]],'[1]2024'!$A:$AB,28,0)</f>
        <v/>
      </c>
      <c r="N6" s="41">
        <f>VLOOKUP(Table13[[#This Row],[SKU]],Data1!A:C,3,0)</f>
        <v/>
      </c>
      <c r="O6" s="29">
        <f>VLOOKUP(Table13[[#This Row],[Item '#]],Data2!A:D,4,0)</f>
        <v/>
      </c>
      <c r="P6" s="2">
        <f>VLOOKUP(Table13[[#This Row],[Item '#]],Data2!A:D,3,0)</f>
        <v/>
      </c>
      <c r="Q6" s="1" t="n">
        <v>216</v>
      </c>
      <c r="R6" s="2">
        <f>VLOOKUP(Table13[[#This Row],[Item '#]],[2]Sheet1!$B:$D,3,0)</f>
        <v/>
      </c>
    </row>
    <row r="7" ht="30" customHeight="1">
      <c r="A7" s="34" t="inlineStr">
        <is>
          <t>4105-EACH</t>
        </is>
      </c>
      <c r="B7" s="2" t="inlineStr">
        <is>
          <t>B07Q712K7L</t>
        </is>
      </c>
      <c r="C7" s="2" t="inlineStr">
        <is>
          <t>X003SC97JN</t>
        </is>
      </c>
      <c r="D7" s="1">
        <f>VLOOKUP(Table13[[#This Row],[SKU]],Data1!A:B,2,0)</f>
        <v/>
      </c>
      <c r="E7" s="35">
        <f>Table13[[#This Row],[UoM]]*Table13[[#This Row],[Recommended Replenishment Qty]]</f>
        <v/>
      </c>
      <c r="F7" s="35">
        <f>Table13[[#This Row],[Total EA (Transfer to WH06)]]/Table13[[#This Row],[UoM]]</f>
        <v/>
      </c>
      <c r="G7" s="1" t="n"/>
      <c r="H7" s="41">
        <f>Table13[[#This Row],[Total EA (Transfer to WH06)]]/Table13[[#This Row],[CASE]]</f>
        <v/>
      </c>
      <c r="I7" s="42">
        <f>Table13[[#This Row],[Sellable Unit/Set/box to ship]]/Table13[[#This Row],[Case to pull]]</f>
        <v/>
      </c>
      <c r="J7" s="7">
        <f>IF(ISNUMBER(SEARCH("FNSKU",K7)),"Labeling","")</f>
        <v/>
      </c>
      <c r="K7" s="9">
        <f>VLOOKUP(Table13[[#This Row],[SKU]],Instruction!A:F,6,0)</f>
        <v/>
      </c>
      <c r="L7" s="9">
        <f>VLOOKUP(Table13[[#This Row],[SKU]],Instruction!A:G,7,0)</f>
        <v/>
      </c>
      <c r="M7" s="9">
        <f>VLOOKUP(Table13[[#This Row],[ASIN]],'[1]2024'!$A:$AB,28,0)</f>
        <v/>
      </c>
      <c r="N7" s="41">
        <f>VLOOKUP(Table13[[#This Row],[SKU]],Data1!A:C,3,0)</f>
        <v/>
      </c>
      <c r="O7" s="29">
        <f>VLOOKUP(Table13[[#This Row],[Item '#]],Data2!A:D,4,0)</f>
        <v/>
      </c>
      <c r="P7" s="2">
        <f>VLOOKUP(Table13[[#This Row],[Item '#]],Data2!A:D,3,0)</f>
        <v/>
      </c>
      <c r="Q7" s="1" t="n">
        <v>396</v>
      </c>
      <c r="R7" s="2">
        <f>VLOOKUP(Table13[[#This Row],[Item '#]],[2]Sheet1!$B:$D,3,0)</f>
        <v/>
      </c>
    </row>
    <row r="8" ht="30" customHeight="1">
      <c r="A8" s="40" t="inlineStr">
        <is>
          <t>2007-EACH</t>
        </is>
      </c>
      <c r="B8" s="2" t="inlineStr">
        <is>
          <t>B003BSF7ZG</t>
        </is>
      </c>
      <c r="C8" s="2" t="inlineStr">
        <is>
          <t>B003BSF7ZG</t>
        </is>
      </c>
      <c r="D8" s="1">
        <f>VLOOKUP(Table13[[#This Row],[SKU]],Data1!A:B,2,0)</f>
        <v/>
      </c>
      <c r="E8" s="41">
        <f>Table13[[#This Row],[UoM]]*Table13[[#This Row],[Recommended Replenishment Qty]]</f>
        <v/>
      </c>
      <c r="F8" s="41">
        <f>Table13[[#This Row],[Total EA (Transfer to WH06)]]/Table13[[#This Row],[UoM]]</f>
        <v/>
      </c>
      <c r="G8" s="1">
        <f>Table13[[#This Row],[Total EA (Transfer to WH06)]]/Table13[[#This Row],[BOX]]</f>
        <v/>
      </c>
      <c r="H8" s="41" t="n"/>
      <c r="I8" s="42">
        <f>Table13[[#This Row],[Sellable Unit/Set/box to ship]]/Table13[[#This Row],[Box to pull]]</f>
        <v/>
      </c>
      <c r="J8" s="7">
        <f>IF(ISNUMBER(SEARCH("FNSKU",K8)),"Labeling","")</f>
        <v/>
      </c>
      <c r="K8" s="9">
        <f>VLOOKUP(Table13[[#This Row],[SKU]],Instruction!A:F,6,0)</f>
        <v/>
      </c>
      <c r="L8" s="9">
        <f>VLOOKUP(Table13[[#This Row],[SKU]],Instruction!A:G,7,0)</f>
        <v/>
      </c>
      <c r="M8" s="9">
        <f>VLOOKUP(Table13[[#This Row],[ASIN]],'[1]2024'!$A:$AB,28,0)</f>
        <v/>
      </c>
      <c r="N8" s="41">
        <f>VLOOKUP(Table13[[#This Row],[SKU]],Data1!A:C,3,0)</f>
        <v/>
      </c>
      <c r="O8" s="29">
        <f>VLOOKUP(Table13[[#This Row],[Item '#]],Data2!A:D,4,0)</f>
        <v/>
      </c>
      <c r="P8" s="2">
        <f>VLOOKUP(Table13[[#This Row],[Item '#]],Data2!A:D,3,0)</f>
        <v/>
      </c>
      <c r="Q8" s="1" t="n">
        <v>72</v>
      </c>
      <c r="R8" s="2">
        <f>VLOOKUP(Table13[[#This Row],[Item '#]],[2]Sheet1!$B:$D,3,0)</f>
        <v/>
      </c>
    </row>
    <row r="9" ht="30" customHeight="1">
      <c r="A9" s="40" t="inlineStr">
        <is>
          <t>306-EACH</t>
        </is>
      </c>
      <c r="B9" s="2" t="inlineStr">
        <is>
          <t>B003BMX6SC</t>
        </is>
      </c>
      <c r="C9" s="2" t="inlineStr">
        <is>
          <t>B003BMX6SC</t>
        </is>
      </c>
      <c r="D9" s="1">
        <f>VLOOKUP(Table13[[#This Row],[SKU]],Data1!A:B,2,0)</f>
        <v/>
      </c>
      <c r="E9" s="41">
        <f>Table13[[#This Row],[UoM]]*Table13[[#This Row],[Recommended Replenishment Qty]]</f>
        <v/>
      </c>
      <c r="F9" s="41">
        <f>Table13[[#This Row],[Total EA (Transfer to WH06)]]/Table13[[#This Row],[UoM]]</f>
        <v/>
      </c>
      <c r="G9" s="1" t="n"/>
      <c r="H9" s="41">
        <f>Table13[[#This Row],[Total EA (Transfer to WH06)]]/Table13[[#This Row],[CASE]]</f>
        <v/>
      </c>
      <c r="I9" s="42">
        <f>Table13[[#This Row],[Sellable Unit/Set/box to ship]]/Table13[[#This Row],[Case to pull]]</f>
        <v/>
      </c>
      <c r="J9" s="7">
        <f>IF(ISNUMBER(SEARCH("FNSKU",K9)),"Labeling","")</f>
        <v/>
      </c>
      <c r="K9" s="9">
        <f>VLOOKUP(Table13[[#This Row],[SKU]],Instruction!A:F,6,0)</f>
        <v/>
      </c>
      <c r="L9" s="9">
        <f>VLOOKUP(Table13[[#This Row],[SKU]],Instruction!A:G,7,0)</f>
        <v/>
      </c>
      <c r="M9" s="9">
        <f>VLOOKUP(Table13[[#This Row],[ASIN]],'[1]2024'!$A:$AB,28,0)</f>
        <v/>
      </c>
      <c r="N9" s="41">
        <f>VLOOKUP(Table13[[#This Row],[SKU]],Data1!A:C,3,0)</f>
        <v/>
      </c>
      <c r="O9" s="29">
        <f>VLOOKUP(Table13[[#This Row],[Item '#]],Data2!A:D,4,0)</f>
        <v/>
      </c>
      <c r="P9" s="2">
        <f>VLOOKUP(Table13[[#This Row],[Item '#]],Data2!A:D,3,0)</f>
        <v/>
      </c>
      <c r="Q9" s="1" t="n">
        <v>720</v>
      </c>
      <c r="R9" s="2">
        <f>VLOOKUP(Table13[[#This Row],[Item '#]],[2]Sheet1!$B:$D,3,0)</f>
        <v/>
      </c>
    </row>
    <row r="10" ht="30" customHeight="1">
      <c r="A10" s="40" t="inlineStr">
        <is>
          <t>713-EACH</t>
        </is>
      </c>
      <c r="B10" s="2" t="inlineStr">
        <is>
          <t>B07S6D27NC</t>
        </is>
      </c>
      <c r="C10" s="2" t="inlineStr">
        <is>
          <t>X003SFVDQ5</t>
        </is>
      </c>
      <c r="D10" s="1">
        <f>VLOOKUP(Table13[[#This Row],[SKU]],Data1!A:B,2,0)</f>
        <v/>
      </c>
      <c r="E10" s="41">
        <f>Table13[[#This Row],[UoM]]*Table13[[#This Row],[Recommended Replenishment Qty]]</f>
        <v/>
      </c>
      <c r="F10" s="41">
        <f>Table13[[#This Row],[Total EA (Transfer to WH06)]]/Table13[[#This Row],[UoM]]</f>
        <v/>
      </c>
      <c r="G10" s="1">
        <f>Table13[[#This Row],[Total EA (Transfer to WH06)]]/Table13[[#This Row],[BOX]]</f>
        <v/>
      </c>
      <c r="H10" s="41" t="n"/>
      <c r="I10" s="42">
        <f>Table13[[#This Row],[Sellable Unit/Set/box to ship]]/Table13[[#This Row],[Box to pull]]</f>
        <v/>
      </c>
      <c r="J10" s="7">
        <f>IF(ISNUMBER(SEARCH("FNSKU",K10)),"Labeling","")</f>
        <v/>
      </c>
      <c r="K10" s="9">
        <f>VLOOKUP(Table13[[#This Row],[SKU]],Instruction!A:F,6,0)</f>
        <v/>
      </c>
      <c r="L10" s="9">
        <f>VLOOKUP(Table13[[#This Row],[SKU]],Instruction!A:G,7,0)</f>
        <v/>
      </c>
      <c r="M10" s="9">
        <f>VLOOKUP(Table13[[#This Row],[ASIN]],'[1]2024'!$A:$AB,28,0)</f>
        <v/>
      </c>
      <c r="N10" s="41">
        <f>VLOOKUP(Table13[[#This Row],[SKU]],Data1!A:C,3,0)</f>
        <v/>
      </c>
      <c r="O10" s="29">
        <f>VLOOKUP(Table13[[#This Row],[Item '#]],Data2!A:D,4,0)</f>
        <v/>
      </c>
      <c r="P10" s="2">
        <f>VLOOKUP(Table13[[#This Row],[Item '#]],Data2!A:D,3,0)</f>
        <v/>
      </c>
      <c r="Q10" s="1" t="n">
        <v>72</v>
      </c>
      <c r="R10" s="2">
        <f>VLOOKUP(Table13[[#This Row],[Item '#]],[2]Sheet1!$B:$D,3,0)</f>
        <v/>
      </c>
    </row>
    <row r="11" ht="30" customHeight="1">
      <c r="A11" s="59" t="inlineStr">
        <is>
          <t>5012-EACH</t>
        </is>
      </c>
      <c r="B11" s="2" t="inlineStr">
        <is>
          <t>B002NLIS7G</t>
        </is>
      </c>
      <c r="C11" s="2" t="inlineStr">
        <is>
          <t>B002NLIS7G</t>
        </is>
      </c>
      <c r="D11" s="1">
        <f>VLOOKUP(Table13[[#This Row],[SKU]],Data1!A:B,2,0)</f>
        <v/>
      </c>
      <c r="E11" s="60">
        <f>Table13[[#This Row],[UoM]]*Table13[[#This Row],[Recommended Replenishment Qty]]</f>
        <v/>
      </c>
      <c r="F11" s="60">
        <f>Table13[[#This Row],[Total EA (Transfer to WH06)]]/Table13[[#This Row],[UoM]]</f>
        <v/>
      </c>
      <c r="G11" s="1" t="n"/>
      <c r="H11" s="41">
        <f>Table13[[#This Row],[Total EA (Transfer to WH06)]]/Table13[[#This Row],[CASE]]</f>
        <v/>
      </c>
      <c r="I11" s="61">
        <f>Table13[[#This Row],[Sellable Unit/Set/box to ship]]/Table13[[#This Row],[Case to pull]]</f>
        <v/>
      </c>
      <c r="J11" s="7">
        <f>IF(ISNUMBER(SEARCH("FNSKU",K11)),"Labeling","")</f>
        <v/>
      </c>
      <c r="K11" s="9">
        <f>VLOOKUP(Table13[[#This Row],[SKU]],Instruction!A:F,6,0)</f>
        <v/>
      </c>
      <c r="L11" s="9">
        <f>VLOOKUP(Table13[[#This Row],[SKU]],Instruction!A:G,7,0)</f>
        <v/>
      </c>
      <c r="M11" s="9">
        <f>VLOOKUP(Table13[[#This Row],[ASIN]],'[1]2024'!$A:$AB,28,0)</f>
        <v/>
      </c>
      <c r="N11" s="41">
        <f>VLOOKUP(Table13[[#This Row],[SKU]],Data1!A:C,3,0)</f>
        <v/>
      </c>
      <c r="O11" s="29">
        <f>VLOOKUP(Table13[[#This Row],[Item '#]],Data2!A:D,4,0)</f>
        <v/>
      </c>
      <c r="P11" s="2">
        <f>VLOOKUP(Table13[[#This Row],[Item '#]],Data2!A:D,3,0)</f>
        <v/>
      </c>
      <c r="Q11" s="1" t="n">
        <v>250</v>
      </c>
      <c r="R11" s="2">
        <f>VLOOKUP(Table13[[#This Row],[Item '#]],[2]Sheet1!$B:$D,3,0)</f>
        <v/>
      </c>
    </row>
    <row r="12" ht="30" customHeight="1">
      <c r="A12" s="59" t="inlineStr">
        <is>
          <t>3107-EACH</t>
        </is>
      </c>
      <c r="B12" s="2" t="inlineStr">
        <is>
          <t>B07S4GZW7L</t>
        </is>
      </c>
      <c r="C12" s="2" t="inlineStr">
        <is>
          <t>X003BBR0T5</t>
        </is>
      </c>
      <c r="D12" s="1">
        <f>VLOOKUP(Table13[[#This Row],[SKU]],Data1!A:B,2,0)</f>
        <v/>
      </c>
      <c r="E12" s="60">
        <f>Table13[[#This Row],[UoM]]*Table13[[#This Row],[Recommended Replenishment Qty]]</f>
        <v/>
      </c>
      <c r="F12" s="60">
        <f>Table13[[#This Row],[Total EA (Transfer to WH06)]]/Table13[[#This Row],[UoM]]</f>
        <v/>
      </c>
      <c r="G12" s="1" t="n"/>
      <c r="H12" s="41">
        <f>Table13[[#This Row],[Total EA (Transfer to WH06)]]/Table13[[#This Row],[CASE]]</f>
        <v/>
      </c>
      <c r="I12" s="61">
        <f>Table13[[#This Row],[Sellable Unit/Set/box to ship]]/Table13[[#This Row],[Case to pull]]</f>
        <v/>
      </c>
      <c r="J12" s="7">
        <f>IF(ISNUMBER(SEARCH("FNSKU",K12)),"Labeling","")</f>
        <v/>
      </c>
      <c r="K12" s="9">
        <f>VLOOKUP(Table13[[#This Row],[SKU]],Instruction!A:F,6,0)</f>
        <v/>
      </c>
      <c r="L12" s="9">
        <f>VLOOKUP(Table13[[#This Row],[SKU]],Instruction!A:G,7,0)</f>
        <v/>
      </c>
      <c r="M12" s="9">
        <f>VLOOKUP(Table13[[#This Row],[ASIN]],'[1]2024'!$A:$AB,28,0)</f>
        <v/>
      </c>
      <c r="N12" s="41">
        <f>VLOOKUP(Table13[[#This Row],[SKU]],Data1!A:C,3,0)</f>
        <v/>
      </c>
      <c r="O12" s="29">
        <f>VLOOKUP(Table13[[#This Row],[Item '#]],Data2!A:D,4,0)</f>
        <v/>
      </c>
      <c r="P12" s="2">
        <f>VLOOKUP(Table13[[#This Row],[Item '#]],Data2!A:D,3,0)</f>
        <v/>
      </c>
      <c r="Q12" s="1" t="n">
        <v>1008</v>
      </c>
      <c r="R12" s="2">
        <f>VLOOKUP(Table13[[#This Row],[Item '#]],[2]Sheet1!$B:$D,3,0)</f>
        <v/>
      </c>
    </row>
    <row r="13" ht="30" customHeight="1">
      <c r="A13" s="59" t="inlineStr">
        <is>
          <t>716-EACH</t>
        </is>
      </c>
      <c r="B13" s="2" t="inlineStr">
        <is>
          <t>B003BLQH7A</t>
        </is>
      </c>
      <c r="C13" s="2" t="inlineStr">
        <is>
          <t>B003BLQH7A</t>
        </is>
      </c>
      <c r="D13" s="1">
        <f>VLOOKUP(Table13[[#This Row],[SKU]],Data1!A:B,2,0)</f>
        <v/>
      </c>
      <c r="E13" s="60">
        <f>Table13[[#This Row],[UoM]]*Table13[[#This Row],[Recommended Replenishment Qty]]</f>
        <v/>
      </c>
      <c r="F13" s="60">
        <f>Table13[[#This Row],[Total EA (Transfer to WH06)]]/Table13[[#This Row],[UoM]]</f>
        <v/>
      </c>
      <c r="G13" s="1" t="n"/>
      <c r="H13" s="41">
        <f>Table13[[#This Row],[Total EA (Transfer to WH06)]]/Table13[[#This Row],[CASE]]</f>
        <v/>
      </c>
      <c r="I13" s="61">
        <f>Table13[[#This Row],[Sellable Unit/Set/box to ship]]/Table13[[#This Row],[Case to pull]]</f>
        <v/>
      </c>
      <c r="J13" s="7">
        <f>IF(ISNUMBER(SEARCH("FNSKU",K13)),"Labeling","")</f>
        <v/>
      </c>
      <c r="K13" s="9">
        <f>VLOOKUP(Table13[[#This Row],[SKU]],Instruction!A:F,6,0)</f>
        <v/>
      </c>
      <c r="L13" s="9">
        <f>VLOOKUP(Table13[[#This Row],[SKU]],Instruction!A:G,7,0)</f>
        <v/>
      </c>
      <c r="M13" s="9">
        <f>VLOOKUP(Table13[[#This Row],[ASIN]],'[1]2024'!$A:$AB,28,0)</f>
        <v/>
      </c>
      <c r="N13" s="41">
        <f>VLOOKUP(Table13[[#This Row],[SKU]],Data1!A:C,3,0)</f>
        <v/>
      </c>
      <c r="O13" s="29">
        <f>VLOOKUP(Table13[[#This Row],[Item '#]],Data2!A:D,4,0)</f>
        <v/>
      </c>
      <c r="P13" s="2">
        <f>VLOOKUP(Table13[[#This Row],[Item '#]],Data2!A:D,3,0)</f>
        <v/>
      </c>
      <c r="Q13" s="1" t="n">
        <v>288</v>
      </c>
      <c r="R13" s="2">
        <f>VLOOKUP(Table13[[#This Row],[Item '#]],[2]Sheet1!$B:$D,3,0)</f>
        <v/>
      </c>
    </row>
    <row r="14" ht="30" customHeight="1">
      <c r="A14" s="59" t="inlineStr">
        <is>
          <t>4126-EACH</t>
        </is>
      </c>
      <c r="B14" s="2" t="inlineStr">
        <is>
          <t>B07Q4RD2W3</t>
        </is>
      </c>
      <c r="C14" s="2" t="inlineStr">
        <is>
          <t>X003SC1YAX</t>
        </is>
      </c>
      <c r="D14" s="1">
        <f>VLOOKUP(Table13[[#This Row],[SKU]],Data1!A:B,2,0)</f>
        <v/>
      </c>
      <c r="E14" s="60">
        <f>Table13[[#This Row],[UoM]]*Table13[[#This Row],[Recommended Replenishment Qty]]</f>
        <v/>
      </c>
      <c r="F14" s="60">
        <f>Table13[[#This Row],[Total EA (Transfer to WH06)]]/Table13[[#This Row],[UoM]]</f>
        <v/>
      </c>
      <c r="G14" s="1" t="n"/>
      <c r="H14" s="41">
        <f>Table13[[#This Row],[Total EA (Transfer to WH06)]]/Table13[[#This Row],[CASE]]</f>
        <v/>
      </c>
      <c r="I14" s="61">
        <f>Table13[[#This Row],[Sellable Unit/Set/box to ship]]/Table13[[#This Row],[Case to pull]]</f>
        <v/>
      </c>
      <c r="J14" s="7">
        <f>IF(ISNUMBER(SEARCH("FNSKU",K14)),"Labeling","")</f>
        <v/>
      </c>
      <c r="K14" s="9">
        <f>VLOOKUP(Table13[[#This Row],[SKU]],Instruction!A:F,6,0)</f>
        <v/>
      </c>
      <c r="L14" s="9">
        <f>VLOOKUP(Table13[[#This Row],[SKU]],Instruction!A:G,7,0)</f>
        <v/>
      </c>
      <c r="M14" s="9">
        <f>VLOOKUP(Table13[[#This Row],[ASIN]],'[1]2024'!$A:$AB,28,0)</f>
        <v/>
      </c>
      <c r="N14" s="41">
        <f>VLOOKUP(Table13[[#This Row],[SKU]],Data1!A:C,3,0)</f>
        <v/>
      </c>
      <c r="O14" s="29">
        <f>VLOOKUP(Table13[[#This Row],[Item '#]],Data2!A:D,4,0)</f>
        <v/>
      </c>
      <c r="P14" s="2">
        <f>VLOOKUP(Table13[[#This Row],[Item '#]],Data2!A:D,3,0)</f>
        <v/>
      </c>
      <c r="Q14" s="1" t="n">
        <v>372</v>
      </c>
      <c r="R14" s="2">
        <f>VLOOKUP(Table13[[#This Row],[Item '#]],[2]Sheet1!$B:$D,3,0)</f>
        <v/>
      </c>
    </row>
    <row r="15" ht="30" customHeight="1">
      <c r="A15" s="59" t="inlineStr">
        <is>
          <t>4140-EACH</t>
        </is>
      </c>
      <c r="B15" s="2" t="inlineStr">
        <is>
          <t>B07Q84V32B</t>
        </is>
      </c>
      <c r="C15" s="2" t="inlineStr">
        <is>
          <t>X003Y7CZSH</t>
        </is>
      </c>
      <c r="D15" s="1">
        <f>VLOOKUP(Table13[[#This Row],[SKU]],Data1!A:B,2,0)</f>
        <v/>
      </c>
      <c r="E15" s="60">
        <f>Table13[[#This Row],[UoM]]*Table13[[#This Row],[Recommended Replenishment Qty]]</f>
        <v/>
      </c>
      <c r="F15" s="60">
        <f>Table13[[#This Row],[Total EA (Transfer to WH06)]]/Table13[[#This Row],[UoM]]</f>
        <v/>
      </c>
      <c r="G15" s="1" t="n"/>
      <c r="H15" s="41">
        <f>Table13[[#This Row],[Total EA (Transfer to WH06)]]/Table13[[#This Row],[CASE]]</f>
        <v/>
      </c>
      <c r="I15" s="61">
        <f>Table13[[#This Row],[Sellable Unit/Set/box to ship]]/Table13[[#This Row],[Case to pull]]</f>
        <v/>
      </c>
      <c r="J15" s="7">
        <f>IF(ISNUMBER(SEARCH("FNSKU",K15)),"Labeling","")</f>
        <v/>
      </c>
      <c r="K15" s="9">
        <f>VLOOKUP(Table13[[#This Row],[SKU]],Instruction!A:F,6,0)</f>
        <v/>
      </c>
      <c r="L15" s="9">
        <f>VLOOKUP(Table13[[#This Row],[SKU]],Instruction!A:G,7,0)</f>
        <v/>
      </c>
      <c r="M15" s="9">
        <f>VLOOKUP(Table13[[#This Row],[ASIN]],'[1]2024'!$A:$AB,28,0)</f>
        <v/>
      </c>
      <c r="N15" s="41">
        <f>VLOOKUP(Table13[[#This Row],[SKU]],Data1!A:C,3,0)</f>
        <v/>
      </c>
      <c r="O15" s="29">
        <f>VLOOKUP(Table13[[#This Row],[Item '#]],Data2!A:D,4,0)</f>
        <v/>
      </c>
      <c r="P15" s="2">
        <f>VLOOKUP(Table13[[#This Row],[Item '#]],Data2!A:D,3,0)</f>
        <v/>
      </c>
      <c r="Q15" s="1" t="n">
        <v>96</v>
      </c>
      <c r="R15" s="2">
        <f>VLOOKUP(Table13[[#This Row],[Item '#]],[2]Sheet1!$B:$D,3,0)</f>
        <v/>
      </c>
    </row>
    <row r="16" ht="30" customHeight="1">
      <c r="A16" s="59" t="inlineStr">
        <is>
          <t>5076-EACH</t>
        </is>
      </c>
      <c r="B16" s="2" t="inlineStr">
        <is>
          <t>B015T84GY8</t>
        </is>
      </c>
      <c r="C16" s="2" t="inlineStr">
        <is>
          <t>B015T84GY8</t>
        </is>
      </c>
      <c r="D16" s="1">
        <f>VLOOKUP(Table13[[#This Row],[SKU]],Data1!A:B,2,0)</f>
        <v/>
      </c>
      <c r="E16" s="60">
        <f>Table13[[#This Row],[UoM]]*Table13[[#This Row],[Recommended Replenishment Qty]]</f>
        <v/>
      </c>
      <c r="F16" s="60">
        <f>Table13[[#This Row],[Total EA (Transfer to WH06)]]/Table13[[#This Row],[UoM]]</f>
        <v/>
      </c>
      <c r="G16" s="1" t="n"/>
      <c r="H16" s="41">
        <f>Table13[[#This Row],[Total EA (Transfer to WH06)]]/Table13[[#This Row],[CASE]]</f>
        <v/>
      </c>
      <c r="I16" s="61">
        <f>Table13[[#This Row],[Sellable Unit/Set/box to ship]]/Table13[[#This Row],[Case to pull]]</f>
        <v/>
      </c>
      <c r="J16" s="7">
        <f>IF(ISNUMBER(SEARCH("FNSKU",K16)),"Labeling","")</f>
        <v/>
      </c>
      <c r="K16" s="9">
        <f>VLOOKUP(Table13[[#This Row],[SKU]],Instruction!A:F,6,0)</f>
        <v/>
      </c>
      <c r="L16" s="9">
        <f>VLOOKUP(Table13[[#This Row],[SKU]],Instruction!A:G,7,0)</f>
        <v/>
      </c>
      <c r="M16" s="9">
        <f>VLOOKUP(Table13[[#This Row],[ASIN]],'[1]2024'!$A:$AB,28,0)</f>
        <v/>
      </c>
      <c r="N16" s="41">
        <f>VLOOKUP(Table13[[#This Row],[SKU]],Data1!A:C,3,0)</f>
        <v/>
      </c>
      <c r="O16" s="29">
        <f>VLOOKUP(Table13[[#This Row],[Item '#]],Data2!A:D,4,0)</f>
        <v/>
      </c>
      <c r="P16" s="2">
        <f>VLOOKUP(Table13[[#This Row],[Item '#]],Data2!A:D,3,0)</f>
        <v/>
      </c>
      <c r="Q16" s="1" t="n">
        <v>144</v>
      </c>
      <c r="R16" s="2">
        <f>VLOOKUP(Table13[[#This Row],[Item '#]],[2]Sheet1!$B:$D,3,0)</f>
        <v/>
      </c>
    </row>
    <row r="17" ht="30" customHeight="1">
      <c r="A17" s="59" t="inlineStr">
        <is>
          <t>2232-EACH</t>
        </is>
      </c>
      <c r="B17" s="2" t="inlineStr">
        <is>
          <t>B00HZ0A98G</t>
        </is>
      </c>
      <c r="C17" s="2" t="inlineStr">
        <is>
          <t>X0044RLTCJ</t>
        </is>
      </c>
      <c r="D17" s="1">
        <f>VLOOKUP(Table13[[#This Row],[SKU]],Data1!A:B,2,0)</f>
        <v/>
      </c>
      <c r="E17" s="60">
        <f>Table13[[#This Row],[UoM]]*Table13[[#This Row],[Recommended Replenishment Qty]]</f>
        <v/>
      </c>
      <c r="F17" s="60">
        <f>Table13[[#This Row],[Total EA (Transfer to WH06)]]/Table13[[#This Row],[UoM]]</f>
        <v/>
      </c>
      <c r="G17" s="1" t="n"/>
      <c r="H17" s="41">
        <f>Table13[[#This Row],[Total EA (Transfer to WH06)]]/Table13[[#This Row],[CASE]]</f>
        <v/>
      </c>
      <c r="I17" s="61">
        <f>Table13[[#This Row],[Sellable Unit/Set/box to ship]]/Table13[[#This Row],[Case to pull]]</f>
        <v/>
      </c>
      <c r="J17" s="7">
        <f>IF(ISNUMBER(SEARCH("FNSKU",K17)),"Labeling","")</f>
        <v/>
      </c>
      <c r="K17" s="9">
        <f>VLOOKUP(Table13[[#This Row],[SKU]],Instruction!A:F,6,0)</f>
        <v/>
      </c>
      <c r="L17" s="9">
        <f>VLOOKUP(Table13[[#This Row],[SKU]],Instruction!A:G,7,0)</f>
        <v/>
      </c>
      <c r="M17" s="9">
        <f>VLOOKUP(Table13[[#This Row],[ASIN]],'[1]2024'!$A:$AB,28,0)</f>
        <v/>
      </c>
      <c r="N17" s="41">
        <f>VLOOKUP(Table13[[#This Row],[SKU]],Data1!A:C,3,0)</f>
        <v/>
      </c>
      <c r="O17" s="29">
        <f>VLOOKUP(Table13[[#This Row],[Item '#]],Data2!A:D,4,0)</f>
        <v/>
      </c>
      <c r="P17" s="2">
        <f>VLOOKUP(Table13[[#This Row],[Item '#]],Data2!A:D,3,0)</f>
        <v/>
      </c>
      <c r="Q17" s="1" t="n">
        <v>144</v>
      </c>
      <c r="R17" s="2">
        <f>VLOOKUP(Table13[[#This Row],[Item '#]],[2]Sheet1!$B:$D,3,0)</f>
        <v/>
      </c>
    </row>
    <row r="18" ht="30" customHeight="1">
      <c r="A18" s="59" t="inlineStr">
        <is>
          <t>3142-EACH</t>
        </is>
      </c>
      <c r="B18" s="2" t="inlineStr">
        <is>
          <t>B07Q713CKC</t>
        </is>
      </c>
      <c r="C18" s="2" t="inlineStr">
        <is>
          <t>X0042TT2C3</t>
        </is>
      </c>
      <c r="D18" s="1">
        <f>VLOOKUP(Table13[[#This Row],[SKU]],Data1!A:B,2,0)</f>
        <v/>
      </c>
      <c r="E18" s="60">
        <f>Table13[[#This Row],[UoM]]*Table13[[#This Row],[Recommended Replenishment Qty]]</f>
        <v/>
      </c>
      <c r="F18" s="60">
        <f>Table13[[#This Row],[Total EA (Transfer to WH06)]]/Table13[[#This Row],[UoM]]</f>
        <v/>
      </c>
      <c r="G18" s="1" t="n"/>
      <c r="H18" s="41">
        <f>Table13[[#This Row],[Total EA (Transfer to WH06)]]/Table13[[#This Row],[CASE]]</f>
        <v/>
      </c>
      <c r="I18" s="61">
        <f>Table13[[#This Row],[Sellable Unit/Set/box to ship]]/Table13[[#This Row],[Case to pull]]</f>
        <v/>
      </c>
      <c r="J18" s="7">
        <f>IF(ISNUMBER(SEARCH("FNSKU",K18)),"Labeling","")</f>
        <v/>
      </c>
      <c r="K18" s="9">
        <f>VLOOKUP(Table13[[#This Row],[SKU]],Instruction!A:F,6,0)</f>
        <v/>
      </c>
      <c r="L18" s="9">
        <f>VLOOKUP(Table13[[#This Row],[SKU]],Instruction!A:G,7,0)</f>
        <v/>
      </c>
      <c r="M18" s="9">
        <f>VLOOKUP(Table13[[#This Row],[ASIN]],'[1]2024'!$A:$AB,28,0)</f>
        <v/>
      </c>
      <c r="N18" s="41">
        <f>VLOOKUP(Table13[[#This Row],[SKU]],Data1!A:C,3,0)</f>
        <v/>
      </c>
      <c r="O18" s="29">
        <f>VLOOKUP(Table13[[#This Row],[Item '#]],Data2!A:D,4,0)</f>
        <v/>
      </c>
      <c r="P18" s="2">
        <f>VLOOKUP(Table13[[#This Row],[Item '#]],Data2!A:D,3,0)</f>
        <v/>
      </c>
      <c r="Q18" s="1" t="n">
        <v>84</v>
      </c>
      <c r="R18" s="2">
        <f>VLOOKUP(Table13[[#This Row],[Item '#]],[2]Sheet1!$B:$D,3,0)</f>
        <v/>
      </c>
    </row>
    <row r="19" ht="30" customHeight="1">
      <c r="A19" s="19" t="inlineStr">
        <is>
          <t>2209-EACH</t>
        </is>
      </c>
      <c r="B19" s="2" t="inlineStr">
        <is>
          <t>B07RQQ2SFV</t>
        </is>
      </c>
      <c r="C19" s="2" t="inlineStr">
        <is>
          <t>X0040DP1QH</t>
        </is>
      </c>
      <c r="D19" s="1">
        <f>VLOOKUP(Table13[[#This Row],[SKU]],Data1!A:B,2,0)</f>
        <v/>
      </c>
      <c r="E19" s="60">
        <f>Table13[[#This Row],[UoM]]*Table13[[#This Row],[Recommended Replenishment Qty]]</f>
        <v/>
      </c>
      <c r="F19" s="60">
        <f>Table13[[#This Row],[Total EA (Transfer to WH06)]]/Table13[[#This Row],[UoM]]</f>
        <v/>
      </c>
      <c r="G19" s="1" t="n"/>
      <c r="H19" s="41">
        <f>Table13[[#This Row],[Total EA (Transfer to WH06)]]/Table13[[#This Row],[CASE]]</f>
        <v/>
      </c>
      <c r="I19" s="61">
        <f>Table13[[#This Row],[Sellable Unit/Set/box to ship]]/Table13[[#This Row],[Case to pull]]</f>
        <v/>
      </c>
      <c r="J19" s="7">
        <f>IF(ISNUMBER(SEARCH("FNSKU",K19)),"Labeling","")</f>
        <v/>
      </c>
      <c r="K19" s="9">
        <f>VLOOKUP(Table13[[#This Row],[SKU]],Instruction!A:F,6,0)</f>
        <v/>
      </c>
      <c r="L19" s="9">
        <f>VLOOKUP(Table13[[#This Row],[SKU]],Instruction!A:G,7,0)</f>
        <v/>
      </c>
      <c r="M19" s="9">
        <f>VLOOKUP(Table13[[#This Row],[ASIN]],'[1]2024'!$A:$AB,28,0)</f>
        <v/>
      </c>
      <c r="N19" s="41">
        <f>VLOOKUP(Table13[[#This Row],[SKU]],Data1!A:C,3,0)</f>
        <v/>
      </c>
      <c r="O19" s="29">
        <f>VLOOKUP(Table13[[#This Row],[Item '#]],Data2!A:D,4,0)</f>
        <v/>
      </c>
      <c r="P19" s="2">
        <f>VLOOKUP(Table13[[#This Row],[Item '#]],Data2!A:D,3,0)</f>
        <v/>
      </c>
      <c r="Q19" s="1" t="n">
        <v>144</v>
      </c>
      <c r="R19" s="2">
        <f>VLOOKUP(Table13[[#This Row],[Item '#]],[2]Sheet1!$B:$D,3,0)</f>
        <v/>
      </c>
    </row>
    <row r="20" ht="30" customHeight="1">
      <c r="A20" s="59" t="inlineStr">
        <is>
          <t>1286-EACH</t>
        </is>
      </c>
      <c r="B20" s="2" t="inlineStr">
        <is>
          <t>B07HY4Z2YL</t>
        </is>
      </c>
      <c r="C20" s="2" t="inlineStr">
        <is>
          <t>B07HY4Z2YL</t>
        </is>
      </c>
      <c r="D20" s="1">
        <f>VLOOKUP(Table13[[#This Row],[SKU]],Data1!A:B,2,0)</f>
        <v/>
      </c>
      <c r="E20" s="60">
        <f>Table13[[#This Row],[UoM]]*Table13[[#This Row],[Recommended Replenishment Qty]]</f>
        <v/>
      </c>
      <c r="F20" s="60">
        <f>Table13[[#This Row],[Total EA (Transfer to WH06)]]/Table13[[#This Row],[UoM]]</f>
        <v/>
      </c>
      <c r="G20" s="1">
        <f>Table13[[#This Row],[Total EA (Transfer to WH06)]]/Table13[[#This Row],[BOX]]</f>
        <v/>
      </c>
      <c r="H20" s="41" t="n"/>
      <c r="I20" s="42">
        <f>Table13[[#This Row],[Sellable Unit/Set/box to ship]]/Table13[[#This Row],[Box to pull]]</f>
        <v/>
      </c>
      <c r="J20" s="7">
        <f>IF(ISNUMBER(SEARCH("FNSKU",K20)),"Labeling","")</f>
        <v/>
      </c>
      <c r="K20" s="9">
        <f>VLOOKUP(Table13[[#This Row],[SKU]],Instruction!A:F,6,0)</f>
        <v/>
      </c>
      <c r="L20" s="9">
        <f>VLOOKUP(Table13[[#This Row],[SKU]],Instruction!A:G,7,0)</f>
        <v/>
      </c>
      <c r="M20" s="9">
        <f>VLOOKUP(Table13[[#This Row],[ASIN]],'[1]2024'!$A:$AB,28,0)</f>
        <v/>
      </c>
      <c r="N20" s="41">
        <f>VLOOKUP(Table13[[#This Row],[SKU]],Data1!A:C,3,0)</f>
        <v/>
      </c>
      <c r="O20" s="29">
        <f>VLOOKUP(Table13[[#This Row],[Item '#]],Data2!A:D,4,0)</f>
        <v/>
      </c>
      <c r="P20" s="2">
        <f>VLOOKUP(Table13[[#This Row],[Item '#]],Data2!A:D,3,0)</f>
        <v/>
      </c>
      <c r="Q20" s="1" t="n">
        <v>120</v>
      </c>
      <c r="R20" s="2">
        <f>VLOOKUP(Table13[[#This Row],[Item '#]],[2]Sheet1!$B:$D,3,0)</f>
        <v/>
      </c>
    </row>
    <row r="21" ht="26.25" customHeight="1">
      <c r="A21" s="59" t="inlineStr">
        <is>
          <t>535-EACH</t>
        </is>
      </c>
      <c r="B21" s="2" t="inlineStr">
        <is>
          <t>B003BOUX9A</t>
        </is>
      </c>
      <c r="C21" s="2" t="inlineStr">
        <is>
          <t>B003BOUX9A</t>
        </is>
      </c>
      <c r="D21" s="1">
        <f>VLOOKUP(Table13[[#This Row],[SKU]],Data1!A:B,2,0)</f>
        <v/>
      </c>
      <c r="E21" s="60">
        <f>Table13[[#This Row],[UoM]]*Table13[[#This Row],[Recommended Replenishment Qty]]</f>
        <v/>
      </c>
      <c r="F21" s="60">
        <f>Table13[[#This Row],[Total EA (Transfer to WH06)]]/Table13[[#This Row],[UoM]]</f>
        <v/>
      </c>
      <c r="G21" s="1" t="n"/>
      <c r="H21" s="41">
        <f>Table13[[#This Row],[Total EA (Transfer to WH06)]]/Table13[[#This Row],[CASE]]</f>
        <v/>
      </c>
      <c r="I21" s="61">
        <f>Table13[[#This Row],[Sellable Unit/Set/box to ship]]/Table13[[#This Row],[Case to pull]]</f>
        <v/>
      </c>
      <c r="J21" s="7">
        <f>IF(ISNUMBER(SEARCH("FNSKU",K21)),"Labeling","")</f>
        <v/>
      </c>
      <c r="K21" s="9">
        <f>VLOOKUP(Table13[[#This Row],[SKU]],Instruction!A:F,6,0)</f>
        <v/>
      </c>
      <c r="L21" s="9">
        <f>VLOOKUP(Table13[[#This Row],[SKU]],Instruction!A:G,7,0)</f>
        <v/>
      </c>
      <c r="M21" s="9">
        <f>VLOOKUP(Table13[[#This Row],[ASIN]],'[1]2024'!$A:$AB,28,0)</f>
        <v/>
      </c>
      <c r="N21" s="41">
        <f>VLOOKUP(Table13[[#This Row],[SKU]],Data1!A:C,3,0)</f>
        <v/>
      </c>
      <c r="O21" s="29">
        <f>VLOOKUP(Table13[[#This Row],[Item '#]],Data2!A:D,4,0)</f>
        <v/>
      </c>
      <c r="P21" s="2">
        <f>VLOOKUP(Table13[[#This Row],[Item '#]],Data2!A:D,3,0)</f>
        <v/>
      </c>
      <c r="Q21" s="1" t="n">
        <v>144</v>
      </c>
      <c r="R21" s="2">
        <f>VLOOKUP(Table13[[#This Row],[Item '#]],[2]Sheet1!$B:$D,3,0)</f>
        <v/>
      </c>
    </row>
    <row r="22" ht="30" customHeight="1">
      <c r="A22" s="59" t="inlineStr">
        <is>
          <t>2024-EACH</t>
        </is>
      </c>
      <c r="B22" s="2" t="inlineStr">
        <is>
          <t>B003BS9A54</t>
        </is>
      </c>
      <c r="C22" s="2" t="inlineStr">
        <is>
          <t>B003BS9A54</t>
        </is>
      </c>
      <c r="D22" s="1">
        <f>VLOOKUP(Table13[[#This Row],[SKU]],Data1!A:B,2,0)</f>
        <v/>
      </c>
      <c r="E22" s="60">
        <f>Table13[[#This Row],[UoM]]*Table13[[#This Row],[Recommended Replenishment Qty]]</f>
        <v/>
      </c>
      <c r="F22" s="60">
        <f>Table13[[#This Row],[Total EA (Transfer to WH06)]]/Table13[[#This Row],[UoM]]</f>
        <v/>
      </c>
      <c r="G22" s="1">
        <f>Table13[[#This Row],[Total EA (Transfer to WH06)]]/Table13[[#This Row],[BOX]]</f>
        <v/>
      </c>
      <c r="H22" s="41" t="n"/>
      <c r="I22" s="42">
        <f>Table13[[#This Row],[Sellable Unit/Set/box to ship]]/Table13[[#This Row],[Box to pull]]</f>
        <v/>
      </c>
      <c r="J22" s="7">
        <f>IF(ISNUMBER(SEARCH("FNSKU",K22)),"Labeling","")</f>
        <v/>
      </c>
      <c r="K22" s="9">
        <f>VLOOKUP(Table13[[#This Row],[SKU]],Instruction!A:F,6,0)</f>
        <v/>
      </c>
      <c r="L22" s="9">
        <f>VLOOKUP(Table13[[#This Row],[SKU]],Instruction!A:G,7,0)</f>
        <v/>
      </c>
      <c r="M22" s="9">
        <f>VLOOKUP(Table13[[#This Row],[ASIN]],'[1]2024'!$A:$AB,28,0)</f>
        <v/>
      </c>
      <c r="N22" s="41">
        <f>VLOOKUP(Table13[[#This Row],[SKU]],Data1!A:C,3,0)</f>
        <v/>
      </c>
      <c r="O22" s="29">
        <f>VLOOKUP(Table13[[#This Row],[Item '#]],Data2!A:D,4,0)</f>
        <v/>
      </c>
      <c r="P22" s="2">
        <f>VLOOKUP(Table13[[#This Row],[Item '#]],Data2!A:D,3,0)</f>
        <v/>
      </c>
      <c r="Q22" s="1" t="n">
        <v>96</v>
      </c>
      <c r="R22" s="2">
        <f>VLOOKUP(Table13[[#This Row],[Item '#]],[2]Sheet1!$B:$D,3,0)</f>
        <v/>
      </c>
    </row>
    <row r="23" ht="30" customHeight="1">
      <c r="A23" s="59" t="inlineStr">
        <is>
          <t>3190-EACH</t>
        </is>
      </c>
      <c r="B23" s="2" t="inlineStr">
        <is>
          <t>B07Q9PJ727</t>
        </is>
      </c>
      <c r="C23" s="2" t="inlineStr">
        <is>
          <t>X003SBSK1P</t>
        </is>
      </c>
      <c r="D23" s="1">
        <f>VLOOKUP(Table13[[#This Row],[SKU]],Data1!A:B,2,0)</f>
        <v/>
      </c>
      <c r="E23" s="60">
        <f>Table13[[#This Row],[UoM]]*Table13[[#This Row],[Recommended Replenishment Qty]]</f>
        <v/>
      </c>
      <c r="F23" s="60">
        <f>Table13[[#This Row],[Total EA (Transfer to WH06)]]/Table13[[#This Row],[UoM]]</f>
        <v/>
      </c>
      <c r="G23" s="1" t="n"/>
      <c r="H23" s="41">
        <f>Table13[[#This Row],[Total EA (Transfer to WH06)]]/Table13[[#This Row],[CASE]]</f>
        <v/>
      </c>
      <c r="I23" s="61">
        <f>Table13[[#This Row],[Sellable Unit/Set/box to ship]]/Table13[[#This Row],[Case to pull]]</f>
        <v/>
      </c>
      <c r="J23" s="7">
        <f>IF(ISNUMBER(SEARCH("FNSKU",K23)),"Labeling","")</f>
        <v/>
      </c>
      <c r="K23" s="9">
        <f>VLOOKUP(Table13[[#This Row],[SKU]],Instruction!A:F,6,0)</f>
        <v/>
      </c>
      <c r="L23" s="9">
        <f>VLOOKUP(Table13[[#This Row],[SKU]],Instruction!A:G,7,0)</f>
        <v/>
      </c>
      <c r="M23" s="9">
        <f>VLOOKUP(Table13[[#This Row],[ASIN]],'[1]2024'!$A:$AB,28,0)</f>
        <v/>
      </c>
      <c r="N23" s="41">
        <f>VLOOKUP(Table13[[#This Row],[SKU]],Data1!A:C,3,0)</f>
        <v/>
      </c>
      <c r="O23" s="29">
        <f>VLOOKUP(Table13[[#This Row],[Item '#]],Data2!A:D,4,0)</f>
        <v/>
      </c>
      <c r="P23" s="2">
        <f>VLOOKUP(Table13[[#This Row],[Item '#]],Data2!A:D,3,0)</f>
        <v/>
      </c>
      <c r="Q23" s="1" t="n">
        <v>564</v>
      </c>
      <c r="R23" s="2">
        <f>VLOOKUP(Table13[[#This Row],[Item '#]],[2]Sheet1!$B:$D,3,0)</f>
        <v/>
      </c>
    </row>
    <row r="24" ht="30" customHeight="1">
      <c r="A24" s="40" t="inlineStr">
        <is>
          <t>1263-EACH</t>
        </is>
      </c>
      <c r="B24" s="2" t="inlineStr">
        <is>
          <t>B07S2ZVL8K</t>
        </is>
      </c>
      <c r="C24" s="2" t="inlineStr">
        <is>
          <t>X003TJ47A9</t>
        </is>
      </c>
      <c r="D24" s="1">
        <f>VLOOKUP(Table13[[#This Row],[SKU]],Data1!A:B,2,0)</f>
        <v/>
      </c>
      <c r="E24" s="41">
        <f>Table13[[#This Row],[UoM]]*Table13[[#This Row],[Recommended Replenishment Qty]]</f>
        <v/>
      </c>
      <c r="F24" s="41">
        <f>Table13[[#This Row],[Total EA (Transfer to WH06)]]/Table13[[#This Row],[UoM]]</f>
        <v/>
      </c>
      <c r="G24" s="1">
        <f>Table13[[#This Row],[Total EA (Transfer to WH06)]]/Table13[[#This Row],[BOX]]</f>
        <v/>
      </c>
      <c r="H24" s="41" t="n"/>
      <c r="I24" s="42">
        <f>Table13[[#This Row],[Sellable Unit/Set/box to ship]]/Table13[[#This Row],[Box to pull]]</f>
        <v/>
      </c>
      <c r="J24" s="7">
        <f>IF(ISNUMBER(SEARCH("FNSKU",K24)),"Labeling","")</f>
        <v/>
      </c>
      <c r="K24" s="9">
        <f>VLOOKUP(Table13[[#This Row],[SKU]],Instruction!A:F,6,0)</f>
        <v/>
      </c>
      <c r="L24" s="9">
        <f>VLOOKUP(Table13[[#This Row],[SKU]],Instruction!A:G,7,0)</f>
        <v/>
      </c>
      <c r="M24" s="9">
        <f>VLOOKUP(Table13[[#This Row],[ASIN]],'[1]2024'!$A:$AB,28,0)</f>
        <v/>
      </c>
      <c r="N24" s="41">
        <f>VLOOKUP(Table13[[#This Row],[SKU]],Data1!A:C,3,0)</f>
        <v/>
      </c>
      <c r="O24" s="29">
        <f>VLOOKUP(Table13[[#This Row],[Item '#]],Data2!A:D,4,0)</f>
        <v/>
      </c>
      <c r="P24" s="2">
        <f>VLOOKUP(Table13[[#This Row],[Item '#]],Data2!A:D,3,0)</f>
        <v/>
      </c>
      <c r="Q24" s="1" t="n">
        <v>96</v>
      </c>
      <c r="R24" s="2">
        <f>VLOOKUP(Table13[[#This Row],[Item '#]],[2]Sheet1!$B:$D,3,0)</f>
        <v/>
      </c>
    </row>
    <row r="25" ht="30" customHeight="1">
      <c r="A25" s="40" t="inlineStr">
        <is>
          <t>4150-EACH</t>
        </is>
      </c>
      <c r="B25" s="2" t="inlineStr">
        <is>
          <t>B07Q5VSDJZ</t>
        </is>
      </c>
      <c r="C25" s="2" t="inlineStr">
        <is>
          <t>X003Y74FUN</t>
        </is>
      </c>
      <c r="D25" s="1">
        <f>VLOOKUP(Table13[[#This Row],[SKU]],Data1!A:B,2,0)</f>
        <v/>
      </c>
      <c r="E25" s="41">
        <f>Table13[[#This Row],[UoM]]*Table13[[#This Row],[Recommended Replenishment Qty]]</f>
        <v/>
      </c>
      <c r="F25" s="41">
        <f>Table13[[#This Row],[Total EA (Transfer to WH06)]]/Table13[[#This Row],[UoM]]</f>
        <v/>
      </c>
      <c r="G25" s="1" t="n"/>
      <c r="H25" s="41">
        <f>Table13[[#This Row],[Total EA (Transfer to WH06)]]/Table13[[#This Row],[CASE]]</f>
        <v/>
      </c>
      <c r="I25" s="42">
        <f>Table13[[#This Row],[Sellable Unit/Set/box to ship]]/Table13[[#This Row],[Case to pull]]</f>
        <v/>
      </c>
      <c r="J25" s="7">
        <f>IF(ISNUMBER(SEARCH("FNSKU",K25)),"Labeling","")</f>
        <v/>
      </c>
      <c r="K25" s="9">
        <f>VLOOKUP(Table13[[#This Row],[SKU]],Instruction!A:F,6,0)</f>
        <v/>
      </c>
      <c r="L25" s="9">
        <f>VLOOKUP(Table13[[#This Row],[SKU]],Instruction!A:G,7,0)</f>
        <v/>
      </c>
      <c r="M25" s="9">
        <f>VLOOKUP(Table13[[#This Row],[ASIN]],'[1]2024'!$A:$AB,28,0)</f>
        <v/>
      </c>
      <c r="N25" s="41">
        <f>VLOOKUP(Table13[[#This Row],[SKU]],Data1!A:C,3,0)</f>
        <v/>
      </c>
      <c r="O25" s="29">
        <f>VLOOKUP(Table13[[#This Row],[Item '#]],Data2!A:D,4,0)</f>
        <v/>
      </c>
      <c r="P25" s="2">
        <f>VLOOKUP(Table13[[#This Row],[Item '#]],Data2!A:D,3,0)</f>
        <v/>
      </c>
      <c r="Q25" s="1" t="n">
        <v>72</v>
      </c>
      <c r="R25" s="2">
        <f>VLOOKUP(Table13[[#This Row],[Item '#]],[2]Sheet1!$B:$D,3,0)</f>
        <v/>
      </c>
    </row>
    <row r="26" ht="30" customHeight="1">
      <c r="A26" s="40" t="inlineStr">
        <is>
          <t>2315-EACH</t>
        </is>
      </c>
      <c r="B26" s="2" t="inlineStr">
        <is>
          <t>B07R289Y78</t>
        </is>
      </c>
      <c r="C26" s="2" t="inlineStr">
        <is>
          <t>X0044R3MJ7</t>
        </is>
      </c>
      <c r="D26" s="1">
        <f>VLOOKUP(Table13[[#This Row],[SKU]],Data1!A:B,2,0)</f>
        <v/>
      </c>
      <c r="E26" s="41">
        <f>Table13[[#This Row],[UoM]]*Table13[[#This Row],[Recommended Replenishment Qty]]</f>
        <v/>
      </c>
      <c r="F26" s="41">
        <f>Table13[[#This Row],[Total EA (Transfer to WH06)]]/Table13[[#This Row],[UoM]]</f>
        <v/>
      </c>
      <c r="G26" s="1" t="n"/>
      <c r="H26" s="41">
        <f>Table13[[#This Row],[Total EA (Transfer to WH06)]]/Table13[[#This Row],[CASE]]</f>
        <v/>
      </c>
      <c r="I26" s="42">
        <f>Table13[[#This Row],[Sellable Unit/Set/box to ship]]/Table13[[#This Row],[Case to pull]]</f>
        <v/>
      </c>
      <c r="J26" s="7">
        <f>IF(ISNUMBER(SEARCH("FNSKU",K26)),"Labeling","")</f>
        <v/>
      </c>
      <c r="K26" s="9">
        <f>VLOOKUP(Table13[[#This Row],[SKU]],Instruction!A:F,6,0)</f>
        <v/>
      </c>
      <c r="L26" s="9">
        <f>VLOOKUP(Table13[[#This Row],[SKU]],Instruction!A:G,7,0)</f>
        <v/>
      </c>
      <c r="M26" s="9">
        <f>VLOOKUP(Table13[[#This Row],[ASIN]],'[1]2024'!$A:$AB,28,0)</f>
        <v/>
      </c>
      <c r="N26" s="41">
        <f>VLOOKUP(Table13[[#This Row],[SKU]],Data1!A:C,3,0)</f>
        <v/>
      </c>
      <c r="O26" s="29">
        <f>VLOOKUP(Table13[[#This Row],[Item '#]],Data2!A:D,4,0)</f>
        <v/>
      </c>
      <c r="P26" s="2">
        <f>VLOOKUP(Table13[[#This Row],[Item '#]],Data2!A:D,3,0)</f>
        <v/>
      </c>
      <c r="Q26" s="1" t="n">
        <v>144</v>
      </c>
      <c r="R26" s="2">
        <f>VLOOKUP(Table13[[#This Row],[Item '#]],[2]Sheet1!$B:$D,3,0)</f>
        <v/>
      </c>
    </row>
    <row r="27" ht="30" customHeight="1">
      <c r="A27" s="40" t="inlineStr">
        <is>
          <t>1906-EACH</t>
        </is>
      </c>
      <c r="B27" s="2" t="inlineStr">
        <is>
          <t>B003BMX3T4</t>
        </is>
      </c>
      <c r="C27" s="2" t="inlineStr">
        <is>
          <t>B003BMX3T4</t>
        </is>
      </c>
      <c r="D27" s="1">
        <f>VLOOKUP(Table13[[#This Row],[SKU]],Data1!A:B,2,0)</f>
        <v/>
      </c>
      <c r="E27" s="41">
        <f>Table13[[#This Row],[UoM]]*Table13[[#This Row],[Recommended Replenishment Qty]]</f>
        <v/>
      </c>
      <c r="F27" s="41">
        <f>Table13[[#This Row],[Total EA (Transfer to WH06)]]/Table13[[#This Row],[UoM]]</f>
        <v/>
      </c>
      <c r="G27" s="1">
        <f>Table13[[#This Row],[Total EA (Transfer to WH06)]]/Table13[[#This Row],[BOX]]</f>
        <v/>
      </c>
      <c r="H27" s="41" t="n"/>
      <c r="I27" s="42">
        <f>Table13[[#This Row],[Sellable Unit/Set/box to ship]]/Table13[[#This Row],[Box to pull]]</f>
        <v/>
      </c>
      <c r="J27" s="7">
        <f>IF(ISNUMBER(SEARCH("FNSKU",K27)),"Labeling","")</f>
        <v/>
      </c>
      <c r="K27" s="9">
        <f>VLOOKUP(Table13[[#This Row],[SKU]],Instruction!A:F,6,0)</f>
        <v/>
      </c>
      <c r="L27" s="9">
        <f>VLOOKUP(Table13[[#This Row],[SKU]],Instruction!A:G,7,0)</f>
        <v/>
      </c>
      <c r="M27" s="9">
        <f>VLOOKUP(Table13[[#This Row],[ASIN]],'[1]2024'!$A:$AB,28,0)</f>
        <v/>
      </c>
      <c r="N27" s="41">
        <f>VLOOKUP(Table13[[#This Row],[SKU]],Data1!A:C,3,0)</f>
        <v/>
      </c>
      <c r="O27" s="29">
        <f>VLOOKUP(Table13[[#This Row],[Item '#]],Data2!A:D,4,0)</f>
        <v/>
      </c>
      <c r="P27" s="2">
        <f>VLOOKUP(Table13[[#This Row],[Item '#]],Data2!A:D,3,0)</f>
        <v/>
      </c>
      <c r="Q27" s="1" t="n">
        <v>96</v>
      </c>
      <c r="R27" s="2">
        <f>VLOOKUP(Table13[[#This Row],[Item '#]],[2]Sheet1!$B:$D,3,0)</f>
        <v/>
      </c>
    </row>
    <row r="28" ht="30" customHeight="1">
      <c r="A28" s="40" t="inlineStr">
        <is>
          <t>203-EACH</t>
        </is>
      </c>
      <c r="B28" s="2" t="inlineStr">
        <is>
          <t>B08VCZ11NP</t>
        </is>
      </c>
      <c r="C28" s="2" t="inlineStr">
        <is>
          <t>X003Y7AI45</t>
        </is>
      </c>
      <c r="D28" s="1">
        <f>VLOOKUP(Table13[[#This Row],[SKU]],Data1!A:B,2,0)</f>
        <v/>
      </c>
      <c r="E28" s="41">
        <f>Table13[[#This Row],[UoM]]*Table13[[#This Row],[Recommended Replenishment Qty]]</f>
        <v/>
      </c>
      <c r="F28" s="41">
        <f>Table13[[#This Row],[Total EA (Transfer to WH06)]]/Table13[[#This Row],[UoM]]</f>
        <v/>
      </c>
      <c r="G28" s="1">
        <f>Table13[[#This Row],[Total EA (Transfer to WH06)]]/Table13[[#This Row],[BOX]]</f>
        <v/>
      </c>
      <c r="H28" s="41" t="n"/>
      <c r="I28" s="42">
        <f>Table13[[#This Row],[Sellable Unit/Set/box to ship]]/Table13[[#This Row],[Box to pull]]</f>
        <v/>
      </c>
      <c r="J28" s="7">
        <f>IF(ISNUMBER(SEARCH("FNSKU",K28)),"Labeling","")</f>
        <v/>
      </c>
      <c r="K28" s="9">
        <f>VLOOKUP(Table13[[#This Row],[SKU]],Instruction!A:F,6,0)</f>
        <v/>
      </c>
      <c r="L28" s="9">
        <f>VLOOKUP(Table13[[#This Row],[SKU]],Instruction!A:G,7,0)</f>
        <v/>
      </c>
      <c r="M28" s="9">
        <f>VLOOKUP(Table13[[#This Row],[ASIN]],'[1]2024'!$A:$AB,28,0)</f>
        <v/>
      </c>
      <c r="N28" s="41">
        <f>VLOOKUP(Table13[[#This Row],[SKU]],Data1!A:C,3,0)</f>
        <v/>
      </c>
      <c r="O28" s="29">
        <f>VLOOKUP(Table13[[#This Row],[Item '#]],Data2!A:D,4,0)</f>
        <v/>
      </c>
      <c r="P28" s="2">
        <f>VLOOKUP(Table13[[#This Row],[Item '#]],Data2!A:D,3,0)</f>
        <v/>
      </c>
      <c r="Q28" s="1" t="n">
        <v>72</v>
      </c>
      <c r="R28" s="2">
        <f>VLOOKUP(Table13[[#This Row],[Item '#]],[2]Sheet1!$B:$D,3,0)</f>
        <v/>
      </c>
    </row>
    <row r="29" ht="30" customHeight="1">
      <c r="A29" s="40" t="inlineStr">
        <is>
          <t>5074-EACH</t>
        </is>
      </c>
      <c r="B29" s="2" t="inlineStr">
        <is>
          <t>B00IIN3K5I</t>
        </is>
      </c>
      <c r="C29" s="2" t="inlineStr">
        <is>
          <t>B00IIN3K5I</t>
        </is>
      </c>
      <c r="D29" s="1">
        <f>VLOOKUP(Table13[[#This Row],[SKU]],Data1!A:B,2,0)</f>
        <v/>
      </c>
      <c r="E29" s="41">
        <f>Table13[[#This Row],[UoM]]*Table13[[#This Row],[Recommended Replenishment Qty]]</f>
        <v/>
      </c>
      <c r="F29" s="41">
        <f>Table13[[#This Row],[Total EA (Transfer to WH06)]]/Table13[[#This Row],[UoM]]</f>
        <v/>
      </c>
      <c r="G29" s="1" t="n"/>
      <c r="H29" s="41">
        <f>Table13[[#This Row],[Total EA (Transfer to WH06)]]/Table13[[#This Row],[CASE]]</f>
        <v/>
      </c>
      <c r="I29" s="42">
        <f>Table13[[#This Row],[Sellable Unit/Set/box to ship]]/Table13[[#This Row],[Case to pull]]</f>
        <v/>
      </c>
      <c r="J29" s="7">
        <f>IF(ISNUMBER(SEARCH("FNSKU",K29)),"Labeling","")</f>
        <v/>
      </c>
      <c r="K29" s="9">
        <f>VLOOKUP(Table13[[#This Row],[SKU]],Instruction!A:F,6,0)</f>
        <v/>
      </c>
      <c r="L29" s="9">
        <f>VLOOKUP(Table13[[#This Row],[SKU]],Instruction!A:G,7,0)</f>
        <v/>
      </c>
      <c r="M29" s="9">
        <f>VLOOKUP(Table13[[#This Row],[ASIN]],'[1]2024'!$A:$AB,28,0)</f>
        <v/>
      </c>
      <c r="N29" s="41">
        <f>VLOOKUP(Table13[[#This Row],[SKU]],Data1!A:C,3,0)</f>
        <v/>
      </c>
      <c r="O29" s="29">
        <f>VLOOKUP(Table13[[#This Row],[Item '#]],Data2!A:D,4,0)</f>
        <v/>
      </c>
      <c r="P29" s="2">
        <f>VLOOKUP(Table13[[#This Row],[Item '#]],Data2!A:D,3,0)</f>
        <v/>
      </c>
      <c r="Q29" s="1" t="n">
        <v>288</v>
      </c>
      <c r="R29" s="2">
        <f>VLOOKUP(Table13[[#This Row],[Item '#]],[2]Sheet1!$B:$D,3,0)</f>
        <v/>
      </c>
    </row>
    <row r="30" ht="30" customHeight="1">
      <c r="A30" s="40" t="inlineStr">
        <is>
          <t>6120-EACH</t>
        </is>
      </c>
      <c r="B30" s="2" t="inlineStr">
        <is>
          <t>B09DJVP3DS</t>
        </is>
      </c>
      <c r="C30" s="2" t="inlineStr">
        <is>
          <t>B09DJVP3DS</t>
        </is>
      </c>
      <c r="D30" s="1">
        <f>VLOOKUP(Table13[[#This Row],[SKU]],Data1!A:B,2,0)</f>
        <v/>
      </c>
      <c r="E30" s="41">
        <f>Table13[[#This Row],[UoM]]*Table13[[#This Row],[Recommended Replenishment Qty]]</f>
        <v/>
      </c>
      <c r="F30" s="41">
        <f>Table13[[#This Row],[Total EA (Transfer to WH06)]]/Table13[[#This Row],[UoM]]</f>
        <v/>
      </c>
      <c r="G30" s="1" t="n"/>
      <c r="H30" s="41">
        <f>Table13[[#This Row],[Total EA (Transfer to WH06)]]/Table13[[#This Row],[CASE]]</f>
        <v/>
      </c>
      <c r="I30" s="42">
        <f>Table13[[#This Row],[Sellable Unit/Set/box to ship]]/Table13[[#This Row],[Case to pull]]</f>
        <v/>
      </c>
      <c r="J30" s="7">
        <f>IF(ISNUMBER(SEARCH("FNSKU",K30)),"Labeling","")</f>
        <v/>
      </c>
      <c r="K30" s="9">
        <f>VLOOKUP(Table13[[#This Row],[SKU]],Instruction!A:F,6,0)</f>
        <v/>
      </c>
      <c r="L30" s="9">
        <f>VLOOKUP(Table13[[#This Row],[SKU]],Instruction!A:G,7,0)</f>
        <v/>
      </c>
      <c r="M30" s="9">
        <f>VLOOKUP(Table13[[#This Row],[ASIN]],'[1]2024'!$A:$AB,28,0)</f>
        <v/>
      </c>
      <c r="N30" s="41">
        <f>VLOOKUP(Table13[[#This Row],[SKU]],Data1!A:C,3,0)</f>
        <v/>
      </c>
      <c r="O30" s="29">
        <f>VLOOKUP(Table13[[#This Row],[Item '#]],Data2!A:D,4,0)</f>
        <v/>
      </c>
      <c r="P30" s="2">
        <f>VLOOKUP(Table13[[#This Row],[Item '#]],Data2!A:D,3,0)</f>
        <v/>
      </c>
      <c r="Q30" s="1" t="n">
        <v>1044</v>
      </c>
      <c r="R30" s="2">
        <f>VLOOKUP(Table13[[#This Row],[Item '#]],[2]Sheet1!$B:$D,3,0)</f>
        <v/>
      </c>
    </row>
    <row r="31" ht="30" customHeight="1">
      <c r="A31" s="40" t="inlineStr">
        <is>
          <t>2202-EACH</t>
        </is>
      </c>
      <c r="B31" s="2" t="inlineStr">
        <is>
          <t>B003BNZVI4</t>
        </is>
      </c>
      <c r="C31" s="2" t="inlineStr">
        <is>
          <t>B003BNZVI4</t>
        </is>
      </c>
      <c r="D31" s="1">
        <f>VLOOKUP(Table13[[#This Row],[SKU]],Data1!A:B,2,0)</f>
        <v/>
      </c>
      <c r="E31" s="41">
        <f>Table13[[#This Row],[UoM]]*Table13[[#This Row],[Recommended Replenishment Qty]]</f>
        <v/>
      </c>
      <c r="F31" s="41">
        <f>Table13[[#This Row],[Total EA (Transfer to WH06)]]/Table13[[#This Row],[UoM]]</f>
        <v/>
      </c>
      <c r="G31" s="1" t="n"/>
      <c r="H31" s="41">
        <f>Table13[[#This Row],[Total EA (Transfer to WH06)]]/Table13[[#This Row],[CASE]]</f>
        <v/>
      </c>
      <c r="I31" s="42">
        <f>Table13[[#This Row],[Sellable Unit/Set/box to ship]]/Table13[[#This Row],[Case to pull]]</f>
        <v/>
      </c>
      <c r="J31" s="7">
        <f>IF(ISNUMBER(SEARCH("FNSKU",K31)),"Labeling","")</f>
        <v/>
      </c>
      <c r="K31" s="9">
        <f>VLOOKUP(Table13[[#This Row],[SKU]],Instruction!A:F,6,0)</f>
        <v/>
      </c>
      <c r="L31" s="9">
        <f>VLOOKUP(Table13[[#This Row],[SKU]],Instruction!A:G,7,0)</f>
        <v/>
      </c>
      <c r="M31" s="9">
        <f>VLOOKUP(Table13[[#This Row],[ASIN]],'[1]2024'!$A:$AB,28,0)</f>
        <v/>
      </c>
      <c r="N31" s="41">
        <f>VLOOKUP(Table13[[#This Row],[SKU]],Data1!A:C,3,0)</f>
        <v/>
      </c>
      <c r="O31" s="29">
        <f>VLOOKUP(Table13[[#This Row],[Item '#]],Data2!A:D,4,0)</f>
        <v/>
      </c>
      <c r="P31" s="2">
        <f>VLOOKUP(Table13[[#This Row],[Item '#]],Data2!A:D,3,0)</f>
        <v/>
      </c>
      <c r="Q31" s="1" t="n">
        <v>1872</v>
      </c>
      <c r="R31" s="2">
        <f>VLOOKUP(Table13[[#This Row],[Item '#]],[2]Sheet1!$B:$D,3,0)</f>
        <v/>
      </c>
    </row>
    <row r="32" ht="30" customHeight="1">
      <c r="A32" s="40" t="inlineStr">
        <is>
          <t>6003-EACH</t>
        </is>
      </c>
      <c r="B32" s="2" t="inlineStr">
        <is>
          <t>B002URU9G6</t>
        </is>
      </c>
      <c r="C32" s="2" t="inlineStr">
        <is>
          <t>B002URU9G6</t>
        </is>
      </c>
      <c r="D32" s="1">
        <f>VLOOKUP(Table13[[#This Row],[SKU]],Data1!A:B,2,0)</f>
        <v/>
      </c>
      <c r="E32" s="41">
        <f>Table13[[#This Row],[UoM]]*Table13[[#This Row],[Recommended Replenishment Qty]]</f>
        <v/>
      </c>
      <c r="F32" s="41">
        <f>Table13[[#This Row],[Total EA (Transfer to WH06)]]/Table13[[#This Row],[UoM]]</f>
        <v/>
      </c>
      <c r="G32" s="1" t="n"/>
      <c r="H32" s="41">
        <f>Table13[[#This Row],[Total EA (Transfer to WH06)]]/Table13[[#This Row],[CASE]]</f>
        <v/>
      </c>
      <c r="I32" s="42">
        <f>Table13[[#This Row],[Sellable Unit/Set/box to ship]]/Table13[[#This Row],[Case to pull]]</f>
        <v/>
      </c>
      <c r="J32" s="7">
        <f>IF(ISNUMBER(SEARCH("FNSKU",K32)),"Labeling","")</f>
        <v/>
      </c>
      <c r="K32" s="9">
        <f>VLOOKUP(Table13[[#This Row],[SKU]],Instruction!A:F,6,0)</f>
        <v/>
      </c>
      <c r="L32" s="9">
        <f>VLOOKUP(Table13[[#This Row],[SKU]],Instruction!A:G,7,0)</f>
        <v/>
      </c>
      <c r="M32" s="9">
        <f>VLOOKUP(Table13[[#This Row],[ASIN]],'[1]2024'!$A:$AB,28,0)</f>
        <v/>
      </c>
      <c r="N32" s="41">
        <f>VLOOKUP(Table13[[#This Row],[SKU]],Data1!A:C,3,0)</f>
        <v/>
      </c>
      <c r="O32" s="29">
        <f>VLOOKUP(Table13[[#This Row],[Item '#]],Data2!A:D,4,0)</f>
        <v/>
      </c>
      <c r="P32" s="2">
        <f>VLOOKUP(Table13[[#This Row],[Item '#]],Data2!A:D,3,0)</f>
        <v/>
      </c>
      <c r="Q32" s="1" t="n">
        <v>576</v>
      </c>
      <c r="R32" s="2">
        <f>VLOOKUP(Table13[[#This Row],[Item '#]],[2]Sheet1!$B:$D,3,0)</f>
        <v/>
      </c>
    </row>
    <row r="33" ht="30" customHeight="1">
      <c r="A33" s="40" t="inlineStr">
        <is>
          <t>847-EACH</t>
        </is>
      </c>
      <c r="B33" s="2" t="inlineStr">
        <is>
          <t>B08QRDCTXN</t>
        </is>
      </c>
      <c r="C33" s="2" t="inlineStr">
        <is>
          <t>B08QRDCTXN</t>
        </is>
      </c>
      <c r="D33" s="1">
        <f>VLOOKUP(Table13[[#This Row],[SKU]],Data1!A:B,2,0)</f>
        <v/>
      </c>
      <c r="E33" s="41">
        <f>Table13[[#This Row],[UoM]]*Table13[[#This Row],[Recommended Replenishment Qty]]</f>
        <v/>
      </c>
      <c r="F33" s="41">
        <f>Table13[[#This Row],[Total EA (Transfer to WH06)]]/Table13[[#This Row],[UoM]]</f>
        <v/>
      </c>
      <c r="G33" s="1" t="n"/>
      <c r="H33" s="41">
        <f>Table13[[#This Row],[Total EA (Transfer to WH06)]]/Table13[[#This Row],[CASE]]</f>
        <v/>
      </c>
      <c r="I33" s="42">
        <f>Table13[[#This Row],[Sellable Unit/Set/box to ship]]/Table13[[#This Row],[Case to pull]]</f>
        <v/>
      </c>
      <c r="J33" s="7">
        <f>IF(ISNUMBER(SEARCH("FNSKU",K33)),"Labeling","")</f>
        <v/>
      </c>
      <c r="K33" s="9">
        <f>VLOOKUP(Table13[[#This Row],[SKU]],Instruction!A:F,6,0)</f>
        <v/>
      </c>
      <c r="L33" s="9">
        <f>VLOOKUP(Table13[[#This Row],[SKU]],Instruction!A:G,7,0)</f>
        <v/>
      </c>
      <c r="M33" s="9">
        <f>VLOOKUP(Table13[[#This Row],[ASIN]],'[1]2024'!$A:$AB,28,0)</f>
        <v/>
      </c>
      <c r="N33" s="41">
        <f>VLOOKUP(Table13[[#This Row],[SKU]],Data1!A:C,3,0)</f>
        <v/>
      </c>
      <c r="O33" s="29">
        <f>VLOOKUP(Table13[[#This Row],[Item '#]],Data2!A:D,4,0)</f>
        <v/>
      </c>
      <c r="P33" s="2">
        <f>VLOOKUP(Table13[[#This Row],[Item '#]],Data2!A:D,3,0)</f>
        <v/>
      </c>
      <c r="Q33" s="1" t="n">
        <v>144</v>
      </c>
      <c r="R33" s="2">
        <f>VLOOKUP(Table13[[#This Row],[Item '#]],[2]Sheet1!$B:$D,3,0)</f>
        <v/>
      </c>
    </row>
    <row r="34">
      <c r="A34" s="40" t="inlineStr">
        <is>
          <t>2309-EACH-B</t>
        </is>
      </c>
      <c r="B34" s="2" t="inlineStr">
        <is>
          <t>B0C4VY1LR7</t>
        </is>
      </c>
      <c r="C34" s="2" t="inlineStr">
        <is>
          <t>B0C4VY1LR7</t>
        </is>
      </c>
      <c r="D34" s="1">
        <f>VLOOKUP(Table13[[#This Row],[SKU]],Data1!A:B,2,0)</f>
        <v/>
      </c>
      <c r="E34" s="41">
        <f>Table13[[#This Row],[UoM]]*Table13[[#This Row],[Recommended Replenishment Qty]]</f>
        <v/>
      </c>
      <c r="F34" s="41">
        <f>Table13[[#This Row],[Total EA (Transfer to WH06)]]/Table13[[#This Row],[UoM]]</f>
        <v/>
      </c>
      <c r="G34" s="1" t="n"/>
      <c r="H34" s="41">
        <f>Table13[[#This Row],[Total EA (Transfer to WH06)]]/Table13[[#This Row],[CASE]]</f>
        <v/>
      </c>
      <c r="I34" s="42">
        <f>Table13[[#This Row],[Sellable Unit/Set/box to ship]]/Table13[[#This Row],[Case to pull]]</f>
        <v/>
      </c>
      <c r="J34" s="7">
        <f>IF(ISNUMBER(SEARCH("FNSKU",K34)),"Labeling","")</f>
        <v/>
      </c>
      <c r="K34" s="9">
        <f>VLOOKUP(Table13[[#This Row],[SKU]],Instruction!A:F,6,0)</f>
        <v/>
      </c>
      <c r="L34" s="9">
        <f>VLOOKUP(Table13[[#This Row],[SKU]],Instruction!A:G,7,0)</f>
        <v/>
      </c>
      <c r="M34" s="9">
        <f>VLOOKUP(Table13[[#This Row],[ASIN]],'[1]2024'!$A:$AB,28,0)</f>
        <v/>
      </c>
      <c r="N34" s="41">
        <f>VLOOKUP(Table13[[#This Row],[SKU]],Data1!A:C,3,0)</f>
        <v/>
      </c>
      <c r="O34" s="29">
        <f>VLOOKUP(Table13[[#This Row],[Item '#]],Data2!A:D,4,0)</f>
        <v/>
      </c>
      <c r="P34" s="2">
        <f>VLOOKUP(Table13[[#This Row],[Item '#]],Data2!A:D,3,0)</f>
        <v/>
      </c>
      <c r="Q34" s="1" t="n">
        <v>288</v>
      </c>
      <c r="R34" s="2">
        <f>VLOOKUP(Table13[[#This Row],[Item '#]],[2]Sheet1!$B:$D,3,0)</f>
        <v/>
      </c>
    </row>
    <row r="35" ht="30" customHeight="1">
      <c r="A35" s="59" t="inlineStr">
        <is>
          <t>508-EACH</t>
        </is>
      </c>
      <c r="B35" s="2" t="inlineStr">
        <is>
          <t>B001E75OY0</t>
        </is>
      </c>
      <c r="C35" s="2" t="inlineStr">
        <is>
          <t>B001E75OY0</t>
        </is>
      </c>
      <c r="D35" s="1">
        <f>VLOOKUP(Table13[[#This Row],[SKU]],Data1!A:B,2,0)</f>
        <v/>
      </c>
      <c r="E35" s="60">
        <f>Table13[[#This Row],[UoM]]*Table13[[#This Row],[Recommended Replenishment Qty]]</f>
        <v/>
      </c>
      <c r="F35" s="60">
        <f>Table13[[#This Row],[Total EA (Transfer to WH06)]]/Table13[[#This Row],[UoM]]</f>
        <v/>
      </c>
      <c r="G35" s="1" t="n"/>
      <c r="H35" s="41">
        <f>Table13[[#This Row],[Total EA (Transfer to WH06)]]/Table13[[#This Row],[CASE]]</f>
        <v/>
      </c>
      <c r="I35" s="61">
        <f>Table13[[#This Row],[Sellable Unit/Set/box to ship]]/Table13[[#This Row],[Case to pull]]</f>
        <v/>
      </c>
      <c r="J35" s="7">
        <f>IF(ISNUMBER(SEARCH("FNSKU",K35)),"Labeling","")</f>
        <v/>
      </c>
      <c r="K35" s="9">
        <f>VLOOKUP(Table13[[#This Row],[SKU]],Instruction!A:F,6,0)</f>
        <v/>
      </c>
      <c r="L35" s="9">
        <f>VLOOKUP(Table13[[#This Row],[SKU]],Instruction!A:G,7,0)</f>
        <v/>
      </c>
      <c r="M35" s="9">
        <f>VLOOKUP(Table13[[#This Row],[ASIN]],'[1]2024'!$A:$AB,28,0)</f>
        <v/>
      </c>
      <c r="N35" s="41">
        <f>VLOOKUP(Table13[[#This Row],[SKU]],Data1!A:C,3,0)</f>
        <v/>
      </c>
      <c r="O35" s="29">
        <f>VLOOKUP(Table13[[#This Row],[Item '#]],Data2!A:D,4,0)</f>
        <v/>
      </c>
      <c r="P35" s="2">
        <f>VLOOKUP(Table13[[#This Row],[Item '#]],Data2!A:D,3,0)</f>
        <v/>
      </c>
      <c r="Q35" s="1" t="n">
        <v>672</v>
      </c>
      <c r="R35" s="2">
        <f>VLOOKUP(Table13[[#This Row],[Item '#]],[2]Sheet1!$B:$D,3,0)</f>
        <v/>
      </c>
    </row>
    <row r="36" ht="30" customHeight="1">
      <c r="A36" s="59" t="inlineStr">
        <is>
          <t>6110-EACH</t>
        </is>
      </c>
      <c r="B36" s="2" t="inlineStr">
        <is>
          <t>B07SC668W8</t>
        </is>
      </c>
      <c r="C36" s="2" t="inlineStr">
        <is>
          <t>X002GASSMF</t>
        </is>
      </c>
      <c r="D36" s="1">
        <f>VLOOKUP(Table13[[#This Row],[SKU]],Data1!A:B,2,0)</f>
        <v/>
      </c>
      <c r="E36" s="60">
        <f>Table13[[#This Row],[UoM]]*Table13[[#This Row],[Recommended Replenishment Qty]]</f>
        <v/>
      </c>
      <c r="F36" s="60">
        <f>Table13[[#This Row],[Total EA (Transfer to WH06)]]/Table13[[#This Row],[UoM]]</f>
        <v/>
      </c>
      <c r="G36" s="1" t="n"/>
      <c r="H36" s="41">
        <f>Table13[[#This Row],[Total EA (Transfer to WH06)]]/Table13[[#This Row],[CASE]]</f>
        <v/>
      </c>
      <c r="I36" s="61">
        <f>Table13[[#This Row],[Sellable Unit/Set/box to ship]]/Table13[[#This Row],[Case to pull]]</f>
        <v/>
      </c>
      <c r="J36" s="7">
        <f>IF(ISNUMBER(SEARCH("FNSKU",K36)),"Labeling","")</f>
        <v/>
      </c>
      <c r="K36" s="9">
        <f>VLOOKUP(Table13[[#This Row],[SKU]],Instruction!A:F,6,0)</f>
        <v/>
      </c>
      <c r="L36" s="9">
        <f>VLOOKUP(Table13[[#This Row],[SKU]],Instruction!A:G,7,0)</f>
        <v/>
      </c>
      <c r="M36" s="9">
        <f>VLOOKUP(Table13[[#This Row],[ASIN]],'[1]2024'!$A:$AB,28,0)</f>
        <v/>
      </c>
      <c r="N36" s="41">
        <f>VLOOKUP(Table13[[#This Row],[SKU]],Data1!A:C,3,0)</f>
        <v/>
      </c>
      <c r="O36" s="29">
        <f>VLOOKUP(Table13[[#This Row],[Item '#]],Data2!A:D,4,0)</f>
        <v/>
      </c>
      <c r="P36" s="2">
        <f>VLOOKUP(Table13[[#This Row],[Item '#]],Data2!A:D,3,0)</f>
        <v/>
      </c>
      <c r="Q36" s="1" t="n">
        <v>972</v>
      </c>
      <c r="R36" s="2">
        <f>VLOOKUP(Table13[[#This Row],[Item '#]],[2]Sheet1!$B:$D,3,0)</f>
        <v/>
      </c>
    </row>
    <row r="37" ht="30" customHeight="1">
      <c r="A37" s="59" t="inlineStr">
        <is>
          <t>6100-EACH</t>
        </is>
      </c>
      <c r="B37" s="2" t="inlineStr">
        <is>
          <t>B00GSSDLMM</t>
        </is>
      </c>
      <c r="C37" s="2" t="inlineStr">
        <is>
          <t>B00GSSDLMM</t>
        </is>
      </c>
      <c r="D37" s="1">
        <f>VLOOKUP(Table13[[#This Row],[SKU]],Data1!A:B,2,0)</f>
        <v/>
      </c>
      <c r="E37" s="60">
        <f>Table13[[#This Row],[UoM]]*Table13[[#This Row],[Recommended Replenishment Qty]]</f>
        <v/>
      </c>
      <c r="F37" s="60">
        <f>Table13[[#This Row],[Total EA (Transfer to WH06)]]/Table13[[#This Row],[UoM]]</f>
        <v/>
      </c>
      <c r="G37" s="1" t="n"/>
      <c r="H37" s="41">
        <f>Table13[[#This Row],[Total EA (Transfer to WH06)]]/Table13[[#This Row],[CASE]]</f>
        <v/>
      </c>
      <c r="I37" s="61">
        <f>Table13[[#This Row],[Sellable Unit/Set/box to ship]]/Table13[[#This Row],[Case to pull]]</f>
        <v/>
      </c>
      <c r="J37" s="7">
        <f>IF(ISNUMBER(SEARCH("FNSKU",K37)),"Labeling","")</f>
        <v/>
      </c>
      <c r="K37" s="9">
        <f>VLOOKUP(Table13[[#This Row],[SKU]],Instruction!A:F,6,0)</f>
        <v/>
      </c>
      <c r="L37" s="9">
        <f>VLOOKUP(Table13[[#This Row],[SKU]],Instruction!A:G,7,0)</f>
        <v/>
      </c>
      <c r="M37" s="9">
        <f>VLOOKUP(Table13[[#This Row],[ASIN]],'[1]2024'!$A:$AB,28,0)</f>
        <v/>
      </c>
      <c r="N37" s="41">
        <f>VLOOKUP(Table13[[#This Row],[SKU]],Data1!A:C,3,0)</f>
        <v/>
      </c>
      <c r="O37" s="29">
        <f>VLOOKUP(Table13[[#This Row],[Item '#]],Data2!A:D,4,0)</f>
        <v/>
      </c>
      <c r="P37" s="2">
        <f>VLOOKUP(Table13[[#This Row],[Item '#]],Data2!A:D,3,0)</f>
        <v/>
      </c>
      <c r="Q37" s="1" t="n">
        <v>1692</v>
      </c>
      <c r="R37" s="2">
        <f>VLOOKUP(Table13[[#This Row],[Item '#]],[2]Sheet1!$B:$D,3,0)</f>
        <v/>
      </c>
    </row>
    <row r="38" ht="30" customHeight="1">
      <c r="A38" s="59" t="inlineStr">
        <is>
          <t>336-EACH</t>
        </is>
      </c>
      <c r="B38" s="2" t="inlineStr">
        <is>
          <t>B003BMX65A</t>
        </is>
      </c>
      <c r="C38" s="2" t="inlineStr">
        <is>
          <t>X003TIPAXN</t>
        </is>
      </c>
      <c r="D38" s="1">
        <f>VLOOKUP(Table13[[#This Row],[SKU]],Data1!A:B,2,0)</f>
        <v/>
      </c>
      <c r="E38" s="60">
        <f>Table13[[#This Row],[UoM]]*Table13[[#This Row],[Recommended Replenishment Qty]]</f>
        <v/>
      </c>
      <c r="F38" s="60">
        <f>Table13[[#This Row],[Total EA (Transfer to WH06)]]/Table13[[#This Row],[UoM]]</f>
        <v/>
      </c>
      <c r="G38" s="1" t="n"/>
      <c r="H38" s="41">
        <f>Table13[[#This Row],[Total EA (Transfer to WH06)]]/Table13[[#This Row],[CASE]]</f>
        <v/>
      </c>
      <c r="I38" s="61">
        <f>Table13[[#This Row],[Sellable Unit/Set/box to ship]]/Table13[[#This Row],[Case to pull]]</f>
        <v/>
      </c>
      <c r="J38" s="7">
        <f>IF(ISNUMBER(SEARCH("FNSKU",K38)),"Labeling","")</f>
        <v/>
      </c>
      <c r="K38" s="9">
        <f>VLOOKUP(Table13[[#This Row],[SKU]],Instruction!A:F,6,0)</f>
        <v/>
      </c>
      <c r="L38" s="9">
        <f>VLOOKUP(Table13[[#This Row],[SKU]],Instruction!A:G,7,0)</f>
        <v/>
      </c>
      <c r="M38" s="9">
        <f>VLOOKUP(Table13[[#This Row],[ASIN]],'[1]2024'!$A:$AB,28,0)</f>
        <v/>
      </c>
      <c r="N38" s="41">
        <f>VLOOKUP(Table13[[#This Row],[SKU]],Data1!A:C,3,0)</f>
        <v/>
      </c>
      <c r="O38" s="29">
        <f>VLOOKUP(Table13[[#This Row],[Item '#]],Data2!A:D,4,0)</f>
        <v/>
      </c>
      <c r="P38" s="2">
        <f>VLOOKUP(Table13[[#This Row],[Item '#]],Data2!A:D,3,0)</f>
        <v/>
      </c>
      <c r="Q38" s="1" t="n">
        <v>1152</v>
      </c>
      <c r="R38" s="2">
        <f>VLOOKUP(Table13[[#This Row],[Item '#]],[2]Sheet1!$B:$D,3,0)</f>
        <v/>
      </c>
    </row>
    <row r="39" ht="30" customHeight="1">
      <c r="A39" s="59" t="inlineStr">
        <is>
          <t>3103-EACH</t>
        </is>
      </c>
      <c r="B39" s="2" t="inlineStr">
        <is>
          <t>B003BSFCMY</t>
        </is>
      </c>
      <c r="C39" s="2" t="inlineStr">
        <is>
          <t>B003BSFCMY</t>
        </is>
      </c>
      <c r="D39" s="1">
        <f>VLOOKUP(Table13[[#This Row],[SKU]],Data1!A:B,2,0)</f>
        <v/>
      </c>
      <c r="E39" s="60">
        <f>Table13[[#This Row],[UoM]]*Table13[[#This Row],[Recommended Replenishment Qty]]</f>
        <v/>
      </c>
      <c r="F39" s="60">
        <f>Table13[[#This Row],[Total EA (Transfer to WH06)]]/Table13[[#This Row],[UoM]]</f>
        <v/>
      </c>
      <c r="G39" s="1" t="n"/>
      <c r="H39" s="41">
        <f>Table13[[#This Row],[Total EA (Transfer to WH06)]]/Table13[[#This Row],[CASE]]</f>
        <v/>
      </c>
      <c r="I39" s="61">
        <f>Table13[[#This Row],[Sellable Unit/Set/box to ship]]/Table13[[#This Row],[Case to pull]]</f>
        <v/>
      </c>
      <c r="J39" s="7">
        <f>IF(ISNUMBER(SEARCH("FNSKU",K39)),"Labeling","")</f>
        <v/>
      </c>
      <c r="K39" s="9">
        <f>VLOOKUP(Table13[[#This Row],[SKU]],Instruction!A:F,6,0)</f>
        <v/>
      </c>
      <c r="L39" s="9">
        <f>VLOOKUP(Table13[[#This Row],[SKU]],Instruction!A:G,7,0)</f>
        <v/>
      </c>
      <c r="M39" s="9">
        <f>VLOOKUP(Table13[[#This Row],[ASIN]],'[1]2024'!$A:$AB,28,0)</f>
        <v/>
      </c>
      <c r="N39" s="41">
        <f>VLOOKUP(Table13[[#This Row],[SKU]],Data1!A:C,3,0)</f>
        <v/>
      </c>
      <c r="O39" s="29">
        <f>VLOOKUP(Table13[[#This Row],[Item '#]],Data2!A:D,4,0)</f>
        <v/>
      </c>
      <c r="P39" s="2">
        <f>VLOOKUP(Table13[[#This Row],[Item '#]],Data2!A:D,3,0)</f>
        <v/>
      </c>
      <c r="Q39" s="1" t="n">
        <v>240</v>
      </c>
      <c r="R39" s="2">
        <f>VLOOKUP(Table13[[#This Row],[Item '#]],[2]Sheet1!$B:$D,3,0)</f>
        <v/>
      </c>
    </row>
    <row r="40" ht="30" customHeight="1">
      <c r="A40" s="59" t="inlineStr">
        <is>
          <t>4398-EACH</t>
        </is>
      </c>
      <c r="B40" s="2" t="inlineStr">
        <is>
          <t>B07SFKBQ7F</t>
        </is>
      </c>
      <c r="C40" s="2" t="inlineStr">
        <is>
          <t>X003GYE2EX</t>
        </is>
      </c>
      <c r="D40" s="1">
        <f>VLOOKUP(Table13[[#This Row],[SKU]],Data1!A:B,2,0)</f>
        <v/>
      </c>
      <c r="E40" s="60">
        <f>Table13[[#This Row],[UoM]]*Table13[[#This Row],[Recommended Replenishment Qty]]</f>
        <v/>
      </c>
      <c r="F40" s="60">
        <f>Table13[[#This Row],[Total EA (Transfer to WH06)]]/Table13[[#This Row],[UoM]]</f>
        <v/>
      </c>
      <c r="G40" s="1" t="n"/>
      <c r="H40" s="41">
        <f>Table13[[#This Row],[Total EA (Transfer to WH06)]]/Table13[[#This Row],[CASE]]</f>
        <v/>
      </c>
      <c r="I40" s="61">
        <f>Table13[[#This Row],[Sellable Unit/Set/box to ship]]/Table13[[#This Row],[Case to pull]]</f>
        <v/>
      </c>
      <c r="J40" s="7">
        <f>IF(ISNUMBER(SEARCH("FNSKU",K40)),"Labeling","")</f>
        <v/>
      </c>
      <c r="K40" s="9">
        <f>VLOOKUP(Table13[[#This Row],[SKU]],Instruction!A:F,6,0)</f>
        <v/>
      </c>
      <c r="L40" s="9">
        <f>VLOOKUP(Table13[[#This Row],[SKU]],Instruction!A:G,7,0)</f>
        <v/>
      </c>
      <c r="M40" s="9">
        <f>VLOOKUP(Table13[[#This Row],[ASIN]],'[1]2024'!$A:$AB,28,0)</f>
        <v/>
      </c>
      <c r="N40" s="41">
        <f>VLOOKUP(Table13[[#This Row],[SKU]],Data1!A:C,3,0)</f>
        <v/>
      </c>
      <c r="O40" s="29">
        <f>VLOOKUP(Table13[[#This Row],[Item '#]],Data2!A:D,4,0)</f>
        <v/>
      </c>
      <c r="P40" s="2">
        <f>VLOOKUP(Table13[[#This Row],[Item '#]],Data2!A:D,3,0)</f>
        <v/>
      </c>
      <c r="Q40" s="1" t="n">
        <v>1008</v>
      </c>
      <c r="R40" s="2">
        <f>VLOOKUP(Table13[[#This Row],[Item '#]],[2]Sheet1!$B:$D,3,0)</f>
        <v/>
      </c>
    </row>
    <row r="41" ht="30" customHeight="1">
      <c r="A41" s="59" t="inlineStr">
        <is>
          <t>2330-EACH</t>
        </is>
      </c>
      <c r="B41" s="2" t="inlineStr">
        <is>
          <t>B00TQ5WT4U</t>
        </is>
      </c>
      <c r="C41" s="2" t="inlineStr">
        <is>
          <t>B00TQ5WT4U</t>
        </is>
      </c>
      <c r="D41" s="1">
        <f>VLOOKUP(Table13[[#This Row],[SKU]],Data1!A:B,2,0)</f>
        <v/>
      </c>
      <c r="E41" s="60">
        <f>Table13[[#This Row],[UoM]]*Table13[[#This Row],[Recommended Replenishment Qty]]</f>
        <v/>
      </c>
      <c r="F41" s="60">
        <f>Table13[[#This Row],[Total EA (Transfer to WH06)]]/Table13[[#This Row],[UoM]]</f>
        <v/>
      </c>
      <c r="G41" s="1">
        <f>Table13[[#This Row],[Total EA (Transfer to WH06)]]/Table13[[#This Row],[BOX]]</f>
        <v/>
      </c>
      <c r="H41" s="41" t="n"/>
      <c r="I41" s="61">
        <f>Table13[[#This Row],[Sellable Unit/Set/box to ship]]/Table13[[#This Row],[Box to pull]]</f>
        <v/>
      </c>
      <c r="J41" s="7">
        <f>IF(ISNUMBER(SEARCH("FNSKU",K41)),"Labeling","")</f>
        <v/>
      </c>
      <c r="K41" s="9">
        <f>VLOOKUP(Table13[[#This Row],[SKU]],Instruction!A:F,6,0)</f>
        <v/>
      </c>
      <c r="L41" s="9">
        <f>VLOOKUP(Table13[[#This Row],[SKU]],Instruction!A:G,7,0)</f>
        <v/>
      </c>
      <c r="M41" s="9">
        <f>VLOOKUP(Table13[[#This Row],[ASIN]],'[1]2024'!$A:$AB,28,0)</f>
        <v/>
      </c>
      <c r="N41" s="41">
        <f>VLOOKUP(Table13[[#This Row],[SKU]],Data1!A:C,3,0)</f>
        <v/>
      </c>
      <c r="O41" s="29">
        <f>VLOOKUP(Table13[[#This Row],[Item '#]],Data2!A:D,4,0)</f>
        <v/>
      </c>
      <c r="P41" s="2">
        <f>VLOOKUP(Table13[[#This Row],[Item '#]],Data2!A:D,3,0)</f>
        <v/>
      </c>
      <c r="Q41" s="1" t="n">
        <v>120</v>
      </c>
      <c r="R41" s="2">
        <f>VLOOKUP(Table13[[#This Row],[Item '#]],[2]Sheet1!$B:$D,3,0)</f>
        <v/>
      </c>
    </row>
    <row r="42">
      <c r="A42" s="59" t="inlineStr">
        <is>
          <t>929-EACH</t>
        </is>
      </c>
      <c r="B42" s="2" t="inlineStr">
        <is>
          <t>B00GTJD0V2</t>
        </is>
      </c>
      <c r="C42" s="2" t="inlineStr">
        <is>
          <t>B00GTJD0V2</t>
        </is>
      </c>
      <c r="D42" s="1">
        <f>VLOOKUP(Table13[[#This Row],[SKU]],Data1!A:B,2,0)</f>
        <v/>
      </c>
      <c r="E42" s="60">
        <f>Table13[[#This Row],[UoM]]*Table13[[#This Row],[Recommended Replenishment Qty]]</f>
        <v/>
      </c>
      <c r="F42" s="60">
        <f>Table13[[#This Row],[Total EA (Transfer to WH06)]]/Table13[[#This Row],[UoM]]</f>
        <v/>
      </c>
      <c r="G42" s="1" t="n"/>
      <c r="H42" s="41">
        <f>Table13[[#This Row],[Total EA (Transfer to WH06)]]/Table13[[#This Row],[CASE]]</f>
        <v/>
      </c>
      <c r="I42" s="61">
        <f>Table13[[#This Row],[Sellable Unit/Set/box to ship]]/Table13[[#This Row],[Case to pull]]</f>
        <v/>
      </c>
      <c r="J42" s="7">
        <f>IF(ISNUMBER(SEARCH("FNSKU",K42)),"Labeling","")</f>
        <v/>
      </c>
      <c r="K42" s="9">
        <f>VLOOKUP(Table13[[#This Row],[SKU]],Instruction!A:F,6,0)</f>
        <v/>
      </c>
      <c r="L42" s="9">
        <f>VLOOKUP(Table13[[#This Row],[SKU]],Instruction!A:G,7,0)</f>
        <v/>
      </c>
      <c r="M42" s="9">
        <f>VLOOKUP(Table13[[#This Row],[ASIN]],'[1]2024'!$A:$AB,28,0)</f>
        <v/>
      </c>
      <c r="N42" s="41">
        <f>VLOOKUP(Table13[[#This Row],[SKU]],Data1!A:C,3,0)</f>
        <v/>
      </c>
      <c r="O42" s="29">
        <f>VLOOKUP(Table13[[#This Row],[Item '#]],Data2!A:D,4,0)</f>
        <v/>
      </c>
      <c r="P42" s="2">
        <f>VLOOKUP(Table13[[#This Row],[Item '#]],Data2!A:D,3,0)</f>
        <v/>
      </c>
      <c r="Q42" s="1" t="n">
        <v>576</v>
      </c>
      <c r="R42" s="2">
        <f>VLOOKUP(Table13[[#This Row],[Item '#]],[2]Sheet1!$B:$D,3,0)</f>
        <v/>
      </c>
    </row>
    <row r="43" ht="30" customHeight="1">
      <c r="A43" s="59" t="inlineStr">
        <is>
          <t>520-EACH</t>
        </is>
      </c>
      <c r="B43" s="2" t="inlineStr">
        <is>
          <t>B07S962L7Q</t>
        </is>
      </c>
      <c r="C43" s="2" t="inlineStr">
        <is>
          <t>X0044RLTFV</t>
        </is>
      </c>
      <c r="D43" s="1">
        <f>VLOOKUP(Table13[[#This Row],[SKU]],Data1!A:B,2,0)</f>
        <v/>
      </c>
      <c r="E43" s="60">
        <f>Table13[[#This Row],[UoM]]*Table13[[#This Row],[Recommended Replenishment Qty]]</f>
        <v/>
      </c>
      <c r="F43" s="60">
        <f>Table13[[#This Row],[Total EA (Transfer to WH06)]]/Table13[[#This Row],[UoM]]</f>
        <v/>
      </c>
      <c r="G43" s="1" t="n"/>
      <c r="H43" s="41">
        <f>Table13[[#This Row],[Total EA (Transfer to WH06)]]/Table13[[#This Row],[CASE]]</f>
        <v/>
      </c>
      <c r="I43" s="61">
        <f>Table13[[#This Row],[Sellable Unit/Set/box to ship]]/Table13[[#This Row],[Case to pull]]</f>
        <v/>
      </c>
      <c r="J43" s="7">
        <f>IF(ISNUMBER(SEARCH("FNSKU",K43)),"Labeling","")</f>
        <v/>
      </c>
      <c r="K43" s="9">
        <f>VLOOKUP(Table13[[#This Row],[SKU]],Instruction!A:F,6,0)</f>
        <v/>
      </c>
      <c r="L43" s="9">
        <f>VLOOKUP(Table13[[#This Row],[SKU]],Instruction!A:G,7,0)</f>
        <v/>
      </c>
      <c r="M43" s="9">
        <f>VLOOKUP(Table13[[#This Row],[ASIN]],'[1]2024'!$A:$AB,28,0)</f>
        <v/>
      </c>
      <c r="N43" s="41">
        <f>VLOOKUP(Table13[[#This Row],[SKU]],Data1!A:C,3,0)</f>
        <v/>
      </c>
      <c r="O43" s="29">
        <f>VLOOKUP(Table13[[#This Row],[Item '#]],Data2!A:D,4,0)</f>
        <v/>
      </c>
      <c r="P43" s="2">
        <f>VLOOKUP(Table13[[#This Row],[Item '#]],Data2!A:D,3,0)</f>
        <v/>
      </c>
      <c r="Q43" s="1" t="n">
        <v>432</v>
      </c>
      <c r="R43" s="2">
        <f>VLOOKUP(Table13[[#This Row],[Item '#]],[2]Sheet1!$B:$D,3,0)</f>
        <v/>
      </c>
    </row>
    <row r="44" ht="30" customHeight="1">
      <c r="A44" s="40" t="inlineStr">
        <is>
          <t>1292-EACH</t>
        </is>
      </c>
      <c r="B44" s="2" t="inlineStr">
        <is>
          <t>B0B9Q8LBNN</t>
        </is>
      </c>
      <c r="C44" s="2" t="inlineStr">
        <is>
          <t>B0B9Q8LBNN</t>
        </is>
      </c>
      <c r="D44" s="1">
        <f>VLOOKUP(Table13[[#This Row],[SKU]],Data1!A:B,2,0)</f>
        <v/>
      </c>
      <c r="E44" s="41">
        <f>Table13[[#This Row],[UoM]]*Table13[[#This Row],[Recommended Replenishment Qty]]</f>
        <v/>
      </c>
      <c r="F44" s="41">
        <f>Table13[[#This Row],[Total EA (Transfer to WH06)]]/Table13[[#This Row],[UoM]]</f>
        <v/>
      </c>
      <c r="G44" s="1">
        <f>Table13[[#This Row],[Total EA (Transfer to WH06)]]/Table13[[#This Row],[BOX]]</f>
        <v/>
      </c>
      <c r="H44" s="41" t="n"/>
      <c r="I44" s="61">
        <f>Table13[[#This Row],[Sellable Unit/Set/box to ship]]/Table13[[#This Row],[Box to pull]]</f>
        <v/>
      </c>
      <c r="J44" s="7">
        <f>IF(ISNUMBER(SEARCH("FNSKU",K44)),"Labeling","")</f>
        <v/>
      </c>
      <c r="K44" s="9">
        <f>VLOOKUP(Table13[[#This Row],[SKU]],Instruction!A:F,6,0)</f>
        <v/>
      </c>
      <c r="L44" s="9">
        <f>VLOOKUP(Table13[[#This Row],[SKU]],Instruction!A:G,7,0)</f>
        <v/>
      </c>
      <c r="M44" s="9">
        <f>VLOOKUP(Table13[[#This Row],[ASIN]],'[1]2024'!$A:$AB,28,0)</f>
        <v/>
      </c>
      <c r="N44" s="41">
        <f>VLOOKUP(Table13[[#This Row],[SKU]],Data1!A:C,3,0)</f>
        <v/>
      </c>
      <c r="O44" s="29">
        <f>VLOOKUP(Table13[[#This Row],[Item '#]],Data2!A:D,4,0)</f>
        <v/>
      </c>
      <c r="P44" s="2">
        <f>VLOOKUP(Table13[[#This Row],[Item '#]],Data2!A:D,3,0)</f>
        <v/>
      </c>
      <c r="Q44" s="1" t="n">
        <v>24</v>
      </c>
      <c r="R44" s="2">
        <f>VLOOKUP(Table13[[#This Row],[Item '#]],[2]Sheet1!$B:$D,3,0)</f>
        <v/>
      </c>
    </row>
    <row r="45" ht="30" customHeight="1">
      <c r="A45" s="40" t="inlineStr">
        <is>
          <t>2206-EACH</t>
        </is>
      </c>
      <c r="B45" s="2" t="inlineStr">
        <is>
          <t>B07RPR34BJ</t>
        </is>
      </c>
      <c r="C45" s="2" t="inlineStr">
        <is>
          <t>X002GAOOB9</t>
        </is>
      </c>
      <c r="D45" s="1">
        <f>VLOOKUP(Table13[[#This Row],[SKU]],Data1!A:B,2,0)</f>
        <v/>
      </c>
      <c r="E45" s="41">
        <f>Table13[[#This Row],[UoM]]*Table13[[#This Row],[Recommended Replenishment Qty]]</f>
        <v/>
      </c>
      <c r="F45" s="41">
        <f>Table13[[#This Row],[Total EA (Transfer to WH06)]]/Table13[[#This Row],[UoM]]</f>
        <v/>
      </c>
      <c r="G45" s="1" t="n"/>
      <c r="H45" s="41">
        <f>Table13[[#This Row],[Total EA (Transfer to WH06)]]/Table13[[#This Row],[CASE]]</f>
        <v/>
      </c>
      <c r="I45" s="42">
        <f>Table13[[#This Row],[Sellable Unit/Set/box to ship]]/Table13[[#This Row],[Case to pull]]</f>
        <v/>
      </c>
      <c r="J45" s="7">
        <f>IF(ISNUMBER(SEARCH("FNSKU",K45)),"Labeling","")</f>
        <v/>
      </c>
      <c r="K45" s="9">
        <f>VLOOKUP(Table13[[#This Row],[SKU]],Instruction!A:F,6,0)</f>
        <v/>
      </c>
      <c r="L45" s="9">
        <f>VLOOKUP(Table13[[#This Row],[SKU]],Instruction!A:G,7,0)</f>
        <v/>
      </c>
      <c r="M45" s="9">
        <f>VLOOKUP(Table13[[#This Row],[ASIN]],'[1]2024'!$A:$AB,28,0)</f>
        <v/>
      </c>
      <c r="N45" s="41">
        <f>VLOOKUP(Table13[[#This Row],[SKU]],Data1!A:C,3,0)</f>
        <v/>
      </c>
      <c r="O45" s="29">
        <f>VLOOKUP(Table13[[#This Row],[Item '#]],Data2!A:D,4,0)</f>
        <v/>
      </c>
      <c r="P45" s="2">
        <f>VLOOKUP(Table13[[#This Row],[Item '#]],Data2!A:D,3,0)</f>
        <v/>
      </c>
      <c r="Q45" s="1" t="n">
        <v>720</v>
      </c>
      <c r="R45" s="2">
        <f>VLOOKUP(Table13[[#This Row],[Item '#]],[2]Sheet1!$B:$D,3,0)</f>
        <v/>
      </c>
    </row>
    <row r="46" ht="30" customHeight="1">
      <c r="A46" s="40" t="inlineStr">
        <is>
          <t>4124-EACH</t>
        </is>
      </c>
      <c r="B46" s="2" t="inlineStr">
        <is>
          <t>B07Q714JRN</t>
        </is>
      </c>
      <c r="C46" s="2" t="inlineStr">
        <is>
          <t>B07Q714JRN</t>
        </is>
      </c>
      <c r="D46" s="1">
        <f>VLOOKUP(Table13[[#This Row],[SKU]],Data1!A:B,2,0)</f>
        <v/>
      </c>
      <c r="E46" s="41">
        <f>Table13[[#This Row],[UoM]]*Table13[[#This Row],[Recommended Replenishment Qty]]</f>
        <v/>
      </c>
      <c r="F46" s="41">
        <f>Table13[[#This Row],[Total EA (Transfer to WH06)]]/Table13[[#This Row],[UoM]]</f>
        <v/>
      </c>
      <c r="G46" s="1" t="n"/>
      <c r="H46" s="41">
        <f>Table13[[#This Row],[Total EA (Transfer to WH06)]]/Table13[[#This Row],[CASE]]</f>
        <v/>
      </c>
      <c r="I46" s="42">
        <f>Table13[[#This Row],[Sellable Unit/Set/box to ship]]/Table13[[#This Row],[Case to pull]]</f>
        <v/>
      </c>
      <c r="J46" s="7">
        <f>IF(ISNUMBER(SEARCH("FNSKU",K46)),"Labeling","")</f>
        <v/>
      </c>
      <c r="K46" s="9">
        <f>VLOOKUP(Table13[[#This Row],[SKU]],Instruction!A:F,6,0)</f>
        <v/>
      </c>
      <c r="L46" s="9">
        <f>VLOOKUP(Table13[[#This Row],[SKU]],Instruction!A:G,7,0)</f>
        <v/>
      </c>
      <c r="M46" s="9">
        <f>VLOOKUP(Table13[[#This Row],[ASIN]],'[1]2024'!$A:$AB,28,0)</f>
        <v/>
      </c>
      <c r="N46" s="41">
        <f>VLOOKUP(Table13[[#This Row],[SKU]],Data1!A:C,3,0)</f>
        <v/>
      </c>
      <c r="O46" s="29">
        <f>VLOOKUP(Table13[[#This Row],[Item '#]],Data2!A:D,4,0)</f>
        <v/>
      </c>
      <c r="P46" s="2">
        <f>VLOOKUP(Table13[[#This Row],[Item '#]],Data2!A:D,3,0)</f>
        <v/>
      </c>
      <c r="Q46" s="1" t="n">
        <v>132</v>
      </c>
      <c r="R46" s="2">
        <f>VLOOKUP(Table13[[#This Row],[Item '#]],[2]Sheet1!$B:$D,3,0)</f>
        <v/>
      </c>
    </row>
    <row r="47" ht="30" customHeight="1">
      <c r="A47" s="40" t="inlineStr">
        <is>
          <t>3109-EACH</t>
        </is>
      </c>
      <c r="B47" s="2" t="inlineStr">
        <is>
          <t>B001GE6ACG</t>
        </is>
      </c>
      <c r="C47" s="2" t="inlineStr">
        <is>
          <t>B001GE6ACG</t>
        </is>
      </c>
      <c r="D47" s="1">
        <f>VLOOKUP(Table13[[#This Row],[SKU]],Data1!A:B,2,0)</f>
        <v/>
      </c>
      <c r="E47" s="41">
        <f>Table13[[#This Row],[UoM]]*Table13[[#This Row],[Recommended Replenishment Qty]]</f>
        <v/>
      </c>
      <c r="F47" s="41">
        <f>Table13[[#This Row],[Total EA (Transfer to WH06)]]/Table13[[#This Row],[UoM]]</f>
        <v/>
      </c>
      <c r="G47" s="1" t="n"/>
      <c r="H47" s="41">
        <f>Table13[[#This Row],[Total EA (Transfer to WH06)]]/Table13[[#This Row],[CASE]]</f>
        <v/>
      </c>
      <c r="I47" s="42">
        <f>Table13[[#This Row],[Sellable Unit/Set/box to ship]]/Table13[[#This Row],[Case to pull]]</f>
        <v/>
      </c>
      <c r="J47" s="7">
        <f>IF(ISNUMBER(SEARCH("FNSKU",K47)),"Labeling","")</f>
        <v/>
      </c>
      <c r="K47" s="9">
        <f>VLOOKUP(Table13[[#This Row],[SKU]],Instruction!A:F,6,0)</f>
        <v/>
      </c>
      <c r="L47" s="9">
        <f>VLOOKUP(Table13[[#This Row],[SKU]],Instruction!A:G,7,0)</f>
        <v/>
      </c>
      <c r="M47" s="9">
        <f>VLOOKUP(Table13[[#This Row],[ASIN]],'[1]2024'!$A:$AB,28,0)</f>
        <v/>
      </c>
      <c r="N47" s="41">
        <f>VLOOKUP(Table13[[#This Row],[SKU]],Data1!A:C,3,0)</f>
        <v/>
      </c>
      <c r="O47" s="29">
        <f>VLOOKUP(Table13[[#This Row],[Item '#]],Data2!A:D,4,0)</f>
        <v/>
      </c>
      <c r="P47" s="2">
        <f>VLOOKUP(Table13[[#This Row],[Item '#]],Data2!A:D,3,0)</f>
        <v/>
      </c>
      <c r="Q47" s="1" t="n">
        <v>192</v>
      </c>
      <c r="R47" s="2">
        <f>VLOOKUP(Table13[[#This Row],[Item '#]],[2]Sheet1!$B:$D,3,0)</f>
        <v/>
      </c>
    </row>
    <row r="48" ht="30" customHeight="1">
      <c r="A48" s="40" t="inlineStr">
        <is>
          <t>1502-EACH</t>
        </is>
      </c>
      <c r="B48" s="2" t="inlineStr">
        <is>
          <t>B002WFI620</t>
        </is>
      </c>
      <c r="C48" s="2" t="inlineStr">
        <is>
          <t>B002WFI620</t>
        </is>
      </c>
      <c r="D48" s="1">
        <f>VLOOKUP(Table13[[#This Row],[SKU]],Data1!A:B,2,0)</f>
        <v/>
      </c>
      <c r="E48" s="41">
        <f>Table13[[#This Row],[UoM]]*Table13[[#This Row],[Recommended Replenishment Qty]]</f>
        <v/>
      </c>
      <c r="F48" s="41">
        <f>Table13[[#This Row],[Total EA (Transfer to WH06)]]/Table13[[#This Row],[UoM]]</f>
        <v/>
      </c>
      <c r="G48" s="1" t="n"/>
      <c r="H48" s="41">
        <f>Table13[[#This Row],[Total EA (Transfer to WH06)]]/Table13[[#This Row],[CASE]]</f>
        <v/>
      </c>
      <c r="I48" s="42">
        <f>Table13[[#This Row],[Sellable Unit/Set/box to ship]]/Table13[[#This Row],[Case to pull]]</f>
        <v/>
      </c>
      <c r="J48" s="7">
        <f>IF(ISNUMBER(SEARCH("FNSKU",K48)),"Labeling","")</f>
        <v/>
      </c>
      <c r="K48" s="9">
        <f>VLOOKUP(Table13[[#This Row],[SKU]],Instruction!A:F,6,0)</f>
        <v/>
      </c>
      <c r="L48" s="9">
        <f>VLOOKUP(Table13[[#This Row],[SKU]],Instruction!A:G,7,0)</f>
        <v/>
      </c>
      <c r="M48" s="9">
        <f>VLOOKUP(Table13[[#This Row],[ASIN]],'[1]2024'!$A:$AB,28,0)</f>
        <v/>
      </c>
      <c r="N48" s="41">
        <f>VLOOKUP(Table13[[#This Row],[SKU]],Data1!A:C,3,0)</f>
        <v/>
      </c>
      <c r="O48" s="29">
        <f>VLOOKUP(Table13[[#This Row],[Item '#]],Data2!A:D,4,0)</f>
        <v/>
      </c>
      <c r="P48" s="2">
        <f>VLOOKUP(Table13[[#This Row],[Item '#]],Data2!A:D,3,0)</f>
        <v/>
      </c>
      <c r="Q48" s="1" t="n">
        <v>1152</v>
      </c>
      <c r="R48" s="2">
        <f>VLOOKUP(Table13[[#This Row],[Item '#]],[2]Sheet1!$B:$D,3,0)</f>
        <v/>
      </c>
    </row>
    <row r="49" ht="30" customHeight="1">
      <c r="A49" s="40" t="inlineStr">
        <is>
          <t>6303-EACH</t>
        </is>
      </c>
      <c r="B49" s="2" t="inlineStr">
        <is>
          <t>B08P3WZTXG</t>
        </is>
      </c>
      <c r="C49" s="2" t="inlineStr">
        <is>
          <t>B08P3WZTXG</t>
        </is>
      </c>
      <c r="D49" s="1">
        <f>VLOOKUP(Table13[[#This Row],[SKU]],Data1!A:B,2,0)</f>
        <v/>
      </c>
      <c r="E49" s="41">
        <f>Table13[[#This Row],[UoM]]*Table13[[#This Row],[Recommended Replenishment Qty]]</f>
        <v/>
      </c>
      <c r="F49" s="41">
        <f>Table13[[#This Row],[Total EA (Transfer to WH06)]]/Table13[[#This Row],[UoM]]</f>
        <v/>
      </c>
      <c r="G49" s="1">
        <f>Table13[[#This Row],[Total EA (Transfer to WH06)]]/Table13[[#This Row],[BOX]]</f>
        <v/>
      </c>
      <c r="H49" s="41" t="n"/>
      <c r="I49" s="42">
        <f>Table13[[#This Row],[Sellable Unit/Set/box to ship]]/Table13[[#This Row],[Box to pull]]</f>
        <v/>
      </c>
      <c r="J49" s="7">
        <f>IF(ISNUMBER(SEARCH("FNSKU",K49)),"Labeling","")</f>
        <v/>
      </c>
      <c r="K49" s="9">
        <f>VLOOKUP(Table13[[#This Row],[SKU]],Instruction!A:F,6,0)</f>
        <v/>
      </c>
      <c r="L49" s="9">
        <f>VLOOKUP(Table13[[#This Row],[SKU]],Instruction!A:G,7,0)</f>
        <v/>
      </c>
      <c r="M49" s="9">
        <f>VLOOKUP(Table13[[#This Row],[ASIN]],'[1]2024'!$A:$AB,28,0)</f>
        <v/>
      </c>
      <c r="N49" s="41">
        <f>VLOOKUP(Table13[[#This Row],[SKU]],Data1!A:C,3,0)</f>
        <v/>
      </c>
      <c r="O49" s="29">
        <f>VLOOKUP(Table13[[#This Row],[Item '#]],Data2!A:D,4,0)</f>
        <v/>
      </c>
      <c r="P49" s="2">
        <f>VLOOKUP(Table13[[#This Row],[Item '#]],Data2!A:D,3,0)</f>
        <v/>
      </c>
      <c r="Q49" s="1" t="n">
        <v>72</v>
      </c>
      <c r="R49" s="2">
        <f>VLOOKUP(Table13[[#This Row],[Item '#]],[2]Sheet1!$B:$D,3,0)</f>
        <v/>
      </c>
    </row>
    <row r="50" ht="30" customHeight="1">
      <c r="A50" s="59" t="inlineStr">
        <is>
          <t>304-EACH</t>
        </is>
      </c>
      <c r="B50" s="2" t="inlineStr">
        <is>
          <t>B0019IO3VY</t>
        </is>
      </c>
      <c r="C50" s="2" t="inlineStr">
        <is>
          <t>B0019IO3VY</t>
        </is>
      </c>
      <c r="D50" s="1">
        <f>VLOOKUP(Table13[[#This Row],[SKU]],Data1!A:B,2,0)</f>
        <v/>
      </c>
      <c r="E50" s="60">
        <f>Table13[[#This Row],[UoM]]*Table13[[#This Row],[Recommended Replenishment Qty]]</f>
        <v/>
      </c>
      <c r="F50" s="60">
        <f>Table13[[#This Row],[Total EA (Transfer to WH06)]]/Table13[[#This Row],[UoM]]</f>
        <v/>
      </c>
      <c r="G50" s="1">
        <f>Table13[[#This Row],[Total EA (Transfer to WH06)]]/Table13[[#This Row],[BOX]]</f>
        <v/>
      </c>
      <c r="H50" s="41" t="n"/>
      <c r="I50" s="42">
        <f>Table13[[#This Row],[Sellable Unit/Set/box to ship]]/Table13[[#This Row],[Box to pull]]</f>
        <v/>
      </c>
      <c r="J50" s="7">
        <f>IF(ISNUMBER(SEARCH("FNSKU",K50)),"Labeling","")</f>
        <v/>
      </c>
      <c r="K50" s="9">
        <f>VLOOKUP(Table13[[#This Row],[SKU]],Instruction!A:F,6,0)</f>
        <v/>
      </c>
      <c r="L50" s="9">
        <f>VLOOKUP(Table13[[#This Row],[SKU]],Instruction!A:G,7,0)</f>
        <v/>
      </c>
      <c r="M50" s="9">
        <f>VLOOKUP(Table13[[#This Row],[ASIN]],'[1]2024'!$A:$AB,28,0)</f>
        <v/>
      </c>
      <c r="N50" s="41">
        <f>VLOOKUP(Table13[[#This Row],[SKU]],Data1!A:C,3,0)</f>
        <v/>
      </c>
      <c r="O50" s="29">
        <f>VLOOKUP(Table13[[#This Row],[Item '#]],Data2!A:D,4,0)</f>
        <v/>
      </c>
      <c r="P50" s="2">
        <f>VLOOKUP(Table13[[#This Row],[Item '#]],Data2!A:D,3,0)</f>
        <v/>
      </c>
      <c r="Q50" s="1" t="n">
        <v>120</v>
      </c>
      <c r="R50" s="2">
        <f>VLOOKUP(Table13[[#This Row],[Item '#]],[2]Sheet1!$B:$D,3,0)</f>
        <v/>
      </c>
    </row>
    <row r="51" ht="30" customHeight="1">
      <c r="A51" s="59" t="inlineStr">
        <is>
          <t>540-EACH</t>
        </is>
      </c>
      <c r="B51" s="2" t="inlineStr">
        <is>
          <t>B0BCM2D62W</t>
        </is>
      </c>
      <c r="C51" s="2" t="inlineStr">
        <is>
          <t>X003GYFQHF</t>
        </is>
      </c>
      <c r="D51" s="1">
        <f>VLOOKUP(Table13[[#This Row],[SKU]],Data1!A:B,2,0)</f>
        <v/>
      </c>
      <c r="E51" s="60">
        <f>Table13[[#This Row],[UoM]]*Table13[[#This Row],[Recommended Replenishment Qty]]</f>
        <v/>
      </c>
      <c r="F51" s="60">
        <f>Table13[[#This Row],[Total EA (Transfer to WH06)]]/Table13[[#This Row],[UoM]]</f>
        <v/>
      </c>
      <c r="G51" s="1" t="n"/>
      <c r="H51" s="41">
        <f>Table13[[#This Row],[Total EA (Transfer to WH06)]]/Table13[[#This Row],[CASE]]</f>
        <v/>
      </c>
      <c r="I51" s="61">
        <f>Table13[[#This Row],[Sellable Unit/Set/box to ship]]/Table13[[#This Row],[Case to pull]]</f>
        <v/>
      </c>
      <c r="J51" s="7">
        <f>IF(ISNUMBER(SEARCH("FNSKU",K51)),"Labeling","")</f>
        <v/>
      </c>
      <c r="K51" s="9">
        <f>VLOOKUP(Table13[[#This Row],[SKU]],Instruction!A:F,6,0)</f>
        <v/>
      </c>
      <c r="L51" s="9">
        <f>VLOOKUP(Table13[[#This Row],[SKU]],Instruction!A:G,7,0)</f>
        <v/>
      </c>
      <c r="M51" s="9">
        <f>VLOOKUP(Table13[[#This Row],[ASIN]],'[1]2024'!$A:$AB,28,0)</f>
        <v/>
      </c>
      <c r="N51" s="41">
        <f>VLOOKUP(Table13[[#This Row],[SKU]],Data1!A:C,3,0)</f>
        <v/>
      </c>
      <c r="O51" s="29">
        <f>VLOOKUP(Table13[[#This Row],[Item '#]],Data2!A:D,4,0)</f>
        <v/>
      </c>
      <c r="P51" s="2">
        <f>VLOOKUP(Table13[[#This Row],[Item '#]],Data2!A:D,3,0)</f>
        <v/>
      </c>
      <c r="Q51" s="1" t="n">
        <v>48</v>
      </c>
      <c r="R51" s="2">
        <f>VLOOKUP(Table13[[#This Row],[Item '#]],[2]Sheet1!$B:$D,3,0)</f>
        <v/>
      </c>
    </row>
    <row r="52" ht="30" customHeight="1">
      <c r="A52" s="59" t="inlineStr">
        <is>
          <t>229-EACH</t>
        </is>
      </c>
      <c r="B52" s="2" t="inlineStr">
        <is>
          <t>B003BUJXSQ</t>
        </is>
      </c>
      <c r="C52" s="2" t="inlineStr">
        <is>
          <t>B003BUJXSQ</t>
        </is>
      </c>
      <c r="D52" s="1">
        <f>VLOOKUP(Table13[[#This Row],[SKU]],Data1!A:B,2,0)</f>
        <v/>
      </c>
      <c r="E52" s="60">
        <f>Table13[[#This Row],[UoM]]*Table13[[#This Row],[Recommended Replenishment Qty]]</f>
        <v/>
      </c>
      <c r="F52" s="60">
        <f>Table13[[#This Row],[Total EA (Transfer to WH06)]]/Table13[[#This Row],[UoM]]</f>
        <v/>
      </c>
      <c r="G52" s="1" t="n"/>
      <c r="H52" s="41">
        <f>Table13[[#This Row],[Total EA (Transfer to WH06)]]/Table13[[#This Row],[CASE]]</f>
        <v/>
      </c>
      <c r="I52" s="61">
        <f>Table13[[#This Row],[Sellable Unit/Set/box to ship]]/Table13[[#This Row],[Case to pull]]</f>
        <v/>
      </c>
      <c r="J52" s="7">
        <f>IF(ISNUMBER(SEARCH("FNSKU",K52)),"Labeling","")</f>
        <v/>
      </c>
      <c r="K52" s="9">
        <f>VLOOKUP(Table13[[#This Row],[SKU]],Instruction!A:F,6,0)</f>
        <v/>
      </c>
      <c r="L52" s="9">
        <f>VLOOKUP(Table13[[#This Row],[SKU]],Instruction!A:G,7,0)</f>
        <v/>
      </c>
      <c r="M52" s="9">
        <f>VLOOKUP(Table13[[#This Row],[ASIN]],'[1]2024'!$A:$AB,28,0)</f>
        <v/>
      </c>
      <c r="N52" s="41">
        <f>VLOOKUP(Table13[[#This Row],[SKU]],Data1!A:C,3,0)</f>
        <v/>
      </c>
      <c r="O52" s="29">
        <f>VLOOKUP(Table13[[#This Row],[Item '#]],Data2!A:D,4,0)</f>
        <v/>
      </c>
      <c r="P52" s="2">
        <f>VLOOKUP(Table13[[#This Row],[Item '#]],Data2!A:D,3,0)</f>
        <v/>
      </c>
      <c r="Q52" s="1" t="n">
        <v>144</v>
      </c>
      <c r="R52" s="2">
        <f>VLOOKUP(Table13[[#This Row],[Item '#]],[2]Sheet1!$B:$D,3,0)</f>
        <v/>
      </c>
    </row>
    <row r="53" ht="30" customHeight="1">
      <c r="A53" s="59" t="inlineStr">
        <is>
          <t>834-EACH</t>
        </is>
      </c>
      <c r="B53" s="2" t="inlineStr">
        <is>
          <t>B0D7RN1FV3</t>
        </is>
      </c>
      <c r="C53" s="2" t="inlineStr">
        <is>
          <t>B0D7RN1FV3</t>
        </is>
      </c>
      <c r="D53" s="1">
        <f>VLOOKUP(Table13[[#This Row],[SKU]],Data1!A:B,2,0)</f>
        <v/>
      </c>
      <c r="E53" s="60">
        <f>Table13[[#This Row],[UoM]]*Table13[[#This Row],[Recommended Replenishment Qty]]</f>
        <v/>
      </c>
      <c r="F53" s="60">
        <f>Table13[[#This Row],[Total EA (Transfer to WH06)]]/Table13[[#This Row],[UoM]]</f>
        <v/>
      </c>
      <c r="G53" s="1" t="n"/>
      <c r="H53" s="41">
        <f>Table13[[#This Row],[Total EA (Transfer to WH06)]]/Table13[[#This Row],[CASE]]</f>
        <v/>
      </c>
      <c r="I53" s="61">
        <f>Table13[[#This Row],[Sellable Unit/Set/box to ship]]/Table13[[#This Row],[Case to pull]]</f>
        <v/>
      </c>
      <c r="J53" s="7">
        <f>IF(ISNUMBER(SEARCH("FNSKU",K53)),"Labeling","")</f>
        <v/>
      </c>
      <c r="K53" s="9">
        <f>VLOOKUP(Table13[[#This Row],[SKU]],Instruction!A:F,6,0)</f>
        <v/>
      </c>
      <c r="L53" s="9">
        <f>VLOOKUP(Table13[[#This Row],[SKU]],Instruction!A:G,7,0)</f>
        <v/>
      </c>
      <c r="M53" s="9">
        <f>VLOOKUP(Table13[[#This Row],[ASIN]],'[1]2024'!$A:$AB,28,0)</f>
        <v/>
      </c>
      <c r="N53" s="41">
        <f>VLOOKUP(Table13[[#This Row],[SKU]],Data1!A:C,3,0)</f>
        <v/>
      </c>
      <c r="O53" s="29">
        <f>VLOOKUP(Table13[[#This Row],[Item '#]],Data2!A:D,4,0)</f>
        <v/>
      </c>
      <c r="P53" s="2">
        <f>VLOOKUP(Table13[[#This Row],[Item '#]],Data2!A:D,3,0)</f>
        <v/>
      </c>
      <c r="Q53" s="1" t="n">
        <v>72</v>
      </c>
      <c r="R53" s="2">
        <f>VLOOKUP(Table13[[#This Row],[Item '#]],[2]Sheet1!$B:$D,3,0)</f>
        <v/>
      </c>
    </row>
    <row r="54" ht="30" customHeight="1">
      <c r="A54" s="59" t="inlineStr">
        <is>
          <t>4121-EACH</t>
        </is>
      </c>
      <c r="B54" s="2" t="inlineStr">
        <is>
          <t>B07Q713Y6M</t>
        </is>
      </c>
      <c r="C54" s="2" t="inlineStr">
        <is>
          <t>X003SBSJAR</t>
        </is>
      </c>
      <c r="D54" s="1">
        <f>VLOOKUP(Table13[[#This Row],[SKU]],Data1!A:B,2,0)</f>
        <v/>
      </c>
      <c r="E54" s="60">
        <f>Table13[[#This Row],[UoM]]*Table13[[#This Row],[Recommended Replenishment Qty]]</f>
        <v/>
      </c>
      <c r="F54" s="60">
        <f>Table13[[#This Row],[Total EA (Transfer to WH06)]]/Table13[[#This Row],[UoM]]</f>
        <v/>
      </c>
      <c r="G54" s="1" t="n"/>
      <c r="H54" s="41">
        <f>Table13[[#This Row],[Total EA (Transfer to WH06)]]/Table13[[#This Row],[CASE]]</f>
        <v/>
      </c>
      <c r="I54" s="61">
        <f>Table13[[#This Row],[Sellable Unit/Set/box to ship]]/Table13[[#This Row],[Case to pull]]</f>
        <v/>
      </c>
      <c r="J54" s="7">
        <f>IF(ISNUMBER(SEARCH("FNSKU",K54)),"Labeling","")</f>
        <v/>
      </c>
      <c r="K54" s="9">
        <f>VLOOKUP(Table13[[#This Row],[SKU]],Instruction!A:F,6,0)</f>
        <v/>
      </c>
      <c r="L54" s="9">
        <f>VLOOKUP(Table13[[#This Row],[SKU]],Instruction!A:G,7,0)</f>
        <v/>
      </c>
      <c r="M54" s="9">
        <f>VLOOKUP(Table13[[#This Row],[ASIN]],'[1]2024'!$A:$AB,28,0)</f>
        <v/>
      </c>
      <c r="N54" s="41">
        <f>VLOOKUP(Table13[[#This Row],[SKU]],Data1!A:C,3,0)</f>
        <v/>
      </c>
      <c r="O54" s="29">
        <f>VLOOKUP(Table13[[#This Row],[Item '#]],Data2!A:D,4,0)</f>
        <v/>
      </c>
      <c r="P54" s="2">
        <f>VLOOKUP(Table13[[#This Row],[Item '#]],Data2!A:D,3,0)</f>
        <v/>
      </c>
      <c r="Q54" s="1" t="n">
        <v>276</v>
      </c>
      <c r="R54" s="2">
        <f>VLOOKUP(Table13[[#This Row],[Item '#]],[2]Sheet1!$B:$D,3,0)</f>
        <v/>
      </c>
    </row>
    <row r="55" ht="30" customHeight="1">
      <c r="A55" s="59" t="inlineStr">
        <is>
          <t>5011-EACH</t>
        </is>
      </c>
      <c r="B55" s="2" t="inlineStr">
        <is>
          <t>B001BO40DC</t>
        </is>
      </c>
      <c r="C55" s="2" t="inlineStr">
        <is>
          <t>B001BO40DC</t>
        </is>
      </c>
      <c r="D55" s="1">
        <f>VLOOKUP(Table13[[#This Row],[SKU]],Data1!A:B,2,0)</f>
        <v/>
      </c>
      <c r="E55" s="60">
        <f>Table13[[#This Row],[UoM]]*Table13[[#This Row],[Recommended Replenishment Qty]]</f>
        <v/>
      </c>
      <c r="F55" s="60">
        <f>Table13[[#This Row],[Total EA (Transfer to WH06)]]/Table13[[#This Row],[UoM]]</f>
        <v/>
      </c>
      <c r="G55" s="1" t="n"/>
      <c r="H55" s="41">
        <f>Table13[[#This Row],[Total EA (Transfer to WH06)]]/Table13[[#This Row],[CASE]]</f>
        <v/>
      </c>
      <c r="I55" s="61">
        <f>Table13[[#This Row],[Sellable Unit/Set/box to ship]]/Table13[[#This Row],[Case to pull]]</f>
        <v/>
      </c>
      <c r="J55" s="7">
        <f>IF(ISNUMBER(SEARCH("FNSKU",K55)),"Labeling","")</f>
        <v/>
      </c>
      <c r="K55" s="9">
        <f>VLOOKUP(Table13[[#This Row],[SKU]],Instruction!A:F,6,0)</f>
        <v/>
      </c>
      <c r="L55" s="9">
        <f>VLOOKUP(Table13[[#This Row],[SKU]],Instruction!A:G,7,0)</f>
        <v/>
      </c>
      <c r="M55" s="9">
        <f>VLOOKUP(Table13[[#This Row],[ASIN]],'[1]2024'!$A:$AB,28,0)</f>
        <v/>
      </c>
      <c r="N55" s="41">
        <f>VLOOKUP(Table13[[#This Row],[SKU]],Data1!A:C,3,0)</f>
        <v/>
      </c>
      <c r="O55" s="29">
        <f>VLOOKUP(Table13[[#This Row],[Item '#]],Data2!A:D,4,0)</f>
        <v/>
      </c>
      <c r="P55" s="2">
        <f>VLOOKUP(Table13[[#This Row],[Item '#]],Data2!A:D,3,0)</f>
        <v/>
      </c>
      <c r="Q55" s="1" t="n">
        <v>300</v>
      </c>
      <c r="R55" s="2">
        <f>VLOOKUP(Table13[[#This Row],[Item '#]],[2]Sheet1!$B:$D,3,0)</f>
        <v/>
      </c>
    </row>
    <row r="56" ht="30" customHeight="1">
      <c r="A56" s="59" t="inlineStr">
        <is>
          <t>2236-EACH</t>
        </is>
      </c>
      <c r="B56" s="2" t="inlineStr">
        <is>
          <t>B08FF6RL8X</t>
        </is>
      </c>
      <c r="C56" s="2" t="inlineStr">
        <is>
          <t>B08FF6RL8X</t>
        </is>
      </c>
      <c r="D56" s="1">
        <f>VLOOKUP(Table13[[#This Row],[SKU]],Data1!A:B,2,0)</f>
        <v/>
      </c>
      <c r="E56" s="60">
        <f>Table13[[#This Row],[UoM]]*Table13[[#This Row],[Recommended Replenishment Qty]]</f>
        <v/>
      </c>
      <c r="F56" s="60">
        <f>Table13[[#This Row],[Total EA (Transfer to WH06)]]/Table13[[#This Row],[UoM]]</f>
        <v/>
      </c>
      <c r="G56" s="1" t="n"/>
      <c r="H56" s="41">
        <f>Table13[[#This Row],[Total EA (Transfer to WH06)]]/Table13[[#This Row],[CASE]]</f>
        <v/>
      </c>
      <c r="I56" s="61">
        <f>Table13[[#This Row],[Sellable Unit/Set/box to ship]]/Table13[[#This Row],[Case to pull]]</f>
        <v/>
      </c>
      <c r="J56" s="7">
        <f>IF(ISNUMBER(SEARCH("FNSKU",K56)),"Labeling","")</f>
        <v/>
      </c>
      <c r="K56" s="9">
        <f>VLOOKUP(Table13[[#This Row],[SKU]],Instruction!A:F,6,0)</f>
        <v/>
      </c>
      <c r="L56" s="9">
        <f>VLOOKUP(Table13[[#This Row],[SKU]],Instruction!A:G,7,0)</f>
        <v/>
      </c>
      <c r="M56" s="9">
        <f>VLOOKUP(Table13[[#This Row],[ASIN]],'[1]2024'!$A:$AB,28,0)</f>
        <v/>
      </c>
      <c r="N56" s="41">
        <f>VLOOKUP(Table13[[#This Row],[SKU]],Data1!A:C,3,0)</f>
        <v/>
      </c>
      <c r="O56" s="29">
        <f>VLOOKUP(Table13[[#This Row],[Item '#]],Data2!A:D,4,0)</f>
        <v/>
      </c>
      <c r="P56" s="2">
        <f>VLOOKUP(Table13[[#This Row],[Item '#]],Data2!A:D,3,0)</f>
        <v/>
      </c>
      <c r="Q56" s="1" t="n">
        <v>288</v>
      </c>
      <c r="R56" s="2">
        <f>VLOOKUP(Table13[[#This Row],[Item '#]],[2]Sheet1!$B:$D,3,0)</f>
        <v/>
      </c>
    </row>
    <row r="57" ht="30" customHeight="1">
      <c r="A57" s="40" t="inlineStr">
        <is>
          <t>552-EACH</t>
        </is>
      </c>
      <c r="B57" s="2" t="inlineStr">
        <is>
          <t>B07T1JYHZC</t>
        </is>
      </c>
      <c r="C57" s="2" t="inlineStr">
        <is>
          <t>B07T1JYHZC</t>
        </is>
      </c>
      <c r="D57" s="1">
        <f>VLOOKUP(Table13[[#This Row],[SKU]],Data1!A:B,2,0)</f>
        <v/>
      </c>
      <c r="E57" s="41">
        <f>Table13[[#This Row],[UoM]]*Table13[[#This Row],[Recommended Replenishment Qty]]</f>
        <v/>
      </c>
      <c r="F57" s="41">
        <f>Table13[[#This Row],[Total EA (Transfer to WH06)]]/Table13[[#This Row],[UoM]]</f>
        <v/>
      </c>
      <c r="G57" s="1" t="n"/>
      <c r="H57" s="41">
        <f>Table13[[#This Row],[Total EA (Transfer to WH06)]]/Table13[[#This Row],[CASE]]</f>
        <v/>
      </c>
      <c r="I57" s="42">
        <f>Table13[[#This Row],[Sellable Unit/Set/box to ship]]/Table13[[#This Row],[Case to pull]]</f>
        <v/>
      </c>
      <c r="J57" s="7">
        <f>IF(ISNUMBER(SEARCH("FNSKU",K57)),"Labeling","")</f>
        <v/>
      </c>
      <c r="K57" s="9">
        <f>VLOOKUP(Table13[[#This Row],[SKU]],Instruction!A:F,6,0)</f>
        <v/>
      </c>
      <c r="L57" s="9">
        <f>VLOOKUP(Table13[[#This Row],[SKU]],Instruction!A:G,7,0)</f>
        <v/>
      </c>
      <c r="M57" s="9">
        <f>VLOOKUP(Table13[[#This Row],[ASIN]],'[1]2024'!$A:$AB,28,0)</f>
        <v/>
      </c>
      <c r="N57" s="41">
        <f>VLOOKUP(Table13[[#This Row],[SKU]],Data1!A:C,3,0)</f>
        <v/>
      </c>
      <c r="O57" s="29">
        <f>VLOOKUP(Table13[[#This Row],[Item '#]],Data2!A:D,4,0)</f>
        <v/>
      </c>
      <c r="P57" s="2">
        <f>VLOOKUP(Table13[[#This Row],[Item '#]],Data2!A:D,3,0)</f>
        <v/>
      </c>
      <c r="Q57" s="1" t="n">
        <v>180</v>
      </c>
      <c r="R57" s="2">
        <f>VLOOKUP(Table13[[#This Row],[Item '#]],[2]Sheet1!$B:$D,3,0)</f>
        <v/>
      </c>
    </row>
    <row r="58" ht="30" customHeight="1">
      <c r="A58" s="64" t="inlineStr">
        <is>
          <t>41166-EACH-1</t>
        </is>
      </c>
      <c r="B58" s="2" t="inlineStr">
        <is>
          <t>B09MDRGNCP</t>
        </is>
      </c>
      <c r="C58" s="2" t="inlineStr">
        <is>
          <t>B09MDRGNCP</t>
        </is>
      </c>
      <c r="D58" s="1">
        <f>VLOOKUP(Table13[[#This Row],[SKU]],Data1!A:B,2,0)</f>
        <v/>
      </c>
      <c r="E58" s="60">
        <f>Table13[[#This Row],[UoM]]*Table13[[#This Row],[Recommended Replenishment Qty]]</f>
        <v/>
      </c>
      <c r="F58" s="60">
        <f>Table13[[#This Row],[Total EA (Transfer to WH06)]]/Table13[[#This Row],[UoM]]</f>
        <v/>
      </c>
      <c r="G58" s="1" t="n"/>
      <c r="H58" s="41">
        <f>Table13[[#This Row],[Total EA (Transfer to WH06)]]/Table13[[#This Row],[CASE]]</f>
        <v/>
      </c>
      <c r="I58" s="61">
        <f>Table13[[#This Row],[Sellable Unit/Set/box to ship]]/Table13[[#This Row],[Case to pull]]</f>
        <v/>
      </c>
      <c r="J58" s="7">
        <f>IF(ISNUMBER(SEARCH("FNSKU",K58)),"Labeling","")</f>
        <v/>
      </c>
      <c r="K58" s="9">
        <f>VLOOKUP(Table13[[#This Row],[SKU]],Instruction!A:F,6,0)</f>
        <v/>
      </c>
      <c r="L58" s="9">
        <f>VLOOKUP(Table13[[#This Row],[SKU]],Instruction!A:G,7,0)</f>
        <v/>
      </c>
      <c r="M58" s="9">
        <f>VLOOKUP(Table13[[#This Row],[ASIN]],'[1]2024'!$A:$AB,28,0)</f>
        <v/>
      </c>
      <c r="N58" s="41">
        <f>VLOOKUP(Table13[[#This Row],[SKU]],Data1!A:C,3,0)</f>
        <v/>
      </c>
      <c r="O58" s="29">
        <f>VLOOKUP(Table13[[#This Row],[Item '#]],Data2!A:D,4,0)</f>
        <v/>
      </c>
      <c r="P58" s="2" t="n">
        <v>9</v>
      </c>
      <c r="Q58" s="1" t="n">
        <v>513</v>
      </c>
      <c r="R58" s="2">
        <f>VLOOKUP(Table13[[#This Row],[Item '#]],[2]Sheet1!$B:$D,3,0)</f>
        <v/>
      </c>
    </row>
    <row r="59" ht="30" customHeight="1">
      <c r="A59" s="59" t="inlineStr">
        <is>
          <t>465-EACH-B</t>
        </is>
      </c>
      <c r="B59" s="2" t="inlineStr">
        <is>
          <t>B000BLJEKU</t>
        </is>
      </c>
      <c r="C59" s="2" t="inlineStr">
        <is>
          <t>B000BLJEKU</t>
        </is>
      </c>
      <c r="D59" s="1">
        <f>VLOOKUP(Table13[[#This Row],[SKU]],Data1!A:B,2,0)</f>
        <v/>
      </c>
      <c r="E59" s="60">
        <f>Table13[[#This Row],[UoM]]*Table13[[#This Row],[Recommended Replenishment Qty]]</f>
        <v/>
      </c>
      <c r="F59" s="60">
        <f>Table13[[#This Row],[Total EA (Transfer to WH06)]]/Table13[[#This Row],[UoM]]</f>
        <v/>
      </c>
      <c r="G59" s="1" t="n"/>
      <c r="H59" s="41">
        <f>Table13[[#This Row],[Total EA (Transfer to WH06)]]/Table13[[#This Row],[CASE]]</f>
        <v/>
      </c>
      <c r="I59" s="61">
        <f>Table13[[#This Row],[Sellable Unit/Set/box to ship]]/Table13[[#This Row],[Case to pull]]</f>
        <v/>
      </c>
      <c r="J59" s="7">
        <f>IF(ISNUMBER(SEARCH("FNSKU",K59)),"Labeling","")</f>
        <v/>
      </c>
      <c r="K59" s="9">
        <f>VLOOKUP(Table13[[#This Row],[SKU]],Instruction!A:F,6,0)</f>
        <v/>
      </c>
      <c r="L59" s="9">
        <f>VLOOKUP(Table13[[#This Row],[SKU]],Instruction!A:G,7,0)</f>
        <v/>
      </c>
      <c r="M59" s="9">
        <f>VLOOKUP(Table13[[#This Row],[ASIN]],'[1]2024'!$A:$AB,28,0)</f>
        <v/>
      </c>
      <c r="N59" s="41">
        <f>VLOOKUP(Table13[[#This Row],[SKU]],Data1!A:C,3,0)</f>
        <v/>
      </c>
      <c r="O59" s="29">
        <f>VLOOKUP(Table13[[#This Row],[Item '#]],Data2!A:D,4,0)</f>
        <v/>
      </c>
      <c r="P59" s="2">
        <f>VLOOKUP(Table13[[#This Row],[Item '#]],Data2!A:D,3,0)</f>
        <v/>
      </c>
      <c r="Q59" s="1" t="n">
        <v>336</v>
      </c>
      <c r="R59" s="2">
        <f>VLOOKUP(Table13[[#This Row],[Item '#]],[2]Sheet1!$B:$D,3,0)</f>
        <v/>
      </c>
    </row>
    <row r="60" ht="30" customHeight="1">
      <c r="A60" s="59" t="inlineStr">
        <is>
          <t>5045-EACH</t>
        </is>
      </c>
      <c r="B60" s="2" t="inlineStr">
        <is>
          <t>B07S94M6P6</t>
        </is>
      </c>
      <c r="C60" s="2" t="inlineStr">
        <is>
          <t>X003DE6G1X</t>
        </is>
      </c>
      <c r="D60" s="1">
        <f>VLOOKUP(Table13[[#This Row],[SKU]],Data1!A:B,2,0)</f>
        <v/>
      </c>
      <c r="E60" s="60">
        <f>Table13[[#This Row],[UoM]]*Table13[[#This Row],[Recommended Replenishment Qty]]</f>
        <v/>
      </c>
      <c r="F60" s="60">
        <f>Table13[[#This Row],[Total EA (Transfer to WH06)]]/Table13[[#This Row],[UoM]]</f>
        <v/>
      </c>
      <c r="G60" s="1" t="n"/>
      <c r="H60" s="41">
        <f>Table13[[#This Row],[Total EA (Transfer to WH06)]]/Table13[[#This Row],[CASE]]</f>
        <v/>
      </c>
      <c r="I60" s="61">
        <f>Table13[[#This Row],[Sellable Unit/Set/box to ship]]/Table13[[#This Row],[Case to pull]]</f>
        <v/>
      </c>
      <c r="J60" s="7">
        <f>IF(ISNUMBER(SEARCH("FNSKU",K60)),"Labeling","")</f>
        <v/>
      </c>
      <c r="K60" s="9">
        <f>VLOOKUP(Table13[[#This Row],[SKU]],Instruction!A:F,6,0)</f>
        <v/>
      </c>
      <c r="L60" s="9">
        <f>VLOOKUP(Table13[[#This Row],[SKU]],Instruction!A:G,7,0)</f>
        <v/>
      </c>
      <c r="M60" s="9">
        <f>VLOOKUP(Table13[[#This Row],[ASIN]],'[1]2024'!$A:$AB,28,0)</f>
        <v/>
      </c>
      <c r="N60" s="41">
        <f>VLOOKUP(Table13[[#This Row],[SKU]],Data1!A:C,3,0)</f>
        <v/>
      </c>
      <c r="O60" s="29">
        <f>VLOOKUP(Table13[[#This Row],[Item '#]],Data2!A:D,4,0)</f>
        <v/>
      </c>
      <c r="P60" s="2">
        <f>VLOOKUP(Table13[[#This Row],[Item '#]],Data2!A:D,3,0)</f>
        <v/>
      </c>
      <c r="Q60" s="1" t="n">
        <v>1008</v>
      </c>
      <c r="R60" s="2">
        <f>VLOOKUP(Table13[[#This Row],[Item '#]],[2]Sheet1!$B:$D,3,0)</f>
        <v/>
      </c>
    </row>
    <row r="61" ht="30" customHeight="1">
      <c r="A61" s="59" t="inlineStr">
        <is>
          <t>4104-EACH</t>
        </is>
      </c>
      <c r="B61" s="2" t="inlineStr">
        <is>
          <t>B07Q97R8X9</t>
        </is>
      </c>
      <c r="C61" s="2" t="inlineStr">
        <is>
          <t>X003SC1YCL</t>
        </is>
      </c>
      <c r="D61" s="1">
        <f>VLOOKUP(Table13[[#This Row],[SKU]],Data1!A:B,2,0)</f>
        <v/>
      </c>
      <c r="E61" s="60">
        <f>Table13[[#This Row],[UoM]]*Table13[[#This Row],[Recommended Replenishment Qty]]</f>
        <v/>
      </c>
      <c r="F61" s="60">
        <f>Table13[[#This Row],[Total EA (Transfer to WH06)]]/Table13[[#This Row],[UoM]]</f>
        <v/>
      </c>
      <c r="G61" s="1" t="n"/>
      <c r="H61" s="41">
        <f>Table13[[#This Row],[Total EA (Transfer to WH06)]]/Table13[[#This Row],[CASE]]</f>
        <v/>
      </c>
      <c r="I61" s="61">
        <f>Table13[[#This Row],[Sellable Unit/Set/box to ship]]/Table13[[#This Row],[Case to pull]]</f>
        <v/>
      </c>
      <c r="J61" s="7">
        <f>IF(ISNUMBER(SEARCH("FNSKU",K61)),"Labeling","")</f>
        <v/>
      </c>
      <c r="K61" s="9">
        <f>VLOOKUP(Table13[[#This Row],[SKU]],Instruction!A:F,6,0)</f>
        <v/>
      </c>
      <c r="L61" s="9">
        <f>VLOOKUP(Table13[[#This Row],[SKU]],Instruction!A:G,7,0)</f>
        <v/>
      </c>
      <c r="M61" s="9">
        <f>VLOOKUP(Table13[[#This Row],[ASIN]],'[1]2024'!$A:$AB,28,0)</f>
        <v/>
      </c>
      <c r="N61" s="41">
        <f>VLOOKUP(Table13[[#This Row],[SKU]],Data1!A:C,3,0)</f>
        <v/>
      </c>
      <c r="O61" s="29">
        <f>VLOOKUP(Table13[[#This Row],[Item '#]],Data2!A:D,4,0)</f>
        <v/>
      </c>
      <c r="P61" s="2">
        <f>VLOOKUP(Table13[[#This Row],[Item '#]],Data2!A:D,3,0)</f>
        <v/>
      </c>
      <c r="Q61" s="1" t="n">
        <v>204</v>
      </c>
      <c r="R61" s="2">
        <f>VLOOKUP(Table13[[#This Row],[Item '#]],[2]Sheet1!$B:$D,3,0)</f>
        <v/>
      </c>
    </row>
    <row r="62" ht="30" customHeight="1">
      <c r="A62" s="59" t="inlineStr">
        <is>
          <t>4120-EACH</t>
        </is>
      </c>
      <c r="B62" s="2" t="inlineStr">
        <is>
          <t>B07Q713R9G</t>
        </is>
      </c>
      <c r="C62" s="2" t="inlineStr">
        <is>
          <t>X003SC97MP</t>
        </is>
      </c>
      <c r="D62" s="1">
        <f>VLOOKUP(Table13[[#This Row],[SKU]],Data1!A:B,2,0)</f>
        <v/>
      </c>
      <c r="E62" s="60">
        <f>Table13[[#This Row],[UoM]]*Table13[[#This Row],[Recommended Replenishment Qty]]</f>
        <v/>
      </c>
      <c r="F62" s="60">
        <f>Table13[[#This Row],[Total EA (Transfer to WH06)]]/Table13[[#This Row],[UoM]]</f>
        <v/>
      </c>
      <c r="G62" s="1" t="n"/>
      <c r="H62" s="41">
        <f>Table13[[#This Row],[Total EA (Transfer to WH06)]]/Table13[[#This Row],[CASE]]</f>
        <v/>
      </c>
      <c r="I62" s="61">
        <f>Table13[[#This Row],[Sellable Unit/Set/box to ship]]/Table13[[#This Row],[Case to pull]]</f>
        <v/>
      </c>
      <c r="J62" s="7">
        <f>IF(ISNUMBER(SEARCH("FNSKU",K62)),"Labeling","")</f>
        <v/>
      </c>
      <c r="K62" s="9">
        <f>VLOOKUP(Table13[[#This Row],[SKU]],Instruction!A:F,6,0)</f>
        <v/>
      </c>
      <c r="L62" s="9">
        <f>VLOOKUP(Table13[[#This Row],[SKU]],Instruction!A:G,7,0)</f>
        <v/>
      </c>
      <c r="M62" s="9">
        <f>VLOOKUP(Table13[[#This Row],[ASIN]],'[1]2024'!$A:$AB,28,0)</f>
        <v/>
      </c>
      <c r="N62" s="41">
        <f>VLOOKUP(Table13[[#This Row],[SKU]],Data1!A:C,3,0)</f>
        <v/>
      </c>
      <c r="O62" s="29">
        <f>VLOOKUP(Table13[[#This Row],[Item '#]],Data2!A:D,4,0)</f>
        <v/>
      </c>
      <c r="P62" s="2">
        <f>VLOOKUP(Table13[[#This Row],[Item '#]],Data2!A:D,3,0)</f>
        <v/>
      </c>
      <c r="Q62" s="1" t="n">
        <v>120</v>
      </c>
      <c r="R62" s="2">
        <f>VLOOKUP(Table13[[#This Row],[Item '#]],[2]Sheet1!$B:$D,3,0)</f>
        <v/>
      </c>
    </row>
    <row r="63" ht="30" customHeight="1">
      <c r="A63" s="59" t="inlineStr">
        <is>
          <t>212-EACH</t>
        </is>
      </c>
      <c r="B63" s="2" t="inlineStr">
        <is>
          <t>B07RLPFK92</t>
        </is>
      </c>
      <c r="C63" s="2" t="inlineStr">
        <is>
          <t>X003TJ1SWJ</t>
        </is>
      </c>
      <c r="D63" s="1">
        <f>VLOOKUP(Table13[[#This Row],[SKU]],Data1!A:B,2,0)</f>
        <v/>
      </c>
      <c r="E63" s="60">
        <f>Table13[[#This Row],[UoM]]*Table13[[#This Row],[Recommended Replenishment Qty]]</f>
        <v/>
      </c>
      <c r="F63" s="60">
        <f>Table13[[#This Row],[Total EA (Transfer to WH06)]]/Table13[[#This Row],[UoM]]</f>
        <v/>
      </c>
      <c r="G63" s="1" t="n"/>
      <c r="H63" s="41">
        <f>Table13[[#This Row],[Total EA (Transfer to WH06)]]/Table13[[#This Row],[CASE]]</f>
        <v/>
      </c>
      <c r="I63" s="61">
        <f>Table13[[#This Row],[Sellable Unit/Set/box to ship]]/Table13[[#This Row],[Case to pull]]</f>
        <v/>
      </c>
      <c r="J63" s="7">
        <f>IF(ISNUMBER(SEARCH("FNSKU",K63)),"Labeling","")</f>
        <v/>
      </c>
      <c r="K63" s="9">
        <f>VLOOKUP(Table13[[#This Row],[SKU]],Instruction!A:F,6,0)</f>
        <v/>
      </c>
      <c r="L63" s="9">
        <f>VLOOKUP(Table13[[#This Row],[SKU]],Instruction!A:G,7,0)</f>
        <v/>
      </c>
      <c r="M63" s="9">
        <f>VLOOKUP(Table13[[#This Row],[ASIN]],'[1]2024'!$A:$AB,28,0)</f>
        <v/>
      </c>
      <c r="N63" s="41">
        <f>VLOOKUP(Table13[[#This Row],[SKU]],Data1!A:C,3,0)</f>
        <v/>
      </c>
      <c r="O63" s="29">
        <f>VLOOKUP(Table13[[#This Row],[Item '#]],Data2!A:D,4,0)</f>
        <v/>
      </c>
      <c r="P63" s="2">
        <f>VLOOKUP(Table13[[#This Row],[Item '#]],Data2!A:D,3,0)</f>
        <v/>
      </c>
      <c r="Q63" s="1" t="n">
        <v>720</v>
      </c>
      <c r="R63" s="2">
        <f>VLOOKUP(Table13[[#This Row],[Item '#]],[2]Sheet1!$B:$D,3,0)</f>
        <v/>
      </c>
    </row>
    <row r="64" ht="30" customHeight="1">
      <c r="A64" s="78" t="inlineStr">
        <is>
          <t>903-EACH</t>
        </is>
      </c>
      <c r="B64" s="65" t="inlineStr">
        <is>
          <t>B0018ML7KG</t>
        </is>
      </c>
      <c r="C64" s="65" t="inlineStr">
        <is>
          <t>B0018ML7KG</t>
        </is>
      </c>
      <c r="D64" s="29">
        <f>VLOOKUP(Table13[[#This Row],[SKU]],Data1!A:B,2,0)</f>
        <v/>
      </c>
      <c r="E64" s="66">
        <f>Table13[[#This Row],[UoM]]*Table13[[#This Row],[Recommended Replenishment Qty]]</f>
        <v/>
      </c>
      <c r="F64" s="66">
        <f>Table13[[#This Row],[Total EA (Transfer to WH06)]]/Table13[[#This Row],[UoM]]</f>
        <v/>
      </c>
      <c r="G64" s="1">
        <f>Table13[[#This Row],[Total EA (Transfer to WH06)]]/Table13[[#This Row],[BOX]]</f>
        <v/>
      </c>
      <c r="H64" s="41" t="n"/>
      <c r="I64" s="67">
        <f>Table13[[#This Row],[Sellable Unit/Set/box to ship]]/Table13[[#This Row],[Box to pull]]</f>
        <v/>
      </c>
      <c r="J64" s="7">
        <f>IF(ISNUMBER(SEARCH("FNSKU",K64)),"Labeling","")</f>
        <v/>
      </c>
      <c r="K64" s="9">
        <f>VLOOKUP(Table13[[#This Row],[SKU]],Instruction!A:F,6,0)</f>
        <v/>
      </c>
      <c r="L64" s="9">
        <f>VLOOKUP(Table13[[#This Row],[SKU]],Instruction!A:G,7,0)</f>
        <v/>
      </c>
      <c r="M64" s="9">
        <f>VLOOKUP(Table13[[#This Row],[ASIN]],'[1]2024'!$A:$AB,28,0)</f>
        <v/>
      </c>
      <c r="N64" s="41">
        <f>VLOOKUP(Table13[[#This Row],[SKU]],Data1!A:C,3,0)</f>
        <v/>
      </c>
      <c r="O64" s="29">
        <f>VLOOKUP(Table13[[#This Row],[Item '#]],Data2!A:D,4,0)</f>
        <v/>
      </c>
      <c r="P64" s="2">
        <f>VLOOKUP(Table13[[#This Row],[Item '#]],Data2!A:D,3,0)</f>
        <v/>
      </c>
      <c r="Q64" s="29" t="n">
        <v>48</v>
      </c>
      <c r="R64" s="2">
        <f>VLOOKUP(Table13[[#This Row],[Item '#]],[2]Sheet1!$B:$D,3,0)</f>
        <v/>
      </c>
    </row>
    <row r="65" ht="30" customHeight="1">
      <c r="A65" s="40" t="inlineStr">
        <is>
          <t>3161-EACH</t>
        </is>
      </c>
      <c r="B65" s="2" t="inlineStr">
        <is>
          <t>B08FK78Z2B</t>
        </is>
      </c>
      <c r="C65" s="2" t="inlineStr">
        <is>
          <t>X003BXWZTX</t>
        </is>
      </c>
      <c r="D65" s="1">
        <f>VLOOKUP(Table13[[#This Row],[SKU]],Data1!A:B,2,0)</f>
        <v/>
      </c>
      <c r="E65" s="41">
        <f>Table13[[#This Row],[UoM]]*Table13[[#This Row],[Recommended Replenishment Qty]]</f>
        <v/>
      </c>
      <c r="F65" s="41">
        <f>Table13[[#This Row],[Total EA (Transfer to WH06)]]/Table13[[#This Row],[UoM]]</f>
        <v/>
      </c>
      <c r="G65" s="1" t="n"/>
      <c r="H65" s="41">
        <f>Table13[[#This Row],[Total EA (Transfer to WH06)]]/Table13[[#This Row],[CASE]]</f>
        <v/>
      </c>
      <c r="I65" s="42">
        <f>Table13[[#This Row],[Sellable Unit/Set/box to ship]]/Table13[[#This Row],[Case to pull]]</f>
        <v/>
      </c>
      <c r="J65" s="7">
        <f>IF(ISNUMBER(SEARCH("FNSKU",K65)),"Labeling","")</f>
        <v/>
      </c>
      <c r="K65" s="9">
        <f>VLOOKUP(Table13[[#This Row],[SKU]],Instruction!A:F,6,0)</f>
        <v/>
      </c>
      <c r="L65" s="9">
        <f>VLOOKUP(Table13[[#This Row],[SKU]],Instruction!A:G,7,0)</f>
        <v/>
      </c>
      <c r="M65" s="9">
        <f>VLOOKUP(Table13[[#This Row],[ASIN]],'[1]2024'!$A:$AB,28,0)</f>
        <v/>
      </c>
      <c r="N65" s="41">
        <f>VLOOKUP(Table13[[#This Row],[SKU]],Data1!A:C,3,0)</f>
        <v/>
      </c>
      <c r="O65" s="29">
        <f>VLOOKUP(Table13[[#This Row],[Item '#]],Data2!A:D,4,0)</f>
        <v/>
      </c>
      <c r="P65" s="2">
        <f>VLOOKUP(Table13[[#This Row],[Item '#]],Data2!A:D,3,0)</f>
        <v/>
      </c>
      <c r="Q65" s="1" t="n">
        <v>108</v>
      </c>
      <c r="R65" s="2">
        <f>VLOOKUP(Table13[[#This Row],[Item '#]],[2]Sheet1!$B:$D,3,0)</f>
        <v/>
      </c>
    </row>
    <row r="66" ht="30" customHeight="1">
      <c r="A66" s="40" t="inlineStr">
        <is>
          <t>465-EACH-1</t>
        </is>
      </c>
      <c r="B66" s="2" t="inlineStr">
        <is>
          <t>B07T766984</t>
        </is>
      </c>
      <c r="C66" s="2" t="inlineStr">
        <is>
          <t>X003T9Y59H</t>
        </is>
      </c>
      <c r="D66" s="1">
        <f>VLOOKUP(Table13[[#This Row],[SKU]],Data1!A:B,2,0)</f>
        <v/>
      </c>
      <c r="E66" s="41">
        <f>Table13[[#This Row],[UoM]]*Table13[[#This Row],[Recommended Replenishment Qty]]</f>
        <v/>
      </c>
      <c r="F66" s="41">
        <f>Table13[[#This Row],[Total EA (Transfer to WH06)]]/Table13[[#This Row],[UoM]]</f>
        <v/>
      </c>
      <c r="G66" s="1" t="n"/>
      <c r="H66" s="41">
        <f>Table13[[#This Row],[Total EA (Transfer to WH06)]]/Table13[[#This Row],[CASE]]</f>
        <v/>
      </c>
      <c r="I66" s="42">
        <f>Table13[[#This Row],[Sellable Unit/Set/box to ship]]/Table13[[#This Row],[Case to pull]]</f>
        <v/>
      </c>
      <c r="J66" s="7">
        <f>IF(ISNUMBER(SEARCH("FNSKU",K66)),"Labeling","")</f>
        <v/>
      </c>
      <c r="K66" s="9">
        <f>VLOOKUP(Table13[[#This Row],[SKU]],Instruction!A:F,6,0)</f>
        <v/>
      </c>
      <c r="L66" s="9">
        <f>VLOOKUP(Table13[[#This Row],[SKU]],Instruction!A:G,7,0)</f>
        <v/>
      </c>
      <c r="M66" s="9">
        <f>VLOOKUP(Table13[[#This Row],[ASIN]],'[1]2024'!$A:$AB,28,0)</f>
        <v/>
      </c>
      <c r="N66" s="41">
        <f>VLOOKUP(Table13[[#This Row],[SKU]],Data1!A:C,3,0)</f>
        <v/>
      </c>
      <c r="O66" s="29">
        <f>VLOOKUP(Table13[[#This Row],[Item '#]],Data2!A:D,4,0)</f>
        <v/>
      </c>
      <c r="P66" s="2">
        <f>VLOOKUP(Table13[[#This Row],[Item '#]],Data2!A:D,3,0)</f>
        <v/>
      </c>
      <c r="Q66" s="1" t="n">
        <v>144</v>
      </c>
      <c r="R66" s="2">
        <f>VLOOKUP(Table13[[#This Row],[Item '#]],[2]Sheet1!$B:$D,3,0)</f>
        <v/>
      </c>
    </row>
    <row r="67" ht="38.25" customHeight="1">
      <c r="A67" s="31" t="inlineStr">
        <is>
          <t>2043-EACH-1</t>
        </is>
      </c>
      <c r="B67" s="2" t="inlineStr">
        <is>
          <t>B00J8IK3YI</t>
        </is>
      </c>
      <c r="C67" s="2" t="inlineStr">
        <is>
          <t>X004DMV5X3</t>
        </is>
      </c>
      <c r="D67" s="1">
        <f>VLOOKUP(Table13[[#This Row],[SKU]],Data1!A:B,2,0)</f>
        <v/>
      </c>
      <c r="E67" s="32">
        <f>Table13[[#This Row],[UoM]]*Table13[[#This Row],[Recommended Replenishment Qty]]</f>
        <v/>
      </c>
      <c r="F67" s="32">
        <f>Table13[[#This Row],[Total EA (Transfer to WH06)]]/Table13[[#This Row],[UoM]]</f>
        <v/>
      </c>
      <c r="G67" s="1">
        <f>Table13[[#This Row],[Total EA (Transfer to WH06)]]/Table13[[#This Row],[BOX]]</f>
        <v/>
      </c>
      <c r="H67" s="41" t="n"/>
      <c r="I67" s="67">
        <f>Table13[[#This Row],[Sellable Unit/Set/box to ship]]/Table13[[#This Row],[Box to pull]]</f>
        <v/>
      </c>
      <c r="J67" s="7">
        <f>IF(ISNUMBER(SEARCH("FNSKU",K67)),"Labeling","")</f>
        <v/>
      </c>
      <c r="K67" s="9">
        <f>VLOOKUP(Table13[[#This Row],[SKU]],Instruction!A:F,6,0)</f>
        <v/>
      </c>
      <c r="L67" s="9">
        <f>VLOOKUP(Table13[[#This Row],[SKU]],Instruction!A:G,7,0)</f>
        <v/>
      </c>
      <c r="M67" s="9">
        <f>VLOOKUP(Table13[[#This Row],[ASIN]],'[1]2024'!$A:$AB,28,0)</f>
        <v/>
      </c>
      <c r="N67" s="41">
        <f>VLOOKUP(Table13[[#This Row],[SKU]],Data1!A:C,3,0)</f>
        <v/>
      </c>
      <c r="O67" s="29">
        <f>VLOOKUP(Table13[[#This Row],[Item '#]],Data2!A:D,4,0)</f>
        <v/>
      </c>
      <c r="P67" s="2">
        <f>VLOOKUP(Table13[[#This Row],[Item '#]],Data2!A:D,3,0)</f>
        <v/>
      </c>
      <c r="Q67" s="1" t="n">
        <v>96</v>
      </c>
      <c r="R67" s="2">
        <f>VLOOKUP(Table13[[#This Row],[Item '#]],[2]Sheet1!$B:$D,3,0)</f>
        <v/>
      </c>
    </row>
    <row r="68" ht="30" customHeight="1">
      <c r="A68" s="40" t="inlineStr">
        <is>
          <t>5081-EACH</t>
        </is>
      </c>
      <c r="B68" s="2" t="inlineStr">
        <is>
          <t>B094XLGQL9</t>
        </is>
      </c>
      <c r="C68" s="2" t="inlineStr">
        <is>
          <t>X0043UZ5ZJ</t>
        </is>
      </c>
      <c r="D68" s="1">
        <f>VLOOKUP(Table13[[#This Row],[SKU]],Data1!A:B,2,0)</f>
        <v/>
      </c>
      <c r="E68" s="41">
        <f>Table13[[#This Row],[UoM]]*Table13[[#This Row],[Recommended Replenishment Qty]]</f>
        <v/>
      </c>
      <c r="F68" s="41">
        <f>Table13[[#This Row],[Total EA (Transfer to WH06)]]/Table13[[#This Row],[UoM]]</f>
        <v/>
      </c>
      <c r="G68" s="1" t="n"/>
      <c r="H68" s="41">
        <f>Table13[[#This Row],[Total EA (Transfer to WH06)]]/Table13[[#This Row],[CASE]]</f>
        <v/>
      </c>
      <c r="I68" s="42">
        <f>Table13[[#This Row],[Sellable Unit/Set/box to ship]]/Table13[[#This Row],[Case to pull]]</f>
        <v/>
      </c>
      <c r="J68" s="7">
        <f>IF(ISNUMBER(SEARCH("FNSKU",K68)),"Labeling","")</f>
        <v/>
      </c>
      <c r="K68" s="9">
        <f>VLOOKUP(Table13[[#This Row],[SKU]],Instruction!A:F,6,0)</f>
        <v/>
      </c>
      <c r="L68" s="9">
        <f>VLOOKUP(Table13[[#This Row],[SKU]],Instruction!A:G,7,0)</f>
        <v/>
      </c>
      <c r="M68" s="9">
        <f>VLOOKUP(Table13[[#This Row],[ASIN]],'[1]2024'!$A:$AB,28,0)</f>
        <v/>
      </c>
      <c r="N68" s="41">
        <f>VLOOKUP(Table13[[#This Row],[SKU]],Data1!A:C,3,0)</f>
        <v/>
      </c>
      <c r="O68" s="29">
        <f>VLOOKUP(Table13[[#This Row],[Item '#]],Data2!A:D,4,0)</f>
        <v/>
      </c>
      <c r="P68" s="2">
        <f>VLOOKUP(Table13[[#This Row],[Item '#]],Data2!A:D,3,0)</f>
        <v/>
      </c>
      <c r="Q68" s="1" t="n">
        <v>96</v>
      </c>
      <c r="R68" s="2">
        <f>VLOOKUP(Table13[[#This Row],[Item '#]],[2]Sheet1!$B:$D,3,0)</f>
        <v/>
      </c>
    </row>
    <row r="69" ht="30" customHeight="1">
      <c r="A69" s="59" t="inlineStr">
        <is>
          <t>4127-EACH</t>
        </is>
      </c>
      <c r="B69" s="2" t="inlineStr">
        <is>
          <t>B07Q8XTMXF</t>
        </is>
      </c>
      <c r="C69" s="2" t="inlineStr">
        <is>
          <t>X003SC97MF</t>
        </is>
      </c>
      <c r="D69" s="1">
        <f>VLOOKUP(Table13[[#This Row],[SKU]],Data1!A:B,2,0)</f>
        <v/>
      </c>
      <c r="E69" s="60">
        <f>Table13[[#This Row],[UoM]]*Table13[[#This Row],[Recommended Replenishment Qty]]</f>
        <v/>
      </c>
      <c r="F69" s="60">
        <f>Table13[[#This Row],[Total EA (Transfer to WH06)]]/Table13[[#This Row],[UoM]]</f>
        <v/>
      </c>
      <c r="G69" s="1" t="n"/>
      <c r="H69" s="41">
        <f>Table13[[#This Row],[Total EA (Transfer to WH06)]]/Table13[[#This Row],[CASE]]</f>
        <v/>
      </c>
      <c r="I69" s="61">
        <f>Table13[[#This Row],[Sellable Unit/Set/box to ship]]/Table13[[#This Row],[Case to pull]]</f>
        <v/>
      </c>
      <c r="J69" s="7">
        <f>IF(ISNUMBER(SEARCH("FNSKU",K69)),"Labeling","")</f>
        <v/>
      </c>
      <c r="K69" s="9">
        <f>VLOOKUP(Table13[[#This Row],[SKU]],Instruction!A:F,6,0)</f>
        <v/>
      </c>
      <c r="L69" s="9">
        <f>VLOOKUP(Table13[[#This Row],[SKU]],Instruction!A:G,7,0)</f>
        <v/>
      </c>
      <c r="M69" s="9">
        <f>VLOOKUP(Table13[[#This Row],[ASIN]],'[1]2024'!$A:$AB,28,0)</f>
        <v/>
      </c>
      <c r="N69" s="41">
        <f>VLOOKUP(Table13[[#This Row],[SKU]],Data1!A:C,3,0)</f>
        <v/>
      </c>
      <c r="O69" s="29">
        <f>VLOOKUP(Table13[[#This Row],[Item '#]],Data2!A:D,4,0)</f>
        <v/>
      </c>
      <c r="P69" s="2">
        <f>VLOOKUP(Table13[[#This Row],[Item '#]],Data2!A:D,3,0)</f>
        <v/>
      </c>
      <c r="Q69" s="1" t="n">
        <v>504</v>
      </c>
      <c r="R69" s="2">
        <f>VLOOKUP(Table13[[#This Row],[Item '#]],[2]Sheet1!$B:$D,3,0)</f>
        <v/>
      </c>
    </row>
    <row r="70" ht="30" customHeight="1">
      <c r="A70" s="31" t="inlineStr">
        <is>
          <t>609-EACH</t>
        </is>
      </c>
      <c r="B70" s="2" t="inlineStr">
        <is>
          <t>B00ESWRD10</t>
        </is>
      </c>
      <c r="C70" s="2" t="inlineStr">
        <is>
          <t>B00ESWRD10</t>
        </is>
      </c>
      <c r="D70" s="1">
        <f>VLOOKUP(Table13[[#This Row],[SKU]],Data1!A:B,2,0)</f>
        <v/>
      </c>
      <c r="E70" s="32">
        <f>Table13[[#This Row],[UoM]]*Table13[[#This Row],[Recommended Replenishment Qty]]</f>
        <v/>
      </c>
      <c r="F70" s="32">
        <f>Table13[[#This Row],[Total EA (Transfer to WH06)]]/Table13[[#This Row],[UoM]]</f>
        <v/>
      </c>
      <c r="G70" s="1" t="n"/>
      <c r="H70" s="41">
        <f>Table13[[#This Row],[Total EA (Transfer to WH06)]]/Table13[[#This Row],[CASE]]</f>
        <v/>
      </c>
      <c r="I70" s="42">
        <f>Table13[[#This Row],[Sellable Unit/Set/box to ship]]/Table13[[#This Row],[Case to pull]]</f>
        <v/>
      </c>
      <c r="J70" s="7">
        <f>IF(ISNUMBER(SEARCH("FNSKU",K70)),"Labeling","")</f>
        <v/>
      </c>
      <c r="K70" s="9">
        <f>VLOOKUP(Table13[[#This Row],[SKU]],Instruction!A:F,6,0)</f>
        <v/>
      </c>
      <c r="L70" s="9">
        <f>VLOOKUP(Table13[[#This Row],[SKU]],Instruction!A:G,7,0)</f>
        <v/>
      </c>
      <c r="M70" s="9">
        <f>VLOOKUP(Table13[[#This Row],[ASIN]],'[1]2024'!$A:$AB,28,0)</f>
        <v/>
      </c>
      <c r="N70" s="41">
        <f>VLOOKUP(Table13[[#This Row],[SKU]],Data1!A:C,3,0)</f>
        <v/>
      </c>
      <c r="O70" s="29">
        <f>VLOOKUP(Table13[[#This Row],[Item '#]],Data2!A:D,4,0)</f>
        <v/>
      </c>
      <c r="P70" s="2">
        <f>VLOOKUP(Table13[[#This Row],[Item '#]],Data2!A:D,3,0)</f>
        <v/>
      </c>
      <c r="Q70" s="1" t="n">
        <v>648</v>
      </c>
      <c r="R70" s="2">
        <f>VLOOKUP(Table13[[#This Row],[Item '#]],[2]Sheet1!$B:$D,3,0)</f>
        <v/>
      </c>
    </row>
    <row r="71">
      <c r="A71" s="59" t="inlineStr">
        <is>
          <t>2044-EACH</t>
        </is>
      </c>
      <c r="B71" s="2" t="inlineStr">
        <is>
          <t>B075VXY8MQ</t>
        </is>
      </c>
      <c r="C71" s="2" t="inlineStr">
        <is>
          <t>B075VXY8MQ</t>
        </is>
      </c>
      <c r="D71" s="1">
        <f>VLOOKUP(Table13[[#This Row],[SKU]],Data1!A:B,2,0)</f>
        <v/>
      </c>
      <c r="E71" s="60">
        <f>Table13[[#This Row],[UoM]]*Table13[[#This Row],[Recommended Replenishment Qty]]</f>
        <v/>
      </c>
      <c r="F71" s="60">
        <f>Table13[[#This Row],[Total EA (Transfer to WH06)]]/Table13[[#This Row],[UoM]]</f>
        <v/>
      </c>
      <c r="G71" s="1" t="n"/>
      <c r="H71" s="41">
        <f>Table13[[#This Row],[Total EA (Transfer to WH06)]]/Table13[[#This Row],[CASE]]</f>
        <v/>
      </c>
      <c r="I71" s="61">
        <f>Table13[[#This Row],[Sellable Unit/Set/box to ship]]/Table13[[#This Row],[Case to pull]]</f>
        <v/>
      </c>
      <c r="J71" s="7">
        <f>IF(ISNUMBER(SEARCH("FNSKU",K71)),"Labeling","")</f>
        <v/>
      </c>
      <c r="K71" s="9">
        <f>VLOOKUP(Table13[[#This Row],[SKU]],Instruction!A:F,6,0)</f>
        <v/>
      </c>
      <c r="L71" s="9">
        <f>VLOOKUP(Table13[[#This Row],[SKU]],Instruction!A:G,7,0)</f>
        <v/>
      </c>
      <c r="M71" s="9">
        <f>VLOOKUP(Table13[[#This Row],[ASIN]],'[1]2024'!$A:$AB,28,0)</f>
        <v/>
      </c>
      <c r="N71" s="41">
        <f>VLOOKUP(Table13[[#This Row],[SKU]],Data1!A:C,3,0)</f>
        <v/>
      </c>
      <c r="O71" s="29">
        <f>VLOOKUP(Table13[[#This Row],[Item '#]],Data2!A:D,4,0)</f>
        <v/>
      </c>
      <c r="P71" s="2">
        <f>VLOOKUP(Table13[[#This Row],[Item '#]],Data2!A:D,3,0)</f>
        <v/>
      </c>
      <c r="Q71" s="1" t="n">
        <v>912</v>
      </c>
      <c r="R71" s="2">
        <f>VLOOKUP(Table13[[#This Row],[Item '#]],[2]Sheet1!$B:$D,3,0)</f>
        <v/>
      </c>
    </row>
    <row r="72" ht="30" customHeight="1">
      <c r="A72" s="59" t="inlineStr">
        <is>
          <t>5174-EACH</t>
        </is>
      </c>
      <c r="B72" s="2" t="inlineStr">
        <is>
          <t>B07TGB6SPM</t>
        </is>
      </c>
      <c r="C72" s="2" t="inlineStr">
        <is>
          <t>B07TGB6SPM</t>
        </is>
      </c>
      <c r="D72" s="1">
        <f>VLOOKUP(Table13[[#This Row],[SKU]],Data1!A:B,2,0)</f>
        <v/>
      </c>
      <c r="E72" s="60">
        <f>Table13[[#This Row],[UoM]]*Table13[[#This Row],[Recommended Replenishment Qty]]</f>
        <v/>
      </c>
      <c r="F72" s="60">
        <f>Table13[[#This Row],[Total EA (Transfer to WH06)]]/Table13[[#This Row],[UoM]]</f>
        <v/>
      </c>
      <c r="G72" s="1">
        <f>Table13[[#This Row],[Total EA (Transfer to WH06)]]/Table13[[#This Row],[BOX]]</f>
        <v/>
      </c>
      <c r="H72" s="41" t="n"/>
      <c r="I72" s="67">
        <f>Table13[[#This Row],[Sellable Unit/Set/box to ship]]/Table13[[#This Row],[Box to pull]]</f>
        <v/>
      </c>
      <c r="J72" s="7">
        <f>IF(ISNUMBER(SEARCH("FNSKU",K72)),"Labeling","")</f>
        <v/>
      </c>
      <c r="K72" s="9">
        <f>VLOOKUP(Table13[[#This Row],[SKU]],Instruction!A:F,6,0)</f>
        <v/>
      </c>
      <c r="L72" s="9">
        <f>VLOOKUP(Table13[[#This Row],[SKU]],Instruction!A:G,7,0)</f>
        <v/>
      </c>
      <c r="M72" s="7">
        <f>VLOOKUP(Table13[[#This Row],[ASIN]],'[1]2024'!$A:$AB,28,0)</f>
        <v/>
      </c>
      <c r="N72" s="41">
        <f>VLOOKUP(Table13[[#This Row],[SKU]],Data1!A:C,3,0)</f>
        <v/>
      </c>
      <c r="O72" s="29">
        <f>VLOOKUP(Table13[[#This Row],[Item '#]],Data2!A:D,4,0)</f>
        <v/>
      </c>
      <c r="P72" s="2">
        <f>VLOOKUP(Table13[[#This Row],[Item '#]],Data2!A:D,3,0)</f>
        <v/>
      </c>
      <c r="Q72" s="1" t="n">
        <v>24</v>
      </c>
      <c r="R72" s="2">
        <f>VLOOKUP(Table13[[#This Row],[Item '#]],[2]Sheet1!$B:$D,3,0)</f>
        <v/>
      </c>
    </row>
    <row r="73">
      <c r="A73" s="59" t="inlineStr">
        <is>
          <t>930-EACH</t>
        </is>
      </c>
      <c r="B73" s="2" t="inlineStr">
        <is>
          <t>B003BMWQYC</t>
        </is>
      </c>
      <c r="C73" s="2" t="inlineStr">
        <is>
          <t>B003BMWQYC</t>
        </is>
      </c>
      <c r="D73" s="1">
        <f>VLOOKUP(Table13[[#This Row],[SKU]],Data1!A:B,2,0)</f>
        <v/>
      </c>
      <c r="E73" s="60">
        <f>Table13[[#This Row],[UoM]]*Table13[[#This Row],[Recommended Replenishment Qty]]</f>
        <v/>
      </c>
      <c r="F73" s="60">
        <f>Table13[[#This Row],[Total EA (Transfer to WH06)]]/Table13[[#This Row],[UoM]]</f>
        <v/>
      </c>
      <c r="G73" s="1">
        <f>Table13[[#This Row],[Total EA (Transfer to WH06)]]/Table13[[#This Row],[BOX]]</f>
        <v/>
      </c>
      <c r="H73" s="41" t="n"/>
      <c r="I73" s="67">
        <f>Table13[[#This Row],[Sellable Unit/Set/box to ship]]/Table13[[#This Row],[Box to pull]]</f>
        <v/>
      </c>
      <c r="J73" s="7">
        <f>IF(ISNUMBER(SEARCH("FNSKU",K73)),"Labeling","")</f>
        <v/>
      </c>
      <c r="K73" s="9">
        <f>VLOOKUP(Table13[[#This Row],[SKU]],Instruction!A:F,6,0)</f>
        <v/>
      </c>
      <c r="L73" s="9">
        <f>VLOOKUP(Table13[[#This Row],[SKU]],Instruction!A:G,7,0)</f>
        <v/>
      </c>
      <c r="M73" s="9">
        <f>VLOOKUP(Table13[[#This Row],[ASIN]],'[1]2024'!$A:$AB,28,0)</f>
        <v/>
      </c>
      <c r="N73" s="41">
        <f>VLOOKUP(Table13[[#This Row],[SKU]],Data1!A:C,3,0)</f>
        <v/>
      </c>
      <c r="O73" s="29">
        <f>VLOOKUP(Table13[[#This Row],[Item '#]],Data2!A:D,4,0)</f>
        <v/>
      </c>
      <c r="P73" s="2">
        <f>VLOOKUP(Table13[[#This Row],[Item '#]],Data2!A:D,3,0)</f>
        <v/>
      </c>
      <c r="Q73" s="1" t="n">
        <v>96</v>
      </c>
      <c r="R73" s="2">
        <f>VLOOKUP(Table13[[#This Row],[Item '#]],[2]Sheet1!$B:$D,3,0)</f>
        <v/>
      </c>
    </row>
    <row r="74" ht="30" customHeight="1">
      <c r="A74" s="40" t="inlineStr">
        <is>
          <t>565-EACH</t>
        </is>
      </c>
      <c r="B74" s="2" t="inlineStr">
        <is>
          <t>B0019IKAES</t>
        </is>
      </c>
      <c r="C74" s="2" t="inlineStr">
        <is>
          <t>B0019IKAES</t>
        </is>
      </c>
      <c r="D74" s="1">
        <f>VLOOKUP(Table13[[#This Row],[SKU]],Data1!A:B,2,0)</f>
        <v/>
      </c>
      <c r="E74" s="41">
        <f>Table13[[#This Row],[UoM]]*Table13[[#This Row],[Recommended Replenishment Qty]]</f>
        <v/>
      </c>
      <c r="F74" s="41">
        <f>Table13[[#This Row],[Total EA (Transfer to WH06)]]/Table13[[#This Row],[UoM]]</f>
        <v/>
      </c>
      <c r="G74" s="1" t="n"/>
      <c r="H74" s="41">
        <f>Table13[[#This Row],[Total EA (Transfer to WH06)]]/Table13[[#This Row],[CASE]]</f>
        <v/>
      </c>
      <c r="I74" s="42">
        <f>Table13[[#This Row],[Sellable Unit/Set/box to ship]]/Table13[[#This Row],[Case to pull]]</f>
        <v/>
      </c>
      <c r="J74" s="7">
        <f>IF(ISNUMBER(SEARCH("FNSKU",K74)),"Labeling","")</f>
        <v/>
      </c>
      <c r="K74" s="9">
        <f>VLOOKUP(Table13[[#This Row],[SKU]],Instruction!A:F,6,0)</f>
        <v/>
      </c>
      <c r="L74" s="9">
        <f>VLOOKUP(Table13[[#This Row],[SKU]],Instruction!A:G,7,0)</f>
        <v/>
      </c>
      <c r="M74" s="9">
        <f>VLOOKUP(Table13[[#This Row],[ASIN]],'[1]2024'!$A:$AB,28,0)</f>
        <v/>
      </c>
      <c r="N74" s="41">
        <f>VLOOKUP(Table13[[#This Row],[SKU]],Data1!A:C,3,0)</f>
        <v/>
      </c>
      <c r="O74" s="29">
        <f>VLOOKUP(Table13[[#This Row],[Item '#]],Data2!A:D,4,0)</f>
        <v/>
      </c>
      <c r="P74" s="2">
        <f>VLOOKUP(Table13[[#This Row],[Item '#]],Data2!A:D,3,0)</f>
        <v/>
      </c>
      <c r="Q74" s="1" t="n">
        <v>36</v>
      </c>
      <c r="R74" s="2">
        <f>VLOOKUP(Table13[[#This Row],[Item '#]],[2]Sheet1!$B:$D,3,0)</f>
        <v/>
      </c>
    </row>
    <row r="75" ht="30" customHeight="1">
      <c r="A75" s="40" t="inlineStr">
        <is>
          <t>3171-EACH</t>
        </is>
      </c>
      <c r="B75" s="2" t="inlineStr">
        <is>
          <t>B0BP5Q88DW</t>
        </is>
      </c>
      <c r="C75" s="2" t="inlineStr">
        <is>
          <t>X0040DP2BL</t>
        </is>
      </c>
      <c r="D75" s="1">
        <f>VLOOKUP(Table13[[#This Row],[SKU]],Data1!A:B,2,0)</f>
        <v/>
      </c>
      <c r="E75" s="41">
        <f>Table13[[#This Row],[UoM]]*Table13[[#This Row],[Recommended Replenishment Qty]]</f>
        <v/>
      </c>
      <c r="F75" s="41">
        <f>Table13[[#This Row],[Total EA (Transfer to WH06)]]/Table13[[#This Row],[UoM]]</f>
        <v/>
      </c>
      <c r="G75" s="1" t="n"/>
      <c r="H75" s="41">
        <f>Table13[[#This Row],[Total EA (Transfer to WH06)]]/Table13[[#This Row],[CASE]]</f>
        <v/>
      </c>
      <c r="I75" s="42">
        <f>Table13[[#This Row],[Sellable Unit/Set/box to ship]]/Table13[[#This Row],[Case to pull]]</f>
        <v/>
      </c>
      <c r="J75" s="7">
        <f>IF(ISNUMBER(SEARCH("FNSKU",K75)),"Labeling","")</f>
        <v/>
      </c>
      <c r="K75" s="9">
        <f>VLOOKUP(Table13[[#This Row],[SKU]],Instruction!A:F,6,0)</f>
        <v/>
      </c>
      <c r="L75" s="9">
        <f>VLOOKUP(Table13[[#This Row],[SKU]],Instruction!A:G,7,0)</f>
        <v/>
      </c>
      <c r="M75" s="9">
        <f>VLOOKUP(Table13[[#This Row],[ASIN]],'[1]2024'!$A:$AB,28,0)</f>
        <v/>
      </c>
      <c r="N75" s="41">
        <f>VLOOKUP(Table13[[#This Row],[SKU]],Data1!A:C,3,0)</f>
        <v/>
      </c>
      <c r="O75" s="29">
        <f>VLOOKUP(Table13[[#This Row],[Item '#]],Data2!A:D,4,0)</f>
        <v/>
      </c>
      <c r="P75" s="2">
        <f>VLOOKUP(Table13[[#This Row],[Item '#]],Data2!A:D,3,0)</f>
        <v/>
      </c>
      <c r="Q75" s="1" t="n">
        <v>192</v>
      </c>
      <c r="R75" s="2">
        <f>VLOOKUP(Table13[[#This Row],[Item '#]],[2]Sheet1!$B:$D,3,0)</f>
        <v/>
      </c>
    </row>
    <row r="76" ht="30" customHeight="1">
      <c r="A76" s="40" t="inlineStr">
        <is>
          <t>761-EACH</t>
        </is>
      </c>
      <c r="B76" s="2" t="inlineStr">
        <is>
          <t>B0019IHJIS</t>
        </is>
      </c>
      <c r="C76" s="2" t="inlineStr">
        <is>
          <t>B0019IHJIS</t>
        </is>
      </c>
      <c r="D76" s="1">
        <f>VLOOKUP(Table13[[#This Row],[SKU]],Data1!A:B,2,0)</f>
        <v/>
      </c>
      <c r="E76" s="41">
        <f>Table13[[#This Row],[UoM]]*Table13[[#This Row],[Recommended Replenishment Qty]]</f>
        <v/>
      </c>
      <c r="F76" s="41">
        <f>Table13[[#This Row],[Total EA (Transfer to WH06)]]/Table13[[#This Row],[UoM]]</f>
        <v/>
      </c>
      <c r="G76" s="1">
        <f>Table13[[#This Row],[Total EA (Transfer to WH06)]]/Table13[[#This Row],[BOX]]</f>
        <v/>
      </c>
      <c r="H76" s="41" t="n"/>
      <c r="I76" s="67">
        <f>Table13[[#This Row],[Sellable Unit/Set/box to ship]]/Table13[[#This Row],[Box to pull]]</f>
        <v/>
      </c>
      <c r="J76" s="7">
        <f>IF(ISNUMBER(SEARCH("FNSKU",K76)),"Labeling","")</f>
        <v/>
      </c>
      <c r="K76" s="9">
        <f>VLOOKUP(Table13[[#This Row],[SKU]],Instruction!A:F,6,0)</f>
        <v/>
      </c>
      <c r="L76" s="9">
        <f>VLOOKUP(Table13[[#This Row],[SKU]],Instruction!A:G,7,0)</f>
        <v/>
      </c>
      <c r="M76" s="9">
        <f>VLOOKUP(Table13[[#This Row],[ASIN]],'[1]2024'!$A:$AB,28,0)</f>
        <v/>
      </c>
      <c r="N76" s="41">
        <f>VLOOKUP(Table13[[#This Row],[SKU]],Data1!A:C,3,0)</f>
        <v/>
      </c>
      <c r="O76" s="29">
        <f>VLOOKUP(Table13[[#This Row],[Item '#]],Data2!A:D,4,0)</f>
        <v/>
      </c>
      <c r="P76" s="2">
        <f>VLOOKUP(Table13[[#This Row],[Item '#]],Data2!A:D,3,0)</f>
        <v/>
      </c>
      <c r="Q76" s="1" t="n">
        <v>96</v>
      </c>
      <c r="R76" s="2">
        <f>VLOOKUP(Table13[[#This Row],[Item '#]],[2]Sheet1!$B:$D,3,0)</f>
        <v/>
      </c>
    </row>
    <row r="77" ht="30" customHeight="1">
      <c r="A77" s="40" t="inlineStr">
        <is>
          <t>5087-EACH-1</t>
        </is>
      </c>
      <c r="B77" s="2" t="inlineStr">
        <is>
          <t>B084GC6RYF</t>
        </is>
      </c>
      <c r="C77" s="2" t="inlineStr">
        <is>
          <t>X004F8SJVB</t>
        </is>
      </c>
      <c r="D77" s="1">
        <f>VLOOKUP(Table13[[#This Row],[SKU]],Data1!A:B,2,0)</f>
        <v/>
      </c>
      <c r="E77" s="41">
        <f>Table13[[#This Row],[UoM]]*Table13[[#This Row],[Recommended Replenishment Qty]]</f>
        <v/>
      </c>
      <c r="F77" s="41">
        <f>Table13[[#This Row],[Total EA (Transfer to WH06)]]/Table13[[#This Row],[UoM]]</f>
        <v/>
      </c>
      <c r="G77" s="1" t="n"/>
      <c r="H77" s="41">
        <f>Table13[[#This Row],[Total EA (Transfer to WH06)]]/Table13[[#This Row],[CASE]]</f>
        <v/>
      </c>
      <c r="I77" s="42">
        <f>Table13[[#This Row],[Sellable Unit/Set/box to ship]]/Table13[[#This Row],[Case to pull]]</f>
        <v/>
      </c>
      <c r="J77" s="7">
        <f>IF(ISNUMBER(SEARCH("FNSKU",K77)),"Labeling","")</f>
        <v/>
      </c>
      <c r="K77" s="9">
        <f>VLOOKUP(Table13[[#This Row],[SKU]],Instruction!A:F,6,0)</f>
        <v/>
      </c>
      <c r="L77" s="9">
        <f>VLOOKUP(Table13[[#This Row],[SKU]],Instruction!A:G,7,0)</f>
        <v/>
      </c>
      <c r="M77" s="9">
        <f>VLOOKUP(Table13[[#This Row],[ASIN]],'[1]2024'!$A:$AB,28,0)</f>
        <v/>
      </c>
      <c r="N77" s="41">
        <f>VLOOKUP(Table13[[#This Row],[SKU]],Data1!A:C,3,0)</f>
        <v/>
      </c>
      <c r="O77" s="29">
        <f>VLOOKUP(Table13[[#This Row],[Item '#]],Data2!A:D,4,0)</f>
        <v/>
      </c>
      <c r="P77" s="2">
        <f>VLOOKUP(Table13[[#This Row],[Item '#]],Data2!A:D,3,0)</f>
        <v/>
      </c>
      <c r="Q77" s="1" t="n">
        <v>432</v>
      </c>
      <c r="R77" s="2">
        <f>VLOOKUP(Table13[[#This Row],[Item '#]],[2]Sheet1!$B:$D,3,0)</f>
        <v/>
      </c>
    </row>
    <row r="78" ht="30" customHeight="1">
      <c r="A78" s="40" t="inlineStr">
        <is>
          <t>4003-EACH-1</t>
        </is>
      </c>
      <c r="B78" s="2" t="inlineStr">
        <is>
          <t>B07TGDNG2G</t>
        </is>
      </c>
      <c r="C78" s="2" t="inlineStr">
        <is>
          <t>X0040LGDTX</t>
        </is>
      </c>
      <c r="D78" s="1">
        <f>VLOOKUP(Table13[[#This Row],[SKU]],Data1!A:B,2,0)</f>
        <v/>
      </c>
      <c r="E78" s="41">
        <f>Table13[[#This Row],[UoM]]*Table13[[#This Row],[Recommended Replenishment Qty]]</f>
        <v/>
      </c>
      <c r="F78" s="41">
        <f>Table13[[#This Row],[Total EA (Transfer to WH06)]]/Table13[[#This Row],[UoM]]</f>
        <v/>
      </c>
      <c r="G78" s="1">
        <f>Table13[[#This Row],[Total EA (Transfer to WH06)]]/Table13[[#This Row],[BOX]]</f>
        <v/>
      </c>
      <c r="H78" s="41" t="n"/>
      <c r="I78" s="42">
        <f>Table13[[#This Row],[Sellable Unit/Set/box to ship]]/Table13[[#This Row],[Box to pull]]</f>
        <v/>
      </c>
      <c r="J78" s="7">
        <f>IF(ISNUMBER(SEARCH("FNSKU",K78)),"Labeling","")</f>
        <v/>
      </c>
      <c r="K78" s="9">
        <f>VLOOKUP(Table13[[#This Row],[SKU]],Instruction!A:F,6,0)</f>
        <v/>
      </c>
      <c r="L78" s="9">
        <f>VLOOKUP(Table13[[#This Row],[SKU]],Instruction!A:G,7,0)</f>
        <v/>
      </c>
      <c r="M78" s="9">
        <f>VLOOKUP(Table13[[#This Row],[ASIN]],'[1]2024'!$A:$AB,28,0)</f>
        <v/>
      </c>
      <c r="N78" s="41">
        <f>VLOOKUP(Table13[[#This Row],[SKU]],Data1!A:C,3,0)</f>
        <v/>
      </c>
      <c r="O78" s="29">
        <f>VLOOKUP(Table13[[#This Row],[Item '#]],Data2!A:D,4,0)</f>
        <v/>
      </c>
      <c r="P78" s="2">
        <f>VLOOKUP(Table13[[#This Row],[Item '#]],Data2!A:D,3,0)</f>
        <v/>
      </c>
      <c r="Q78" s="1" t="n">
        <v>72</v>
      </c>
      <c r="R78" s="2">
        <f>VLOOKUP(Table13[[#This Row],[Item '#]],[2]Sheet1!$B:$D,3,0)</f>
        <v/>
      </c>
    </row>
    <row r="79" ht="30" customHeight="1">
      <c r="A79" s="40" t="inlineStr">
        <is>
          <t>338-EACH</t>
        </is>
      </c>
      <c r="B79" s="2" t="inlineStr">
        <is>
          <t>B07S4BSLL5</t>
        </is>
      </c>
      <c r="C79" s="2" t="inlineStr">
        <is>
          <t>B07S4BSLL5</t>
        </is>
      </c>
      <c r="D79" s="1">
        <f>VLOOKUP(Table13[[#This Row],[SKU]],Data1!A:B,2,0)</f>
        <v/>
      </c>
      <c r="E79" s="41">
        <f>Table13[[#This Row],[UoM]]*Table13[[#This Row],[Recommended Replenishment Qty]]</f>
        <v/>
      </c>
      <c r="F79" s="41">
        <f>Table13[[#This Row],[Total EA (Transfer to WH06)]]/Table13[[#This Row],[UoM]]</f>
        <v/>
      </c>
      <c r="G79" s="1" t="n"/>
      <c r="H79" s="41">
        <f>Table13[[#This Row],[Total EA (Transfer to WH06)]]/Table13[[#This Row],[CASE]]</f>
        <v/>
      </c>
      <c r="I79" s="42">
        <f>Table13[[#This Row],[Sellable Unit/Set/box to ship]]/Table13[[#This Row],[Case to pull]]</f>
        <v/>
      </c>
      <c r="J79" s="7">
        <f>IF(ISNUMBER(SEARCH("FNSKU",K79)),"Labeling","")</f>
        <v/>
      </c>
      <c r="K79" s="9">
        <f>VLOOKUP(Table13[[#This Row],[SKU]],Instruction!A:F,6,0)</f>
        <v/>
      </c>
      <c r="L79" s="9">
        <f>VLOOKUP(Table13[[#This Row],[SKU]],Instruction!A:G,7,0)</f>
        <v/>
      </c>
      <c r="M79" s="9">
        <f>VLOOKUP(Table13[[#This Row],[ASIN]],'[1]2024'!$A:$AB,28,0)</f>
        <v/>
      </c>
      <c r="N79" s="41">
        <f>VLOOKUP(Table13[[#This Row],[SKU]],Data1!A:C,3,0)</f>
        <v/>
      </c>
      <c r="O79" s="29">
        <f>VLOOKUP(Table13[[#This Row],[Item '#]],Data2!A:D,4,0)</f>
        <v/>
      </c>
      <c r="P79" s="2">
        <f>VLOOKUP(Table13[[#This Row],[Item '#]],Data2!A:D,3,0)</f>
        <v/>
      </c>
      <c r="Q79" s="1" t="n">
        <v>576</v>
      </c>
      <c r="R79" s="2">
        <f>VLOOKUP(Table13[[#This Row],[Item '#]],[2]Sheet1!$B:$D,3,0)</f>
        <v/>
      </c>
    </row>
    <row r="80" ht="30" customHeight="1">
      <c r="A80" s="40" t="inlineStr">
        <is>
          <t>2207-EACH</t>
        </is>
      </c>
      <c r="B80" s="2" t="inlineStr">
        <is>
          <t>B001BO3JHA</t>
        </is>
      </c>
      <c r="C80" s="2" t="inlineStr">
        <is>
          <t>B001BO3JHA</t>
        </is>
      </c>
      <c r="D80" s="1">
        <f>VLOOKUP(Table13[[#This Row],[SKU]],Data1!A:B,2,0)</f>
        <v/>
      </c>
      <c r="E80" s="41">
        <f>Table13[[#This Row],[UoM]]*Table13[[#This Row],[Recommended Replenishment Qty]]</f>
        <v/>
      </c>
      <c r="F80" s="41">
        <f>Table13[[#This Row],[Total EA (Transfer to WH06)]]/Table13[[#This Row],[UoM]]</f>
        <v/>
      </c>
      <c r="G80" s="1" t="n"/>
      <c r="H80" s="41">
        <f>Table13[[#This Row],[Total EA (Transfer to WH06)]]/Table13[[#This Row],[CASE]]</f>
        <v/>
      </c>
      <c r="I80" s="42">
        <f>Table13[[#This Row],[Sellable Unit/Set/box to ship]]/Table13[[#This Row],[Case to pull]]</f>
        <v/>
      </c>
      <c r="J80" s="7">
        <f>IF(ISNUMBER(SEARCH("FNSKU",K80)),"Labeling","")</f>
        <v/>
      </c>
      <c r="K80" s="9">
        <f>VLOOKUP(Table13[[#This Row],[SKU]],Instruction!A:F,6,0)</f>
        <v/>
      </c>
      <c r="L80" s="9">
        <f>VLOOKUP(Table13[[#This Row],[SKU]],Instruction!A:G,7,0)</f>
        <v/>
      </c>
      <c r="M80" s="9">
        <f>VLOOKUP(Table13[[#This Row],[ASIN]],'[1]2024'!$A:$AB,28,0)</f>
        <v/>
      </c>
      <c r="N80" s="41">
        <f>VLOOKUP(Table13[[#This Row],[SKU]],Data1!A:C,3,0)</f>
        <v/>
      </c>
      <c r="O80" s="29">
        <f>VLOOKUP(Table13[[#This Row],[Item '#]],Data2!A:D,4,0)</f>
        <v/>
      </c>
      <c r="P80" s="2">
        <f>VLOOKUP(Table13[[#This Row],[Item '#]],Data2!A:D,3,0)</f>
        <v/>
      </c>
      <c r="Q80" s="1" t="n">
        <v>288</v>
      </c>
      <c r="R80" s="2">
        <f>VLOOKUP(Table13[[#This Row],[Item '#]],[2]Sheet1!$B:$D,3,0)</f>
        <v/>
      </c>
    </row>
    <row r="81" ht="30" customHeight="1">
      <c r="A81" s="40" t="inlineStr">
        <is>
          <t>3467-EACH-1</t>
        </is>
      </c>
      <c r="B81" s="2" t="inlineStr">
        <is>
          <t>B01HTYG3LE</t>
        </is>
      </c>
      <c r="C81" s="2" t="inlineStr">
        <is>
          <t>B01HTYG3LE</t>
        </is>
      </c>
      <c r="D81" s="1">
        <f>VLOOKUP(Table13[[#This Row],[SKU]],Data1!A:B,2,0)</f>
        <v/>
      </c>
      <c r="E81" s="41">
        <f>Table13[[#This Row],[UoM]]*Table13[[#This Row],[Recommended Replenishment Qty]]</f>
        <v/>
      </c>
      <c r="F81" s="41">
        <f>Table13[[#This Row],[Total EA (Transfer to WH06)]]/Table13[[#This Row],[UoM]]</f>
        <v/>
      </c>
      <c r="G81" s="1" t="n"/>
      <c r="H81" s="41">
        <f>Table13[[#This Row],[Total EA (Transfer to WH06)]]/Table13[[#This Row],[CASE]]</f>
        <v/>
      </c>
      <c r="I81" s="42">
        <f>Table13[[#This Row],[Sellable Unit/Set/box to ship]]/Table13[[#This Row],[Case to pull]]</f>
        <v/>
      </c>
      <c r="J81" s="7">
        <f>IF(ISNUMBER(SEARCH("FNSKU",K81)),"Labeling","")</f>
        <v/>
      </c>
      <c r="K81" s="9">
        <f>VLOOKUP(Table13[[#This Row],[SKU]],Instruction!A:F,6,0)</f>
        <v/>
      </c>
      <c r="L81" s="9">
        <f>VLOOKUP(Table13[[#This Row],[SKU]],Instruction!A:G,7,0)</f>
        <v/>
      </c>
      <c r="M81" s="9">
        <f>VLOOKUP(Table13[[#This Row],[ASIN]],'[1]2024'!$A:$AB,28,0)</f>
        <v/>
      </c>
      <c r="N81" s="41">
        <f>VLOOKUP(Table13[[#This Row],[SKU]],Data1!A:C,3,0)</f>
        <v/>
      </c>
      <c r="O81" s="29">
        <f>VLOOKUP(Table13[[#This Row],[Item '#]],Data2!A:D,4,0)</f>
        <v/>
      </c>
      <c r="P81" s="2">
        <f>VLOOKUP(Table13[[#This Row],[Item '#]],Data2!A:D,3,0)</f>
        <v/>
      </c>
      <c r="Q81" s="1" t="n">
        <v>1512</v>
      </c>
      <c r="R81" s="2">
        <f>VLOOKUP(Table13[[#This Row],[Item '#]],[2]Sheet1!$B:$D,3,0)</f>
        <v/>
      </c>
    </row>
    <row r="82">
      <c r="A82" s="31" t="inlineStr">
        <is>
          <t>851-EACH</t>
        </is>
      </c>
      <c r="B82" s="2" t="inlineStr">
        <is>
          <t>B093CPW1HK</t>
        </is>
      </c>
      <c r="C82" s="2" t="inlineStr">
        <is>
          <t>B093CPW1HK</t>
        </is>
      </c>
      <c r="D82" s="1">
        <f>VLOOKUP(Table13[[#This Row],[SKU]],Data1!A:B,2,0)</f>
        <v/>
      </c>
      <c r="E82" s="32">
        <f>Table13[[#This Row],[UoM]]*Table13[[#This Row],[Recommended Replenishment Qty]]</f>
        <v/>
      </c>
      <c r="F82" s="32">
        <f>Table13[[#This Row],[Total EA (Transfer to WH06)]]/Table13[[#This Row],[UoM]]</f>
        <v/>
      </c>
      <c r="G82" s="1" t="n"/>
      <c r="H82" s="41">
        <f>Table13[[#This Row],[Total EA (Transfer to WH06)]]/Table13[[#This Row],[CASE]]</f>
        <v/>
      </c>
      <c r="I82" s="42">
        <f>Table13[[#This Row],[Sellable Unit/Set/box to ship]]/Table13[[#This Row],[Case to pull]]</f>
        <v/>
      </c>
      <c r="J82" s="7">
        <f>IF(ISNUMBER(SEARCH("FNSKU",K82)),"Labeling","")</f>
        <v/>
      </c>
      <c r="K82" s="9">
        <f>VLOOKUP(Table13[[#This Row],[SKU]],Instruction!A:F,6,0)</f>
        <v/>
      </c>
      <c r="L82" s="9">
        <f>VLOOKUP(Table13[[#This Row],[SKU]],Instruction!A:G,7,0)</f>
        <v/>
      </c>
      <c r="M82" s="9">
        <f>VLOOKUP(Table13[[#This Row],[ASIN]],'[1]2024'!$A:$AB,28,0)</f>
        <v/>
      </c>
      <c r="N82" s="41">
        <f>VLOOKUP(Table13[[#This Row],[SKU]],Data1!A:C,3,0)</f>
        <v/>
      </c>
      <c r="O82" s="29">
        <f>VLOOKUP(Table13[[#This Row],[Item '#]],Data2!A:D,4,0)</f>
        <v/>
      </c>
      <c r="P82" s="2">
        <f>VLOOKUP(Table13[[#This Row],[Item '#]],Data2!A:D,3,0)</f>
        <v/>
      </c>
      <c r="Q82" s="1" t="n">
        <v>528</v>
      </c>
      <c r="R82" s="2">
        <f>VLOOKUP(Table13[[#This Row],[Item '#]],[2]Sheet1!$B:$D,3,0)</f>
        <v/>
      </c>
    </row>
    <row r="83" ht="30" customHeight="1">
      <c r="A83" s="40" t="inlineStr">
        <is>
          <t>4107-EACH</t>
        </is>
      </c>
      <c r="B83" s="2" t="inlineStr">
        <is>
          <t>B07Q84RJLP</t>
        </is>
      </c>
      <c r="C83" s="2" t="inlineStr">
        <is>
          <t>X003L8W44J</t>
        </is>
      </c>
      <c r="D83" s="1">
        <f>VLOOKUP(Table13[[#This Row],[SKU]],Data1!A:B,2,0)</f>
        <v/>
      </c>
      <c r="E83" s="41">
        <f>Table13[[#This Row],[UoM]]*Table13[[#This Row],[Recommended Replenishment Qty]]</f>
        <v/>
      </c>
      <c r="F83" s="41">
        <f>Table13[[#This Row],[Total EA (Transfer to WH06)]]/Table13[[#This Row],[UoM]]</f>
        <v/>
      </c>
      <c r="G83" s="1" t="n"/>
      <c r="H83" s="41">
        <f>Table13[[#This Row],[Total EA (Transfer to WH06)]]/Table13[[#This Row],[CASE]]</f>
        <v/>
      </c>
      <c r="I83" s="42">
        <f>Table13[[#This Row],[Sellable Unit/Set/box to ship]]/Table13[[#This Row],[Case to pull]]</f>
        <v/>
      </c>
      <c r="J83" s="7">
        <f>IF(ISNUMBER(SEARCH("FNSKU",K83)),"Labeling","")</f>
        <v/>
      </c>
      <c r="K83" s="9">
        <f>VLOOKUP(Table13[[#This Row],[SKU]],Instruction!A:F,6,0)</f>
        <v/>
      </c>
      <c r="L83" s="9">
        <f>VLOOKUP(Table13[[#This Row],[SKU]],Instruction!A:G,7,0)</f>
        <v/>
      </c>
      <c r="M83" s="9">
        <f>VLOOKUP(Table13[[#This Row],[ASIN]],'[1]2024'!$A:$AB,28,0)</f>
        <v/>
      </c>
      <c r="N83" s="41">
        <f>VLOOKUP(Table13[[#This Row],[SKU]],Data1!A:C,3,0)</f>
        <v/>
      </c>
      <c r="O83" s="29">
        <f>VLOOKUP(Table13[[#This Row],[Item '#]],Data2!A:D,4,0)</f>
        <v/>
      </c>
      <c r="P83" s="2">
        <f>VLOOKUP(Table13[[#This Row],[Item '#]],Data2!A:D,3,0)</f>
        <v/>
      </c>
      <c r="Q83" s="1" t="n">
        <v>816</v>
      </c>
      <c r="R83" s="2">
        <f>VLOOKUP(Table13[[#This Row],[Item '#]],[2]Sheet1!$B:$D,3,0)</f>
        <v/>
      </c>
    </row>
    <row r="84" ht="30" customHeight="1">
      <c r="A84" s="34" t="inlineStr">
        <is>
          <t>3192-EACH</t>
        </is>
      </c>
      <c r="B84" s="2" t="inlineStr">
        <is>
          <t>B07Q8Y29ZR</t>
        </is>
      </c>
      <c r="C84" s="2" t="inlineStr">
        <is>
          <t>X0044RG61X</t>
        </is>
      </c>
      <c r="D84" s="1">
        <f>VLOOKUP(Table13[[#This Row],[SKU]],Data1!A:B,2,0)</f>
        <v/>
      </c>
      <c r="E84" s="35">
        <f>Table13[[#This Row],[UoM]]*Table13[[#This Row],[Recommended Replenishment Qty]]</f>
        <v/>
      </c>
      <c r="F84" s="35">
        <f>Table13[[#This Row],[Total EA (Transfer to WH06)]]/Table13[[#This Row],[UoM]]</f>
        <v/>
      </c>
      <c r="G84" s="1" t="n"/>
      <c r="H84" s="41">
        <f>Table13[[#This Row],[Total EA (Transfer to WH06)]]/Table13[[#This Row],[CASE]]</f>
        <v/>
      </c>
      <c r="I84" s="42">
        <f>Table13[[#This Row],[Sellable Unit/Set/box to ship]]/Table13[[#This Row],[Case to pull]]</f>
        <v/>
      </c>
      <c r="J84" s="7">
        <f>IF(ISNUMBER(SEARCH("FNSKU",K84)),"Labeling","")</f>
        <v/>
      </c>
      <c r="K84" s="9">
        <f>VLOOKUP(Table13[[#This Row],[SKU]],Instruction!A:F,6,0)</f>
        <v/>
      </c>
      <c r="L84" s="9">
        <f>VLOOKUP(Table13[[#This Row],[SKU]],Instruction!A:G,7,0)</f>
        <v/>
      </c>
      <c r="M84" s="9">
        <f>VLOOKUP(Table13[[#This Row],[ASIN]],'[1]2024'!$A:$AB,28,0)</f>
        <v/>
      </c>
      <c r="N84" s="41">
        <f>VLOOKUP(Table13[[#This Row],[SKU]],Data1!A:C,3,0)</f>
        <v/>
      </c>
      <c r="O84" s="29">
        <f>VLOOKUP(Table13[[#This Row],[Item '#]],Data2!A:D,4,0)</f>
        <v/>
      </c>
      <c r="P84" s="2">
        <f>VLOOKUP(Table13[[#This Row],[Item '#]],Data2!A:D,3,0)</f>
        <v/>
      </c>
      <c r="Q84" s="1" t="n">
        <v>96</v>
      </c>
      <c r="R84" s="2">
        <f>VLOOKUP(Table13[[#This Row],[Item '#]],[2]Sheet1!$B:$D,3,0)</f>
        <v/>
      </c>
    </row>
    <row r="85" ht="30" customHeight="1">
      <c r="A85" s="40" t="inlineStr">
        <is>
          <t>6017-EACH</t>
        </is>
      </c>
      <c r="B85" s="2" t="inlineStr">
        <is>
          <t>B07SH9KVKW</t>
        </is>
      </c>
      <c r="C85" s="2" t="inlineStr">
        <is>
          <t>B07SH9KVKW</t>
        </is>
      </c>
      <c r="D85" s="1">
        <f>VLOOKUP(Table13[[#This Row],[SKU]],Data1!A:B,2,0)</f>
        <v/>
      </c>
      <c r="E85" s="41">
        <f>Table13[[#This Row],[UoM]]*Table13[[#This Row],[Recommended Replenishment Qty]]</f>
        <v/>
      </c>
      <c r="F85" s="41">
        <f>Table13[[#This Row],[Total EA (Transfer to WH06)]]/Table13[[#This Row],[UoM]]</f>
        <v/>
      </c>
      <c r="G85" s="1" t="n"/>
      <c r="H85" s="41">
        <f>Table13[[#This Row],[Total EA (Transfer to WH06)]]/Table13[[#This Row],[CASE]]</f>
        <v/>
      </c>
      <c r="I85" s="42">
        <f>Table13[[#This Row],[Sellable Unit/Set/box to ship]]/Table13[[#This Row],[Case to pull]]</f>
        <v/>
      </c>
      <c r="J85" s="7">
        <f>IF(ISNUMBER(SEARCH("FNSKU",K85)),"Labeling","")</f>
        <v/>
      </c>
      <c r="K85" s="9">
        <f>VLOOKUP(Table13[[#This Row],[SKU]],Instruction!A:F,6,0)</f>
        <v/>
      </c>
      <c r="L85" s="9">
        <f>VLOOKUP(Table13[[#This Row],[SKU]],Instruction!A:G,7,0)</f>
        <v/>
      </c>
      <c r="M85" s="9">
        <f>VLOOKUP(Table13[[#This Row],[ASIN]],'[1]2024'!$A:$AB,28,0)</f>
        <v/>
      </c>
      <c r="N85" s="41">
        <f>VLOOKUP(Table13[[#This Row],[SKU]],Data1!A:C,3,0)</f>
        <v/>
      </c>
      <c r="O85" s="29">
        <f>VLOOKUP(Table13[[#This Row],[Item '#]],Data2!A:D,4,0)</f>
        <v/>
      </c>
      <c r="P85" s="2">
        <f>VLOOKUP(Table13[[#This Row],[Item '#]],Data2!A:D,3,0)</f>
        <v/>
      </c>
      <c r="Q85" s="1" t="n">
        <v>336</v>
      </c>
      <c r="R85" s="2">
        <f>VLOOKUP(Table13[[#This Row],[Item '#]],[2]Sheet1!$B:$D,3,0)</f>
        <v/>
      </c>
    </row>
    <row r="86" ht="30" customHeight="1">
      <c r="A86" s="40" t="inlineStr">
        <is>
          <t>4004-EACH</t>
        </is>
      </c>
      <c r="B86" s="2" t="inlineStr">
        <is>
          <t>B07S2TFVRK</t>
        </is>
      </c>
      <c r="C86" s="2" t="inlineStr">
        <is>
          <t>B07S2TFVRK</t>
        </is>
      </c>
      <c r="D86" s="1">
        <f>VLOOKUP(Table13[[#This Row],[SKU]],Data1!A:B,2,0)</f>
        <v/>
      </c>
      <c r="E86" s="41">
        <f>Table13[[#This Row],[UoM]]*Table13[[#This Row],[Recommended Replenishment Qty]]</f>
        <v/>
      </c>
      <c r="F86" s="41">
        <f>Table13[[#This Row],[Total EA (Transfer to WH06)]]/Table13[[#This Row],[UoM]]</f>
        <v/>
      </c>
      <c r="G86" s="1" t="n"/>
      <c r="H86" s="41">
        <f>Table13[[#This Row],[Total EA (Transfer to WH06)]]/Table13[[#This Row],[CASE]]</f>
        <v/>
      </c>
      <c r="I86" s="42">
        <f>Table13[[#This Row],[Sellable Unit/Set/box to ship]]/Table13[[#This Row],[Case to pull]]</f>
        <v/>
      </c>
      <c r="J86" s="7">
        <f>IF(ISNUMBER(SEARCH("FNSKU",K86)),"Labeling","")</f>
        <v/>
      </c>
      <c r="K86" s="9">
        <f>VLOOKUP(Table13[[#This Row],[SKU]],Instruction!A:F,6,0)</f>
        <v/>
      </c>
      <c r="L86" s="9">
        <f>VLOOKUP(Table13[[#This Row],[SKU]],Instruction!A:G,7,0)</f>
        <v/>
      </c>
      <c r="M86" s="9">
        <f>VLOOKUP(Table13[[#This Row],[ASIN]],'[1]2024'!$A:$AB,28,0)</f>
        <v/>
      </c>
      <c r="N86" s="41">
        <f>VLOOKUP(Table13[[#This Row],[SKU]],Data1!A:C,3,0)</f>
        <v/>
      </c>
      <c r="O86" s="29">
        <f>VLOOKUP(Table13[[#This Row],[Item '#]],Data2!A:D,4,0)</f>
        <v/>
      </c>
      <c r="P86" s="2">
        <f>VLOOKUP(Table13[[#This Row],[Item '#]],Data2!A:D,3,0)</f>
        <v/>
      </c>
      <c r="Q86" s="1" t="n">
        <v>432</v>
      </c>
      <c r="R86" s="2">
        <f>VLOOKUP(Table13[[#This Row],[Item '#]],[2]Sheet1!$B:$D,3,0)</f>
        <v/>
      </c>
    </row>
    <row r="87" ht="52.5" customHeight="1">
      <c r="A87" s="40" t="inlineStr">
        <is>
          <t>542-EACH</t>
        </is>
      </c>
      <c r="B87" s="2" t="inlineStr">
        <is>
          <t>B0018MN4NO</t>
        </is>
      </c>
      <c r="C87" s="2" t="inlineStr">
        <is>
          <t>B0018MN4NO</t>
        </is>
      </c>
      <c r="D87" s="1">
        <f>VLOOKUP(Table13[[#This Row],[SKU]],Data1!A:B,2,0)</f>
        <v/>
      </c>
      <c r="E87" s="41">
        <f>Table13[[#This Row],[UoM]]*Table13[[#This Row],[Recommended Replenishment Qty]]</f>
        <v/>
      </c>
      <c r="F87" s="41">
        <f>Table13[[#This Row],[Total EA (Transfer to WH06)]]/Table13[[#This Row],[UoM]]</f>
        <v/>
      </c>
      <c r="G87" s="1" t="n"/>
      <c r="H87" s="41">
        <f>Table13[[#This Row],[Total EA (Transfer to WH06)]]/Table13[[#This Row],[CASE]]</f>
        <v/>
      </c>
      <c r="I87" s="42">
        <f>Table13[[#This Row],[Sellable Unit/Set/box to ship]]/Table13[[#This Row],[Case to pull]]</f>
        <v/>
      </c>
      <c r="J87" s="7">
        <f>IF(ISNUMBER(SEARCH("FNSKU",K87)),"Labeling","")</f>
        <v/>
      </c>
      <c r="K87" s="9">
        <f>VLOOKUP(Table13[[#This Row],[SKU]],Instruction!A:F,6,0)</f>
        <v/>
      </c>
      <c r="L87" s="9">
        <f>VLOOKUP(Table13[[#This Row],[SKU]],Instruction!A:G,7,0)</f>
        <v/>
      </c>
      <c r="M87" s="9">
        <f>VLOOKUP(Table13[[#This Row],[ASIN]],'[1]2024'!$A:$AB,28,0)</f>
        <v/>
      </c>
      <c r="N87" s="41">
        <f>VLOOKUP(Table13[[#This Row],[SKU]],Data1!A:C,3,0)</f>
        <v/>
      </c>
      <c r="O87" s="29">
        <f>VLOOKUP(Table13[[#This Row],[Item '#]],Data2!A:D,4,0)</f>
        <v/>
      </c>
      <c r="P87" s="2">
        <f>VLOOKUP(Table13[[#This Row],[Item '#]],Data2!A:D,3,0)</f>
        <v/>
      </c>
      <c r="Q87" s="1" t="n">
        <v>48</v>
      </c>
      <c r="R87" s="2">
        <f>VLOOKUP(Table13[[#This Row],[Item '#]],[2]Sheet1!$B:$D,3,0)</f>
        <v/>
      </c>
    </row>
    <row r="88" ht="30" customHeight="1">
      <c r="A88" s="40" t="inlineStr">
        <is>
          <t>321-EACH</t>
        </is>
      </c>
      <c r="B88" s="2" t="inlineStr">
        <is>
          <t>B00914XF5S</t>
        </is>
      </c>
      <c r="C88" s="2" t="inlineStr">
        <is>
          <t>B00914XF5S</t>
        </is>
      </c>
      <c r="D88" s="1">
        <f>VLOOKUP(Table13[[#This Row],[SKU]],Data1!A:B,2,0)</f>
        <v/>
      </c>
      <c r="E88" s="41">
        <f>Table13[[#This Row],[UoM]]*Table13[[#This Row],[Recommended Replenishment Qty]]</f>
        <v/>
      </c>
      <c r="F88" s="41">
        <f>Table13[[#This Row],[Total EA (Transfer to WH06)]]/Table13[[#This Row],[UoM]]</f>
        <v/>
      </c>
      <c r="G88" s="1">
        <f>Table13[[#This Row],[Total EA (Transfer to WH06)]]/Table13[[#This Row],[BOX]]</f>
        <v/>
      </c>
      <c r="H88" s="41" t="n"/>
      <c r="I88" s="42">
        <f>Table13[[#This Row],[Sellable Unit/Set/box to ship]]/Table13[[#This Row],[Box to pull]]</f>
        <v/>
      </c>
      <c r="J88" s="7">
        <f>IF(ISNUMBER(SEARCH("FNSKU",K88)),"Labeling","")</f>
        <v/>
      </c>
      <c r="K88" s="9">
        <f>VLOOKUP(Table13[[#This Row],[SKU]],Instruction!A:F,6,0)</f>
        <v/>
      </c>
      <c r="L88" s="9">
        <f>VLOOKUP(Table13[[#This Row],[SKU]],Instruction!A:G,7,0)</f>
        <v/>
      </c>
      <c r="M88" s="9">
        <f>VLOOKUP(Table13[[#This Row],[ASIN]],'[1]2024'!$A:$AB,28,0)</f>
        <v/>
      </c>
      <c r="N88" s="41">
        <f>VLOOKUP(Table13[[#This Row],[SKU]],Data1!A:C,3,0)</f>
        <v/>
      </c>
      <c r="O88" s="29">
        <f>VLOOKUP(Table13[[#This Row],[Item '#]],Data2!A:D,4,0)</f>
        <v/>
      </c>
      <c r="P88" s="2">
        <f>VLOOKUP(Table13[[#This Row],[Item '#]],Data2!A:D,3,0)</f>
        <v/>
      </c>
      <c r="Q88" s="1" t="n">
        <v>240</v>
      </c>
      <c r="R88" s="2">
        <f>VLOOKUP(Table13[[#This Row],[Item '#]],[2]Sheet1!$B:$D,3,0)</f>
        <v/>
      </c>
    </row>
    <row r="89" ht="30" customHeight="1">
      <c r="A89" s="40" t="inlineStr">
        <is>
          <t>6030-EACH</t>
        </is>
      </c>
      <c r="B89" s="2" t="inlineStr">
        <is>
          <t>B07SLD9TY1</t>
        </is>
      </c>
      <c r="C89" s="2" t="inlineStr">
        <is>
          <t>X003YI1N7P</t>
        </is>
      </c>
      <c r="D89" s="1">
        <f>VLOOKUP(Table13[[#This Row],[SKU]],Data1!A:B,2,0)</f>
        <v/>
      </c>
      <c r="E89" s="41">
        <f>Table13[[#This Row],[UoM]]*Table13[[#This Row],[Recommended Replenishment Qty]]</f>
        <v/>
      </c>
      <c r="F89" s="41">
        <f>Table13[[#This Row],[Total EA (Transfer to WH06)]]/Table13[[#This Row],[UoM]]</f>
        <v/>
      </c>
      <c r="G89" s="1" t="n"/>
      <c r="H89" s="41">
        <f>Table13[[#This Row],[Total EA (Transfer to WH06)]]/Table13[[#This Row],[CASE]]</f>
        <v/>
      </c>
      <c r="I89" s="42">
        <f>Table13[[#This Row],[Sellable Unit/Set/box to ship]]/Table13[[#This Row],[Case to pull]]</f>
        <v/>
      </c>
      <c r="J89" s="7">
        <f>IF(ISNUMBER(SEARCH("FNSKU",K89)),"Labeling","")</f>
        <v/>
      </c>
      <c r="K89" s="9">
        <f>VLOOKUP(Table13[[#This Row],[SKU]],Instruction!A:F,6,0)</f>
        <v/>
      </c>
      <c r="L89" s="9">
        <f>VLOOKUP(Table13[[#This Row],[SKU]],Instruction!A:G,7,0)</f>
        <v/>
      </c>
      <c r="M89" s="9">
        <f>VLOOKUP(Table13[[#This Row],[ASIN]],'[1]2024'!$A:$AB,28,0)</f>
        <v/>
      </c>
      <c r="N89" s="41">
        <f>VLOOKUP(Table13[[#This Row],[SKU]],Data1!A:C,3,0)</f>
        <v/>
      </c>
      <c r="O89" s="29">
        <f>VLOOKUP(Table13[[#This Row],[Item '#]],Data2!A:D,4,0)</f>
        <v/>
      </c>
      <c r="P89" s="2">
        <f>VLOOKUP(Table13[[#This Row],[Item '#]],Data2!A:D,3,0)</f>
        <v/>
      </c>
      <c r="Q89" s="1" t="n">
        <v>144</v>
      </c>
      <c r="R89" s="2">
        <f>VLOOKUP(Table13[[#This Row],[Item '#]],[2]Sheet1!$B:$D,3,0)</f>
        <v/>
      </c>
    </row>
    <row r="90" ht="75" customHeight="1">
      <c r="A90" s="62" t="inlineStr">
        <is>
          <t>5191-EACH</t>
        </is>
      </c>
      <c r="B90" s="2" t="inlineStr">
        <is>
          <t>B0BCL6MSMS</t>
        </is>
      </c>
      <c r="C90" s="2" t="inlineStr">
        <is>
          <t>B0BCL6MSMS</t>
        </is>
      </c>
      <c r="D90" s="1">
        <f>VLOOKUP(Table13[[#This Row],[SKU]],Data1!A:B,2,0)</f>
        <v/>
      </c>
      <c r="E90" s="41">
        <f>Table13[[#This Row],[UoM]]*Table13[[#This Row],[Recommended Replenishment Qty]]</f>
        <v/>
      </c>
      <c r="F90" s="41">
        <f>Table13[[#This Row],[Total EA (Transfer to WH06)]]/Table13[[#This Row],[UoM]]</f>
        <v/>
      </c>
      <c r="G90" s="1" t="n"/>
      <c r="H90" s="41">
        <f>Table13[[#This Row],[Total EA (Transfer to WH06)]]/Table13[[#This Row],[CASE]]</f>
        <v/>
      </c>
      <c r="I90" s="42">
        <f>Table13[[#This Row],[Sellable Unit/Set/box to ship]]/Table13[[#This Row],[Case to pull]]</f>
        <v/>
      </c>
      <c r="J90" s="7">
        <f>IF(ISNUMBER(SEARCH("FNSKU",K90)),"Labeling","")</f>
        <v/>
      </c>
      <c r="K90" s="9">
        <f>VLOOKUP(Table13[[#This Row],[SKU]],Instruction!A:F,6,0)</f>
        <v/>
      </c>
      <c r="L90" s="63">
        <f>VLOOKUP(Table13[[#This Row],[SKU]],Instruction!A:G,7,0)</f>
        <v/>
      </c>
      <c r="M90" s="9">
        <f>VLOOKUP(Table13[[#This Row],[ASIN]],'[1]2024'!$A:$AB,28,0)</f>
        <v/>
      </c>
      <c r="N90" s="41">
        <f>VLOOKUP(Table13[[#This Row],[SKU]],Data1!A:C,3,0)</f>
        <v/>
      </c>
      <c r="O90" s="29">
        <f>VLOOKUP(Table13[[#This Row],[Item '#]],Data2!A:D,4,0)</f>
        <v/>
      </c>
      <c r="P90" s="2" t="n">
        <v>36</v>
      </c>
      <c r="Q90" s="1" t="n">
        <v>504</v>
      </c>
      <c r="R90" s="2">
        <f>VLOOKUP(Table13[[#This Row],[Item '#]],[2]Sheet1!$B:$D,3,0)</f>
        <v/>
      </c>
    </row>
    <row r="91" ht="30" customHeight="1">
      <c r="A91" s="31" t="inlineStr">
        <is>
          <t>5013-EACH</t>
        </is>
      </c>
      <c r="B91" s="2" t="inlineStr">
        <is>
          <t>B0019IKY5I</t>
        </is>
      </c>
      <c r="C91" s="2" t="inlineStr">
        <is>
          <t>B0019IKY5I</t>
        </is>
      </c>
      <c r="D91" s="1">
        <f>VLOOKUP(Table13[[#This Row],[SKU]],Data1!A:B,2,0)</f>
        <v/>
      </c>
      <c r="E91" s="32">
        <f>Table13[[#This Row],[UoM]]*Table13[[#This Row],[Recommended Replenishment Qty]]</f>
        <v/>
      </c>
      <c r="F91" s="32">
        <f>Table13[[#This Row],[Total EA (Transfer to WH06)]]/Table13[[#This Row],[UoM]]</f>
        <v/>
      </c>
      <c r="G91" s="1" t="n"/>
      <c r="H91" s="41">
        <f>Table13[[#This Row],[Total EA (Transfer to WH06)]]/Table13[[#This Row],[CASE]]</f>
        <v/>
      </c>
      <c r="I91" s="42">
        <f>Table13[[#This Row],[Sellable Unit/Set/box to ship]]/Table13[[#This Row],[Case to pull]]</f>
        <v/>
      </c>
      <c r="J91" s="7">
        <f>IF(ISNUMBER(SEARCH("FNSKU",K91)),"Labeling","")</f>
        <v/>
      </c>
      <c r="K91" s="9">
        <f>VLOOKUP(Table13[[#This Row],[SKU]],Instruction!A:F,6,0)</f>
        <v/>
      </c>
      <c r="L91" s="9">
        <f>VLOOKUP(Table13[[#This Row],[SKU]],Instruction!A:G,7,0)</f>
        <v/>
      </c>
      <c r="M91" s="9">
        <f>VLOOKUP(Table13[[#This Row],[ASIN]],'[1]2024'!$A:$AB,28,0)</f>
        <v/>
      </c>
      <c r="N91" s="41">
        <f>VLOOKUP(Table13[[#This Row],[SKU]],Data1!A:C,3,0)</f>
        <v/>
      </c>
      <c r="O91" s="29">
        <f>VLOOKUP(Table13[[#This Row],[Item '#]],Data2!A:D,4,0)</f>
        <v/>
      </c>
      <c r="P91" s="2">
        <f>VLOOKUP(Table13[[#This Row],[Item '#]],Data2!A:D,3,0)</f>
        <v/>
      </c>
      <c r="Q91" s="1" t="n">
        <v>350</v>
      </c>
      <c r="R91" s="2">
        <f>VLOOKUP(Table13[[#This Row],[Item '#]],[2]Sheet1!$B:$D,3,0)</f>
        <v/>
      </c>
    </row>
    <row r="92" ht="30" customHeight="1">
      <c r="A92" s="40" t="inlineStr">
        <is>
          <t>4141-EACH</t>
        </is>
      </c>
      <c r="B92" s="2" t="inlineStr">
        <is>
          <t>B07Q84PXRP</t>
        </is>
      </c>
      <c r="C92" s="2" t="inlineStr">
        <is>
          <t>X003SBSK2T</t>
        </is>
      </c>
      <c r="D92" s="1">
        <f>VLOOKUP(Table13[[#This Row],[SKU]],Data1!A:B,2,0)</f>
        <v/>
      </c>
      <c r="E92" s="41">
        <f>Table13[[#This Row],[UoM]]*Table13[[#This Row],[Recommended Replenishment Qty]]</f>
        <v/>
      </c>
      <c r="F92" s="41">
        <f>Table13[[#This Row],[Total EA (Transfer to WH06)]]/Table13[[#This Row],[UoM]]</f>
        <v/>
      </c>
      <c r="G92" s="1" t="n"/>
      <c r="H92" s="41">
        <f>Table13[[#This Row],[Total EA (Transfer to WH06)]]/Table13[[#This Row],[CASE]]</f>
        <v/>
      </c>
      <c r="I92" s="42">
        <f>Table13[[#This Row],[Sellable Unit/Set/box to ship]]/Table13[[#This Row],[Case to pull]]</f>
        <v/>
      </c>
      <c r="J92" s="7">
        <f>IF(ISNUMBER(SEARCH("FNSKU",K92)),"Labeling","")</f>
        <v/>
      </c>
      <c r="K92" s="9">
        <f>VLOOKUP(Table13[[#This Row],[SKU]],Instruction!A:F,6,0)</f>
        <v/>
      </c>
      <c r="L92" s="9">
        <f>VLOOKUP(Table13[[#This Row],[SKU]],Instruction!A:G,7,0)</f>
        <v/>
      </c>
      <c r="M92" s="9">
        <f>VLOOKUP(Table13[[#This Row],[ASIN]],'[1]2024'!$A:$AB,28,0)</f>
        <v/>
      </c>
      <c r="N92" s="41">
        <f>VLOOKUP(Table13[[#This Row],[SKU]],Data1!A:C,3,0)</f>
        <v/>
      </c>
      <c r="O92" s="29">
        <f>VLOOKUP(Table13[[#This Row],[Item '#]],Data2!A:D,4,0)</f>
        <v/>
      </c>
      <c r="P92" s="2">
        <f>VLOOKUP(Table13[[#This Row],[Item '#]],Data2!A:D,3,0)</f>
        <v/>
      </c>
      <c r="Q92" s="1" t="n">
        <v>24</v>
      </c>
      <c r="R92" s="2">
        <f>VLOOKUP(Table13[[#This Row],[Item '#]],[2]Sheet1!$B:$D,3,0)</f>
        <v/>
      </c>
    </row>
    <row r="93" ht="30" customHeight="1">
      <c r="A93" s="59" t="inlineStr">
        <is>
          <t>2201-EACH</t>
        </is>
      </c>
      <c r="B93" s="2" t="inlineStr">
        <is>
          <t>B0019IMT7Y</t>
        </is>
      </c>
      <c r="C93" s="2" t="inlineStr">
        <is>
          <t>B0019IMT7Y</t>
        </is>
      </c>
      <c r="D93" s="1">
        <f>VLOOKUP(Table13[[#This Row],[SKU]],Data1!A:B,2,0)</f>
        <v/>
      </c>
      <c r="E93" s="60">
        <f>Table13[[#This Row],[UoM]]*Table13[[#This Row],[Recommended Replenishment Qty]]</f>
        <v/>
      </c>
      <c r="F93" s="60">
        <f>Table13[[#This Row],[Total EA (Transfer to WH06)]]/Table13[[#This Row],[UoM]]</f>
        <v/>
      </c>
      <c r="G93" s="1">
        <f>Table13[[#This Row],[Total EA (Transfer to WH06)]]/Table13[[#This Row],[BOX]]</f>
        <v/>
      </c>
      <c r="H93" s="41" t="n"/>
      <c r="I93" s="61">
        <f>Table13[[#This Row],[Sellable Unit/Set/box to ship]]/Table13[[#This Row],[Box to pull]]</f>
        <v/>
      </c>
      <c r="J93" s="7">
        <f>IF(ISNUMBER(SEARCH("FNSKU",K93)),"Labeling","")</f>
        <v/>
      </c>
      <c r="K93" s="9">
        <f>VLOOKUP(Table13[[#This Row],[SKU]],Instruction!A:F,6,0)</f>
        <v/>
      </c>
      <c r="L93" s="9">
        <f>VLOOKUP(Table13[[#This Row],[SKU]],Instruction!A:G,7,0)</f>
        <v/>
      </c>
      <c r="M93" s="9">
        <f>VLOOKUP(Table13[[#This Row],[ASIN]],'[1]2024'!$A:$AB,28,0)</f>
        <v/>
      </c>
      <c r="N93" s="41">
        <f>VLOOKUP(Table13[[#This Row],[SKU]],Data1!A:C,3,0)</f>
        <v/>
      </c>
      <c r="O93" s="29">
        <f>VLOOKUP(Table13[[#This Row],[Item '#]],Data2!A:D,4,0)</f>
        <v/>
      </c>
      <c r="P93" s="2">
        <f>VLOOKUP(Table13[[#This Row],[Item '#]],Data2!A:D,3,0)</f>
        <v/>
      </c>
      <c r="Q93" s="1" t="n">
        <v>120</v>
      </c>
      <c r="R93" s="2">
        <f>VLOOKUP(Table13[[#This Row],[Item '#]],[2]Sheet1!$B:$D,3,0)</f>
        <v/>
      </c>
    </row>
    <row r="94" ht="30" customHeight="1">
      <c r="A94" s="59" t="inlineStr">
        <is>
          <t>2402-EACH</t>
        </is>
      </c>
      <c r="B94" s="2" t="inlineStr">
        <is>
          <t>B003BUI01W</t>
        </is>
      </c>
      <c r="C94" s="2" t="inlineStr">
        <is>
          <t>B003BUI01W</t>
        </is>
      </c>
      <c r="D94" s="1">
        <f>VLOOKUP(Table13[[#This Row],[SKU]],Data1!A:B,2,0)</f>
        <v/>
      </c>
      <c r="E94" s="60">
        <f>Table13[[#This Row],[UoM]]*Table13[[#This Row],[Recommended Replenishment Qty]]</f>
        <v/>
      </c>
      <c r="F94" s="60">
        <f>Table13[[#This Row],[Total EA (Transfer to WH06)]]/Table13[[#This Row],[UoM]]</f>
        <v/>
      </c>
      <c r="G94" s="1" t="n"/>
      <c r="H94" s="41">
        <f>Table13[[#This Row],[Total EA (Transfer to WH06)]]/Table13[[#This Row],[CASE]]</f>
        <v/>
      </c>
      <c r="I94" s="42">
        <f>Table13[[#This Row],[Sellable Unit/Set/box to ship]]/Table13[[#This Row],[Case to pull]]</f>
        <v/>
      </c>
      <c r="J94" s="7">
        <f>IF(ISNUMBER(SEARCH("FNSKU",K94)),"Labeling","")</f>
        <v/>
      </c>
      <c r="K94" s="9">
        <f>VLOOKUP(Table13[[#This Row],[SKU]],Instruction!A:F,6,0)</f>
        <v/>
      </c>
      <c r="L94" s="9">
        <f>VLOOKUP(Table13[[#This Row],[SKU]],Instruction!A:G,7,0)</f>
        <v/>
      </c>
      <c r="M94" s="9">
        <f>VLOOKUP(Table13[[#This Row],[ASIN]],'[1]2024'!$A:$AB,28,0)</f>
        <v/>
      </c>
      <c r="N94" s="41">
        <f>VLOOKUP(Table13[[#This Row],[SKU]],Data1!A:C,3,0)</f>
        <v/>
      </c>
      <c r="O94" s="29">
        <f>VLOOKUP(Table13[[#This Row],[Item '#]],Data2!A:D,4,0)</f>
        <v/>
      </c>
      <c r="P94" s="2">
        <f>VLOOKUP(Table13[[#This Row],[Item '#]],Data2!A:D,3,0)</f>
        <v/>
      </c>
      <c r="Q94" s="1" t="n">
        <v>576</v>
      </c>
      <c r="R94" s="2">
        <f>VLOOKUP(Table13[[#This Row],[Item '#]],[2]Sheet1!$B:$D,3,0)</f>
        <v/>
      </c>
    </row>
    <row r="95" ht="30" customHeight="1">
      <c r="A95" s="59" t="inlineStr">
        <is>
          <t>5014-EACH</t>
        </is>
      </c>
      <c r="B95" s="2" t="inlineStr">
        <is>
          <t>B003BOUYCG</t>
        </is>
      </c>
      <c r="C95" s="2" t="inlineStr">
        <is>
          <t>B003BOUYCG</t>
        </is>
      </c>
      <c r="D95" s="1">
        <f>VLOOKUP(Table13[[#This Row],[SKU]],Data1!A:B,2,0)</f>
        <v/>
      </c>
      <c r="E95" s="60">
        <f>Table13[[#This Row],[UoM]]*Table13[[#This Row],[Recommended Replenishment Qty]]</f>
        <v/>
      </c>
      <c r="F95" s="60">
        <f>Table13[[#This Row],[Total EA (Transfer to WH06)]]/Table13[[#This Row],[UoM]]</f>
        <v/>
      </c>
      <c r="G95" s="1" t="n"/>
      <c r="H95" s="41">
        <f>Table13[[#This Row],[Total EA (Transfer to WH06)]]/Table13[[#This Row],[CASE]]</f>
        <v/>
      </c>
      <c r="I95" s="61">
        <f>Table13[[#This Row],[Sellable Unit/Set/box to ship]]/Table13[[#This Row],[Case to pull]]</f>
        <v/>
      </c>
      <c r="J95" s="7">
        <f>IF(ISNUMBER(SEARCH("FNSKU",K95)),"Labeling","")</f>
        <v/>
      </c>
      <c r="K95" s="9">
        <f>VLOOKUP(Table13[[#This Row],[SKU]],Instruction!A:F,6,0)</f>
        <v/>
      </c>
      <c r="L95" s="9">
        <f>VLOOKUP(Table13[[#This Row],[SKU]],Instruction!A:G,7,0)</f>
        <v/>
      </c>
      <c r="M95" s="9">
        <f>VLOOKUP(Table13[[#This Row],[ASIN]],'[1]2024'!$A:$AB,28,0)</f>
        <v/>
      </c>
      <c r="N95" s="41">
        <f>VLOOKUP(Table13[[#This Row],[SKU]],Data1!A:C,3,0)</f>
        <v/>
      </c>
      <c r="O95" s="29">
        <f>VLOOKUP(Table13[[#This Row],[Item '#]],Data2!A:D,4,0)</f>
        <v/>
      </c>
      <c r="P95" s="2">
        <f>VLOOKUP(Table13[[#This Row],[Item '#]],Data2!A:D,3,0)</f>
        <v/>
      </c>
      <c r="Q95" s="1" t="n">
        <v>315</v>
      </c>
      <c r="R95" s="2">
        <f>VLOOKUP(Table13[[#This Row],[Item '#]],[2]Sheet1!$B:$D,3,0)</f>
        <v/>
      </c>
    </row>
    <row r="96" ht="30" customHeight="1">
      <c r="A96" s="59" t="inlineStr">
        <is>
          <t>530-EACH</t>
        </is>
      </c>
      <c r="B96" s="2" t="inlineStr">
        <is>
          <t>B07S7GG12K</t>
        </is>
      </c>
      <c r="C96" s="2" t="inlineStr">
        <is>
          <t>X003GYJU0J</t>
        </is>
      </c>
      <c r="D96" s="1">
        <f>VLOOKUP(Table13[[#This Row],[SKU]],Data1!A:B,2,0)</f>
        <v/>
      </c>
      <c r="E96" s="60">
        <f>Table13[[#This Row],[UoM]]*Table13[[#This Row],[Recommended Replenishment Qty]]</f>
        <v/>
      </c>
      <c r="F96" s="60">
        <f>Table13[[#This Row],[Total EA (Transfer to WH06)]]/Table13[[#This Row],[UoM]]</f>
        <v/>
      </c>
      <c r="G96" s="1" t="n"/>
      <c r="H96" s="41">
        <f>Table13[[#This Row],[Total EA (Transfer to WH06)]]/Table13[[#This Row],[CASE]]</f>
        <v/>
      </c>
      <c r="I96" s="61">
        <f>Table13[[#This Row],[Sellable Unit/Set/box to ship]]/Table13[[#This Row],[Case to pull]]</f>
        <v/>
      </c>
      <c r="J96" s="7">
        <f>IF(ISNUMBER(SEARCH("FNSKU",K96)),"Labeling","")</f>
        <v/>
      </c>
      <c r="K96" s="9">
        <f>VLOOKUP(Table13[[#This Row],[SKU]],Instruction!A:F,6,0)</f>
        <v/>
      </c>
      <c r="L96" s="9">
        <f>VLOOKUP(Table13[[#This Row],[SKU]],Instruction!A:G,7,0)</f>
        <v/>
      </c>
      <c r="M96" s="9">
        <f>VLOOKUP(Table13[[#This Row],[ASIN]],'[1]2024'!$A:$AB,28,0)</f>
        <v/>
      </c>
      <c r="N96" s="41">
        <f>VLOOKUP(Table13[[#This Row],[SKU]],Data1!A:C,3,0)</f>
        <v/>
      </c>
      <c r="O96" s="29">
        <f>VLOOKUP(Table13[[#This Row],[Item '#]],Data2!A:D,4,0)</f>
        <v/>
      </c>
      <c r="P96" s="2">
        <f>VLOOKUP(Table13[[#This Row],[Item '#]],Data2!A:D,3,0)</f>
        <v/>
      </c>
      <c r="Q96" s="1" t="n">
        <v>144</v>
      </c>
      <c r="R96" s="2">
        <f>VLOOKUP(Table13[[#This Row],[Item '#]],[2]Sheet1!$B:$D,3,0)</f>
        <v/>
      </c>
    </row>
    <row r="97" ht="30" customHeight="1">
      <c r="A97" s="59" t="inlineStr">
        <is>
          <t>516-EACH</t>
        </is>
      </c>
      <c r="B97" s="2" t="inlineStr">
        <is>
          <t>B0019IMFSW</t>
        </is>
      </c>
      <c r="C97" s="2" t="inlineStr">
        <is>
          <t>B0019IMFSW</t>
        </is>
      </c>
      <c r="D97" s="1">
        <f>VLOOKUP(Table13[[#This Row],[SKU]],Data1!A:B,2,0)</f>
        <v/>
      </c>
      <c r="E97" s="60">
        <f>Table13[[#This Row],[UoM]]*Table13[[#This Row],[Recommended Replenishment Qty]]</f>
        <v/>
      </c>
      <c r="F97" s="60">
        <f>Table13[[#This Row],[Total EA (Transfer to WH06)]]/Table13[[#This Row],[UoM]]</f>
        <v/>
      </c>
      <c r="G97" s="1" t="n"/>
      <c r="H97" s="41">
        <f>Table13[[#This Row],[Total EA (Transfer to WH06)]]/Table13[[#This Row],[CASE]]</f>
        <v/>
      </c>
      <c r="I97" s="61">
        <f>Table13[[#This Row],[Sellable Unit/Set/box to ship]]/Table13[[#This Row],[Case to pull]]</f>
        <v/>
      </c>
      <c r="J97" s="7">
        <f>IF(ISNUMBER(SEARCH("FNSKU",K97)),"Labeling","")</f>
        <v/>
      </c>
      <c r="K97" s="9">
        <f>VLOOKUP(Table13[[#This Row],[SKU]],Instruction!A:F,6,0)</f>
        <v/>
      </c>
      <c r="L97" s="9">
        <f>VLOOKUP(Table13[[#This Row],[SKU]],Instruction!A:G,7,0)</f>
        <v/>
      </c>
      <c r="M97" s="9">
        <f>VLOOKUP(Table13[[#This Row],[ASIN]],'[1]2024'!$A:$AB,28,0)</f>
        <v/>
      </c>
      <c r="N97" s="41">
        <f>VLOOKUP(Table13[[#This Row],[SKU]],Data1!A:C,3,0)</f>
        <v/>
      </c>
      <c r="O97" s="29">
        <f>VLOOKUP(Table13[[#This Row],[Item '#]],Data2!A:D,4,0)</f>
        <v/>
      </c>
      <c r="P97" s="2">
        <f>VLOOKUP(Table13[[#This Row],[Item '#]],Data2!A:D,3,0)</f>
        <v/>
      </c>
      <c r="Q97" s="1" t="n">
        <v>108</v>
      </c>
      <c r="R97" s="2">
        <f>VLOOKUP(Table13[[#This Row],[Item '#]],[2]Sheet1!$B:$D,3,0)</f>
        <v/>
      </c>
    </row>
    <row r="98" ht="30" customHeight="1">
      <c r="A98" s="59" t="inlineStr">
        <is>
          <t>3467-EACH</t>
        </is>
      </c>
      <c r="B98" s="2" t="inlineStr">
        <is>
          <t>B01HDJMKBM</t>
        </is>
      </c>
      <c r="C98" s="2" t="inlineStr">
        <is>
          <t>B01HDJMKBM</t>
        </is>
      </c>
      <c r="D98" s="1">
        <f>VLOOKUP(Table13[[#This Row],[SKU]],Data1!A:B,2,0)</f>
        <v/>
      </c>
      <c r="E98" s="60">
        <f>Table13[[#This Row],[UoM]]*Table13[[#This Row],[Recommended Replenishment Qty]]</f>
        <v/>
      </c>
      <c r="F98" s="60">
        <f>Table13[[#This Row],[Total EA (Transfer to WH06)]]/Table13[[#This Row],[UoM]]</f>
        <v/>
      </c>
      <c r="G98" s="1" t="n"/>
      <c r="H98" s="41">
        <f>Table13[[#This Row],[Total EA (Transfer to WH06)]]/Table13[[#This Row],[CASE]]</f>
        <v/>
      </c>
      <c r="I98" s="61">
        <f>Table13[[#This Row],[Sellable Unit/Set/box to ship]]/Table13[[#This Row],[Case to pull]]</f>
        <v/>
      </c>
      <c r="J98" s="7">
        <f>IF(ISNUMBER(SEARCH("FNSKU",K98)),"Labeling","")</f>
        <v/>
      </c>
      <c r="K98" s="9">
        <f>VLOOKUP(Table13[[#This Row],[SKU]],Instruction!A:F,6,0)</f>
        <v/>
      </c>
      <c r="L98" s="9">
        <f>VLOOKUP(Table13[[#This Row],[SKU]],Instruction!A:G,7,0)</f>
        <v/>
      </c>
      <c r="M98" s="9">
        <f>VLOOKUP(Table13[[#This Row],[ASIN]],'[1]2024'!$A:$AB,28,0)</f>
        <v/>
      </c>
      <c r="N98" s="41">
        <f>VLOOKUP(Table13[[#This Row],[SKU]],Data1!A:C,3,0)</f>
        <v/>
      </c>
      <c r="O98" s="29">
        <f>VLOOKUP(Table13[[#This Row],[Item '#]],Data2!A:D,4,0)</f>
        <v/>
      </c>
      <c r="P98" s="2">
        <f>VLOOKUP(Table13[[#This Row],[Item '#]],Data2!A:D,3,0)</f>
        <v/>
      </c>
      <c r="Q98" s="1" t="n">
        <v>288</v>
      </c>
      <c r="R98" s="2">
        <f>VLOOKUP(Table13[[#This Row],[Item '#]],[2]Sheet1!$B:$D,3,0)</f>
        <v/>
      </c>
    </row>
    <row r="99" ht="30" customHeight="1">
      <c r="A99" s="59" t="inlineStr">
        <is>
          <t>543-EACH</t>
        </is>
      </c>
      <c r="B99" s="2" t="inlineStr">
        <is>
          <t>B0019IOFNA</t>
        </is>
      </c>
      <c r="C99" s="2" t="inlineStr">
        <is>
          <t>B0019IOFNA</t>
        </is>
      </c>
      <c r="D99" s="1">
        <f>VLOOKUP(Table13[[#This Row],[SKU]],Data1!A:B,2,0)</f>
        <v/>
      </c>
      <c r="E99" s="60">
        <f>Table13[[#This Row],[UoM]]*Table13[[#This Row],[Recommended Replenishment Qty]]</f>
        <v/>
      </c>
      <c r="F99" s="60">
        <f>Table13[[#This Row],[Total EA (Transfer to WH06)]]/Table13[[#This Row],[UoM]]</f>
        <v/>
      </c>
      <c r="G99" s="1" t="n"/>
      <c r="H99" s="41">
        <f>Table13[[#This Row],[Total EA (Transfer to WH06)]]/Table13[[#This Row],[CASE]]</f>
        <v/>
      </c>
      <c r="I99" s="61">
        <f>Table13[[#This Row],[Sellable Unit/Set/box to ship]]/Table13[[#This Row],[Case to pull]]</f>
        <v/>
      </c>
      <c r="J99" s="7">
        <f>IF(ISNUMBER(SEARCH("FNSKU",K99)),"Labeling","")</f>
        <v/>
      </c>
      <c r="K99" s="9">
        <f>VLOOKUP(Table13[[#This Row],[SKU]],Instruction!A:F,6,0)</f>
        <v/>
      </c>
      <c r="L99" s="9">
        <f>VLOOKUP(Table13[[#This Row],[SKU]],Instruction!A:G,7,0)</f>
        <v/>
      </c>
      <c r="M99" s="9">
        <f>VLOOKUP(Table13[[#This Row],[ASIN]],'[1]2024'!$A:$AB,28,0)</f>
        <v/>
      </c>
      <c r="N99" s="41">
        <f>VLOOKUP(Table13[[#This Row],[SKU]],Data1!A:C,3,0)</f>
        <v/>
      </c>
      <c r="O99" s="29">
        <f>VLOOKUP(Table13[[#This Row],[Item '#]],Data2!A:D,4,0)</f>
        <v/>
      </c>
      <c r="P99" s="2">
        <f>VLOOKUP(Table13[[#This Row],[Item '#]],Data2!A:D,3,0)</f>
        <v/>
      </c>
      <c r="Q99" s="1" t="n">
        <v>144</v>
      </c>
      <c r="R99" s="2">
        <f>VLOOKUP(Table13[[#This Row],[Item '#]],[2]Sheet1!$B:$D,3,0)</f>
        <v/>
      </c>
    </row>
    <row r="100" ht="30" customHeight="1">
      <c r="A100" s="59" t="inlineStr">
        <is>
          <t>2501-EACH</t>
        </is>
      </c>
      <c r="B100" s="2" t="inlineStr">
        <is>
          <t>B003BT3MP2</t>
        </is>
      </c>
      <c r="C100" s="2" t="inlineStr">
        <is>
          <t>B003BT3MP2</t>
        </is>
      </c>
      <c r="D100" s="1">
        <f>VLOOKUP(Table13[[#This Row],[SKU]],Data1!A:B,2,0)</f>
        <v/>
      </c>
      <c r="E100" s="60">
        <f>Table13[[#This Row],[UoM]]*Table13[[#This Row],[Recommended Replenishment Qty]]</f>
        <v/>
      </c>
      <c r="F100" s="60">
        <f>Table13[[#This Row],[Total EA (Transfer to WH06)]]/Table13[[#This Row],[UoM]]</f>
        <v/>
      </c>
      <c r="G100" s="1" t="n"/>
      <c r="H100" s="41">
        <f>Table13[[#This Row],[Total EA (Transfer to WH06)]]/Table13[[#This Row],[CASE]]</f>
        <v/>
      </c>
      <c r="I100" s="61">
        <f>Table13[[#This Row],[Sellable Unit/Set/box to ship]]/Table13[[#This Row],[Case to pull]]</f>
        <v/>
      </c>
      <c r="J100" s="7">
        <f>IF(ISNUMBER(SEARCH("FNSKU",K100)),"Labeling","")</f>
        <v/>
      </c>
      <c r="K100" s="9">
        <f>VLOOKUP(Table13[[#This Row],[SKU]],Instruction!A:F,6,0)</f>
        <v/>
      </c>
      <c r="L100" s="9">
        <f>VLOOKUP(Table13[[#This Row],[SKU]],Instruction!A:G,7,0)</f>
        <v/>
      </c>
      <c r="M100" s="9">
        <f>VLOOKUP(Table13[[#This Row],[ASIN]],'[1]2024'!$A:$AB,28,0)</f>
        <v/>
      </c>
      <c r="N100" s="41">
        <f>VLOOKUP(Table13[[#This Row],[SKU]],Data1!A:C,3,0)</f>
        <v/>
      </c>
      <c r="O100" s="29">
        <f>VLOOKUP(Table13[[#This Row],[Item '#]],Data2!A:D,4,0)</f>
        <v/>
      </c>
      <c r="P100" s="2">
        <f>VLOOKUP(Table13[[#This Row],[Item '#]],Data2!A:D,3,0)</f>
        <v/>
      </c>
      <c r="Q100" s="1" t="n">
        <v>72</v>
      </c>
      <c r="R100" s="2">
        <f>VLOOKUP(Table13[[#This Row],[Item '#]],[2]Sheet1!$B:$D,3,0)</f>
        <v/>
      </c>
    </row>
    <row r="101" ht="30" customHeight="1">
      <c r="A101" s="59" t="inlineStr">
        <is>
          <t>5053-EACH-1</t>
        </is>
      </c>
      <c r="B101" s="2" t="inlineStr">
        <is>
          <t>B003BNYACC</t>
        </is>
      </c>
      <c r="C101" s="2" t="inlineStr">
        <is>
          <t>X00484N5OX</t>
        </is>
      </c>
      <c r="D101" s="1">
        <f>VLOOKUP(Table13[[#This Row],[SKU]],Data1!A:B,2,0)</f>
        <v/>
      </c>
      <c r="E101" s="60">
        <f>Table13[[#This Row],[UoM]]*Table13[[#This Row],[Recommended Replenishment Qty]]</f>
        <v/>
      </c>
      <c r="F101" s="60">
        <f>Table13[[#This Row],[Total EA (Transfer to WH06)]]/Table13[[#This Row],[UoM]]</f>
        <v/>
      </c>
      <c r="G101" s="1" t="n"/>
      <c r="H101" s="41">
        <f>Table13[[#This Row],[Total EA (Transfer to WH06)]]/Table13[[#This Row],[CASE]]</f>
        <v/>
      </c>
      <c r="I101" s="61">
        <f>Table13[[#This Row],[Sellable Unit/Set/box to ship]]/Table13[[#This Row],[Case to pull]]</f>
        <v/>
      </c>
      <c r="J101" s="7">
        <f>IF(ISNUMBER(SEARCH("FNSKU",K101)),"Labeling","")</f>
        <v/>
      </c>
      <c r="K101" s="9">
        <f>VLOOKUP(Table13[[#This Row],[SKU]],Instruction!A:F,6,0)</f>
        <v/>
      </c>
      <c r="L101" s="9">
        <f>VLOOKUP(Table13[[#This Row],[SKU]],Instruction!A:G,7,0)</f>
        <v/>
      </c>
      <c r="M101" s="9">
        <f>VLOOKUP(Table13[[#This Row],[ASIN]],'[1]2024'!$A:$AB,28,0)</f>
        <v/>
      </c>
      <c r="N101" s="41">
        <f>VLOOKUP(Table13[[#This Row],[SKU]],Data1!A:C,3,0)</f>
        <v/>
      </c>
      <c r="O101" s="29">
        <f>VLOOKUP(Table13[[#This Row],[Item '#]],Data2!A:D,4,0)</f>
        <v/>
      </c>
      <c r="P101" s="2">
        <f>VLOOKUP(Table13[[#This Row],[Item '#]],Data2!A:D,3,0)</f>
        <v/>
      </c>
      <c r="Q101" s="1" t="n">
        <v>192</v>
      </c>
      <c r="R101" s="2">
        <f>VLOOKUP(Table13[[#This Row],[Item '#]],[2]Sheet1!$B:$D,3,0)</f>
        <v/>
      </c>
    </row>
    <row r="102" ht="30" customHeight="1">
      <c r="A102" s="59" t="inlineStr">
        <is>
          <t>2901-EACH</t>
        </is>
      </c>
      <c r="B102" s="2" t="inlineStr">
        <is>
          <t>B076F13SG5</t>
        </is>
      </c>
      <c r="C102" s="2" t="inlineStr">
        <is>
          <t>B076F13SG5</t>
        </is>
      </c>
      <c r="D102" s="1">
        <f>VLOOKUP(Table13[[#This Row],[SKU]],Data1!A:B,2,0)</f>
        <v/>
      </c>
      <c r="E102" s="60">
        <f>Table13[[#This Row],[UoM]]*Table13[[#This Row],[Recommended Replenishment Qty]]</f>
        <v/>
      </c>
      <c r="F102" s="60">
        <f>Table13[[#This Row],[Total EA (Transfer to WH06)]]/Table13[[#This Row],[UoM]]</f>
        <v/>
      </c>
      <c r="G102" s="1" t="n"/>
      <c r="H102" s="41">
        <f>Table13[[#This Row],[Total EA (Transfer to WH06)]]/Table13[[#This Row],[CASE]]</f>
        <v/>
      </c>
      <c r="I102" s="61">
        <f>Table13[[#This Row],[Sellable Unit/Set/box to ship]]/Table13[[#This Row],[Case to pull]]</f>
        <v/>
      </c>
      <c r="J102" s="7">
        <f>IF(ISNUMBER(SEARCH("FNSKU",K102)),"Labeling","")</f>
        <v/>
      </c>
      <c r="K102" s="9">
        <f>VLOOKUP(Table13[[#This Row],[SKU]],Instruction!A:F,6,0)</f>
        <v/>
      </c>
      <c r="L102" s="9">
        <f>VLOOKUP(Table13[[#This Row],[SKU]],Instruction!A:G,7,0)</f>
        <v/>
      </c>
      <c r="M102" s="9">
        <f>VLOOKUP(Table13[[#This Row],[ASIN]],'[1]2024'!$A:$AB,28,0)</f>
        <v/>
      </c>
      <c r="N102" s="41">
        <f>VLOOKUP(Table13[[#This Row],[SKU]],Data1!A:C,3,0)</f>
        <v/>
      </c>
      <c r="O102" s="29">
        <f>VLOOKUP(Table13[[#This Row],[Item '#]],Data2!A:D,4,0)</f>
        <v/>
      </c>
      <c r="P102" s="2">
        <f>VLOOKUP(Table13[[#This Row],[Item '#]],Data2!A:D,3,0)</f>
        <v/>
      </c>
      <c r="Q102" s="1" t="n">
        <v>2880</v>
      </c>
      <c r="R102" s="2">
        <f>VLOOKUP(Table13[[#This Row],[Item '#]],[2]Sheet1!$B:$D,3,0)</f>
        <v/>
      </c>
    </row>
    <row r="103" ht="30" customHeight="1">
      <c r="A103" s="59" t="inlineStr">
        <is>
          <t>720-EACH</t>
        </is>
      </c>
      <c r="B103" s="2" t="inlineStr">
        <is>
          <t>B0019IPV2O</t>
        </is>
      </c>
      <c r="C103" s="2" t="inlineStr">
        <is>
          <t>B0019IPV2O</t>
        </is>
      </c>
      <c r="D103" s="1">
        <f>VLOOKUP(Table13[[#This Row],[SKU]],Data1!A:B,2,0)</f>
        <v/>
      </c>
      <c r="E103" s="60">
        <f>Table13[[#This Row],[UoM]]*Table13[[#This Row],[Recommended Replenishment Qty]]</f>
        <v/>
      </c>
      <c r="F103" s="60">
        <f>Table13[[#This Row],[Total EA (Transfer to WH06)]]/Table13[[#This Row],[UoM]]</f>
        <v/>
      </c>
      <c r="G103" s="1">
        <f>Table13[[#This Row],[Total EA (Transfer to WH06)]]/Table13[[#This Row],[BOX]]</f>
        <v/>
      </c>
      <c r="H103" s="41" t="n"/>
      <c r="I103" s="61">
        <f>Table13[[#This Row],[Sellable Unit/Set/box to ship]]/Table13[[#This Row],[Box to pull]]</f>
        <v/>
      </c>
      <c r="J103" s="7">
        <f>IF(ISNUMBER(SEARCH("FNSKU",K103)),"Labeling","")</f>
        <v/>
      </c>
      <c r="K103" s="9">
        <f>VLOOKUP(Table13[[#This Row],[SKU]],Instruction!A:F,6,0)</f>
        <v/>
      </c>
      <c r="L103" s="9">
        <f>VLOOKUP(Table13[[#This Row],[SKU]],Instruction!A:G,7,0)</f>
        <v/>
      </c>
      <c r="M103" s="9">
        <f>VLOOKUP(Table13[[#This Row],[ASIN]],'[1]2024'!$A:$AB,28,0)</f>
        <v/>
      </c>
      <c r="N103" s="41">
        <f>VLOOKUP(Table13[[#This Row],[SKU]],Data1!A:C,3,0)</f>
        <v/>
      </c>
      <c r="O103" s="29">
        <f>VLOOKUP(Table13[[#This Row],[Item '#]],Data2!A:D,4,0)</f>
        <v/>
      </c>
      <c r="P103" s="2">
        <f>VLOOKUP(Table13[[#This Row],[Item '#]],Data2!A:D,3,0)</f>
        <v/>
      </c>
      <c r="Q103" s="1" t="n">
        <v>72</v>
      </c>
      <c r="R103" s="2">
        <f>VLOOKUP(Table13[[#This Row],[Item '#]],[2]Sheet1!$B:$D,3,0)</f>
        <v/>
      </c>
    </row>
    <row r="104" ht="30" customHeight="1">
      <c r="A104" s="59" t="inlineStr">
        <is>
          <t>4106-EACH</t>
        </is>
      </c>
      <c r="B104" s="2" t="inlineStr">
        <is>
          <t>B07Q5VPWCP</t>
        </is>
      </c>
      <c r="C104" s="2" t="inlineStr">
        <is>
          <t>X003SC97LL</t>
        </is>
      </c>
      <c r="D104" s="1">
        <f>VLOOKUP(Table13[[#This Row],[SKU]],Data1!A:B,2,0)</f>
        <v/>
      </c>
      <c r="E104" s="60">
        <f>Table13[[#This Row],[UoM]]*Table13[[#This Row],[Recommended Replenishment Qty]]</f>
        <v/>
      </c>
      <c r="F104" s="60">
        <f>Table13[[#This Row],[Total EA (Transfer to WH06)]]/Table13[[#This Row],[UoM]]</f>
        <v/>
      </c>
      <c r="G104" s="1" t="n"/>
      <c r="H104" s="41">
        <f>Table13[[#This Row],[Total EA (Transfer to WH06)]]/Table13[[#This Row],[CASE]]</f>
        <v/>
      </c>
      <c r="I104" s="61">
        <f>Table13[[#This Row],[Sellable Unit/Set/box to ship]]/Table13[[#This Row],[Case to pull]]</f>
        <v/>
      </c>
      <c r="J104" s="7">
        <f>IF(ISNUMBER(SEARCH("FNSKU",K104)),"Labeling","")</f>
        <v/>
      </c>
      <c r="K104" s="9">
        <f>VLOOKUP(Table13[[#This Row],[SKU]],Instruction!A:F,6,0)</f>
        <v/>
      </c>
      <c r="L104" s="9">
        <f>VLOOKUP(Table13[[#This Row],[SKU]],Instruction!A:G,7,0)</f>
        <v/>
      </c>
      <c r="M104" s="9">
        <f>VLOOKUP(Table13[[#This Row],[ASIN]],'[1]2024'!$A:$AB,28,0)</f>
        <v/>
      </c>
      <c r="N104" s="41">
        <f>VLOOKUP(Table13[[#This Row],[SKU]],Data1!A:C,3,0)</f>
        <v/>
      </c>
      <c r="O104" s="29">
        <f>VLOOKUP(Table13[[#This Row],[Item '#]],Data2!A:D,4,0)</f>
        <v/>
      </c>
      <c r="P104" s="2">
        <f>VLOOKUP(Table13[[#This Row],[Item '#]],Data2!A:D,3,0)</f>
        <v/>
      </c>
      <c r="Q104" s="1" t="n">
        <v>1080</v>
      </c>
      <c r="R104" s="2">
        <f>VLOOKUP(Table13[[#This Row],[Item '#]],[2]Sheet1!$B:$D,3,0)</f>
        <v/>
      </c>
    </row>
    <row r="105" ht="30" customHeight="1">
      <c r="A105" s="59" t="inlineStr">
        <is>
          <t>302-EACH</t>
        </is>
      </c>
      <c r="B105" s="2" t="inlineStr">
        <is>
          <t>B00CDB9FSW</t>
        </is>
      </c>
      <c r="C105" s="2" t="inlineStr">
        <is>
          <t>B00CDB9FSW</t>
        </is>
      </c>
      <c r="D105" s="1">
        <f>VLOOKUP(Table13[[#This Row],[SKU]],Data1!A:B,2,0)</f>
        <v/>
      </c>
      <c r="E105" s="60">
        <f>Table13[[#This Row],[UoM]]*Table13[[#This Row],[Recommended Replenishment Qty]]</f>
        <v/>
      </c>
      <c r="F105" s="60">
        <f>Table13[[#This Row],[Total EA (Transfer to WH06)]]/Table13[[#This Row],[UoM]]</f>
        <v/>
      </c>
      <c r="G105" s="1" t="n"/>
      <c r="H105" s="41">
        <f>Table13[[#This Row],[Total EA (Transfer to WH06)]]/Table13[[#This Row],[CASE]]</f>
        <v/>
      </c>
      <c r="I105" s="61">
        <f>Table13[[#This Row],[Sellable Unit/Set/box to ship]]/Table13[[#This Row],[Case to pull]]</f>
        <v/>
      </c>
      <c r="J105" s="7">
        <f>IF(ISNUMBER(SEARCH("FNSKU",K105)),"Labeling","")</f>
        <v/>
      </c>
      <c r="K105" s="9">
        <f>VLOOKUP(Table13[[#This Row],[SKU]],Instruction!A:F,6,0)</f>
        <v/>
      </c>
      <c r="L105" s="9">
        <f>VLOOKUP(Table13[[#This Row],[SKU]],Instruction!A:G,7,0)</f>
        <v/>
      </c>
      <c r="M105" s="9">
        <f>VLOOKUP(Table13[[#This Row],[ASIN]],'[1]2024'!$A:$AB,28,0)</f>
        <v/>
      </c>
      <c r="N105" s="41">
        <f>VLOOKUP(Table13[[#This Row],[SKU]],Data1!A:C,3,0)</f>
        <v/>
      </c>
      <c r="O105" s="29">
        <f>VLOOKUP(Table13[[#This Row],[Item '#]],Data2!A:D,4,0)</f>
        <v/>
      </c>
      <c r="P105" s="2">
        <f>VLOOKUP(Table13[[#This Row],[Item '#]],Data2!A:D,3,0)</f>
        <v/>
      </c>
      <c r="Q105" s="1" t="n">
        <v>576</v>
      </c>
      <c r="R105" s="2">
        <f>VLOOKUP(Table13[[#This Row],[Item '#]],[2]Sheet1!$B:$D,3,0)</f>
        <v/>
      </c>
    </row>
    <row r="106" ht="30" customHeight="1">
      <c r="A106" s="59" t="inlineStr">
        <is>
          <t>529-EACH</t>
        </is>
      </c>
      <c r="B106" s="2" t="inlineStr">
        <is>
          <t>B07S9HP4W5</t>
        </is>
      </c>
      <c r="C106" s="2" t="inlineStr">
        <is>
          <t>X003UID51L</t>
        </is>
      </c>
      <c r="D106" s="1">
        <f>VLOOKUP(Table13[[#This Row],[SKU]],Data1!A:B,2,0)</f>
        <v/>
      </c>
      <c r="E106" s="60">
        <f>Table13[[#This Row],[UoM]]*Table13[[#This Row],[Recommended Replenishment Qty]]</f>
        <v/>
      </c>
      <c r="F106" s="60">
        <f>Table13[[#This Row],[Total EA (Transfer to WH06)]]/Table13[[#This Row],[UoM]]</f>
        <v/>
      </c>
      <c r="G106" s="1" t="n"/>
      <c r="H106" s="41">
        <f>Table13[[#This Row],[Total EA (Transfer to WH06)]]/Table13[[#This Row],[CASE]]</f>
        <v/>
      </c>
      <c r="I106" s="61">
        <f>Table13[[#This Row],[Sellable Unit/Set/box to ship]]/Table13[[#This Row],[Case to pull]]</f>
        <v/>
      </c>
      <c r="J106" s="7">
        <f>IF(ISNUMBER(SEARCH("FNSKU",K106)),"Labeling","")</f>
        <v/>
      </c>
      <c r="K106" s="9">
        <f>VLOOKUP(Table13[[#This Row],[SKU]],Instruction!A:F,6,0)</f>
        <v/>
      </c>
      <c r="L106" s="9">
        <f>VLOOKUP(Table13[[#This Row],[SKU]],Instruction!A:G,7,0)</f>
        <v/>
      </c>
      <c r="M106" s="9">
        <f>VLOOKUP(Table13[[#This Row],[ASIN]],'[1]2024'!$A:$AB,28,0)</f>
        <v/>
      </c>
      <c r="N106" s="41">
        <f>VLOOKUP(Table13[[#This Row],[SKU]],Data1!A:C,3,0)</f>
        <v/>
      </c>
      <c r="O106" s="29">
        <f>VLOOKUP(Table13[[#This Row],[Item '#]],Data2!A:D,4,0)</f>
        <v/>
      </c>
      <c r="P106" s="2">
        <f>VLOOKUP(Table13[[#This Row],[Item '#]],Data2!A:D,3,0)</f>
        <v/>
      </c>
      <c r="Q106" s="1" t="n">
        <v>384</v>
      </c>
      <c r="R106" s="2">
        <f>VLOOKUP(Table13[[#This Row],[Item '#]],[2]Sheet1!$B:$D,3,0)</f>
        <v/>
      </c>
    </row>
    <row r="107" ht="30" customHeight="1">
      <c r="A107" s="75" t="inlineStr">
        <is>
          <t>2225-EACH</t>
        </is>
      </c>
      <c r="B107" s="2" t="inlineStr">
        <is>
          <t>B001BO004K</t>
        </is>
      </c>
      <c r="C107" s="2" t="inlineStr">
        <is>
          <t>B001BO004K</t>
        </is>
      </c>
      <c r="D107" s="1">
        <f>VLOOKUP(Table13[[#This Row],[SKU]],Data1!A:B,2,0)</f>
        <v/>
      </c>
      <c r="E107" s="76">
        <f>Table13[[#This Row],[UoM]]*Table13[[#This Row],[Recommended Replenishment Qty]]</f>
        <v/>
      </c>
      <c r="F107" s="76">
        <f>Table13[[#This Row],[Total EA (Transfer to WH06)]]/Table13[[#This Row],[UoM]]</f>
        <v/>
      </c>
      <c r="G107" s="1" t="n"/>
      <c r="H107" s="41">
        <f>Table13[[#This Row],[Total EA (Transfer to WH06)]]/Table13[[#This Row],[CASE]]</f>
        <v/>
      </c>
      <c r="I107" s="77">
        <f>Table13[[#This Row],[Sellable Unit/Set/box to ship]]/Table13[[#This Row],[Case to pull]]</f>
        <v/>
      </c>
      <c r="J107" s="7">
        <f>IF(ISNUMBER(SEARCH("FNSKU",K107)),"Labeling","")</f>
        <v/>
      </c>
      <c r="K107" s="9">
        <f>VLOOKUP(Table13[[#This Row],[SKU]],Instruction!A:F,6,0)</f>
        <v/>
      </c>
      <c r="L107" s="9">
        <f>VLOOKUP(Table13[[#This Row],[SKU]],Instruction!A:G,7,0)</f>
        <v/>
      </c>
      <c r="M107" s="9">
        <f>VLOOKUP(Table13[[#This Row],[ASIN]],'[1]2024'!$A:$AB,28,0)</f>
        <v/>
      </c>
      <c r="N107" s="76">
        <f>VLOOKUP(Table13[[#This Row],[SKU]],Data1!A:C,3,0)</f>
        <v/>
      </c>
      <c r="O107" s="29">
        <f>VLOOKUP(Table13[[#This Row],[Item '#]],Data2!A:D,4,0)</f>
        <v/>
      </c>
      <c r="P107" s="2">
        <f>VLOOKUP(Table13[[#This Row],[Item '#]],Data2!A:D,3,0)</f>
        <v/>
      </c>
      <c r="Q107" s="1" t="n">
        <v>144</v>
      </c>
      <c r="R107" s="2">
        <f>VLOOKUP(Table13[[#This Row],[Item '#]],[2]Sheet1!$B:$D,3,0)</f>
        <v/>
      </c>
    </row>
    <row r="108" ht="30" customHeight="1">
      <c r="A108" s="75" t="inlineStr">
        <is>
          <t>781-EACH</t>
        </is>
      </c>
      <c r="B108" s="2" t="inlineStr">
        <is>
          <t>B00FBOIJMG</t>
        </is>
      </c>
      <c r="C108" s="2" t="inlineStr">
        <is>
          <t>B00FBOIJMG</t>
        </is>
      </c>
      <c r="D108" s="1">
        <f>VLOOKUP(Table13[[#This Row],[SKU]],Data1!A:B,2,0)</f>
        <v/>
      </c>
      <c r="E108" s="76">
        <f>Table13[[#This Row],[UoM]]*Table13[[#This Row],[Recommended Replenishment Qty]]</f>
        <v/>
      </c>
      <c r="F108" s="76">
        <f>Table13[[#This Row],[Total EA (Transfer to WH06)]]/Table13[[#This Row],[UoM]]</f>
        <v/>
      </c>
      <c r="G108" s="1" t="n"/>
      <c r="H108" s="41">
        <f>Table13[[#This Row],[Total EA (Transfer to WH06)]]/Table13[[#This Row],[CASE]]</f>
        <v/>
      </c>
      <c r="I108" s="77">
        <f>Table13[[#This Row],[Sellable Unit/Set/box to ship]]/Table13[[#This Row],[Case to pull]]</f>
        <v/>
      </c>
      <c r="J108" s="7">
        <f>IF(ISNUMBER(SEARCH("FNSKU",K108)),"Labeling","")</f>
        <v/>
      </c>
      <c r="K108" s="9">
        <f>VLOOKUP(Table13[[#This Row],[SKU]],Instruction!A:F,6,0)</f>
        <v/>
      </c>
      <c r="L108" s="9">
        <f>VLOOKUP(Table13[[#This Row],[SKU]],Instruction!A:G,7,0)</f>
        <v/>
      </c>
      <c r="M108" s="9">
        <f>VLOOKUP(Table13[[#This Row],[ASIN]],'[1]2024'!$A:$AB,28,0)</f>
        <v/>
      </c>
      <c r="N108" s="76">
        <f>VLOOKUP(Table13[[#This Row],[SKU]],Data1!A:C,3,0)</f>
        <v/>
      </c>
      <c r="O108" s="29">
        <f>VLOOKUP(Table13[[#This Row],[Item '#]],Data2!A:D,4,0)</f>
        <v/>
      </c>
      <c r="P108" s="2">
        <f>VLOOKUP(Table13[[#This Row],[Item '#]],Data2!A:D,3,0)</f>
        <v/>
      </c>
      <c r="Q108" s="1" t="n">
        <v>576</v>
      </c>
      <c r="R108" s="2">
        <f>VLOOKUP(Table13[[#This Row],[Item '#]],[2]Sheet1!$B:$D,3,0)</f>
        <v/>
      </c>
    </row>
    <row r="109" ht="30" customHeight="1">
      <c r="A109" s="75" t="inlineStr">
        <is>
          <t>760-EACH-1</t>
        </is>
      </c>
      <c r="B109" s="2" t="inlineStr">
        <is>
          <t>B0019ILQ3M</t>
        </is>
      </c>
      <c r="C109" s="2" t="inlineStr">
        <is>
          <t>B0019ILQ3M</t>
        </is>
      </c>
      <c r="D109" s="1">
        <f>VLOOKUP(Table13[[#This Row],[SKU]],Data1!A:B,2,0)</f>
        <v/>
      </c>
      <c r="E109" s="76">
        <f>Table13[[#This Row],[UoM]]*Table13[[#This Row],[Recommended Replenishment Qty]]</f>
        <v/>
      </c>
      <c r="F109" s="76">
        <f>Table13[[#This Row],[Total EA (Transfer to WH06)]]/Table13[[#This Row],[UoM]]</f>
        <v/>
      </c>
      <c r="G109" s="1" t="n"/>
      <c r="H109" s="41">
        <f>Table13[[#This Row],[Total EA (Transfer to WH06)]]/Table13[[#This Row],[CASE]]</f>
        <v/>
      </c>
      <c r="I109" s="77">
        <f>Table13[[#This Row],[Sellable Unit/Set/box to ship]]/Table13[[#This Row],[Case to pull]]</f>
        <v/>
      </c>
      <c r="J109" s="7">
        <f>IF(ISNUMBER(SEARCH("FNSKU",K109)),"Labeling","")</f>
        <v/>
      </c>
      <c r="K109" s="9">
        <f>VLOOKUP(Table13[[#This Row],[SKU]],Instruction!A:F,6,0)</f>
        <v/>
      </c>
      <c r="L109" s="9">
        <f>VLOOKUP(Table13[[#This Row],[SKU]],Instruction!A:G,7,0)</f>
        <v/>
      </c>
      <c r="M109" s="9">
        <f>VLOOKUP(Table13[[#This Row],[ASIN]],'[1]2024'!$A:$AB,28,0)</f>
        <v/>
      </c>
      <c r="N109" s="76">
        <f>VLOOKUP(Table13[[#This Row],[SKU]],Data1!A:C,3,0)</f>
        <v/>
      </c>
      <c r="O109" s="29">
        <f>VLOOKUP(Table13[[#This Row],[Item '#]],Data2!A:D,4,0)</f>
        <v/>
      </c>
      <c r="P109" s="2">
        <f>VLOOKUP(Table13[[#This Row],[Item '#]],Data2!A:D,3,0)</f>
        <v/>
      </c>
      <c r="Q109" s="1" t="n">
        <v>576</v>
      </c>
      <c r="R109" s="2">
        <f>VLOOKUP(Table13[[#This Row],[Item '#]],[2]Sheet1!$B:$D,3,0)</f>
        <v/>
      </c>
    </row>
    <row r="110" ht="30" customHeight="1">
      <c r="A110" s="75" t="inlineStr">
        <is>
          <t>1770-EACH</t>
        </is>
      </c>
      <c r="B110" s="2" t="inlineStr">
        <is>
          <t>B07S65QQ82</t>
        </is>
      </c>
      <c r="C110" s="2" t="inlineStr">
        <is>
          <t>X0044RLTMJ</t>
        </is>
      </c>
      <c r="D110" s="1">
        <f>VLOOKUP(Table13[[#This Row],[SKU]],Data1!A:B,2,0)</f>
        <v/>
      </c>
      <c r="E110" s="76">
        <f>Table13[[#This Row],[UoM]]*Table13[[#This Row],[Recommended Replenishment Qty]]</f>
        <v/>
      </c>
      <c r="F110" s="76">
        <f>Table13[[#This Row],[Total EA (Transfer to WH06)]]/Table13[[#This Row],[UoM]]</f>
        <v/>
      </c>
      <c r="G110" s="1">
        <f>Table13[[#This Row],[Total EA (Transfer to WH06)]]/Table13[[#This Row],[BOX]]</f>
        <v/>
      </c>
      <c r="H110" s="41" t="n"/>
      <c r="I110" s="77">
        <f>Table13[[#This Row],[Sellable Unit/Set/box to ship]]/Table13[[#This Row],[Box to pull]]</f>
        <v/>
      </c>
      <c r="J110" s="7">
        <f>IF(ISNUMBER(SEARCH("FNSKU",K110)),"Labeling","")</f>
        <v/>
      </c>
      <c r="K110" s="9">
        <f>VLOOKUP(Table13[[#This Row],[SKU]],Instruction!A:F,6,0)</f>
        <v/>
      </c>
      <c r="L110" s="9">
        <f>VLOOKUP(Table13[[#This Row],[SKU]],Instruction!A:G,7,0)</f>
        <v/>
      </c>
      <c r="M110" s="9">
        <f>VLOOKUP(Table13[[#This Row],[ASIN]],'[1]2024'!$A:$AB,28,0)</f>
        <v/>
      </c>
      <c r="N110" s="76">
        <f>VLOOKUP(Table13[[#This Row],[SKU]],Data1!A:C,3,0)</f>
        <v/>
      </c>
      <c r="O110" s="29">
        <f>VLOOKUP(Table13[[#This Row],[Item '#]],Data2!A:D,4,0)</f>
        <v/>
      </c>
      <c r="P110" s="2">
        <f>VLOOKUP(Table13[[#This Row],[Item '#]],Data2!A:D,3,0)</f>
        <v/>
      </c>
      <c r="Q110" s="1" t="n">
        <v>72</v>
      </c>
      <c r="R110" s="2">
        <f>VLOOKUP(Table13[[#This Row],[Item '#]],[2]Sheet1!$B:$D,3,0)</f>
        <v/>
      </c>
    </row>
    <row r="111" ht="30" customHeight="1">
      <c r="A111" s="75" t="inlineStr">
        <is>
          <t>608-EACH</t>
        </is>
      </c>
      <c r="B111" s="2" t="inlineStr">
        <is>
          <t>B003BMWZ48</t>
        </is>
      </c>
      <c r="C111" s="2" t="inlineStr">
        <is>
          <t>X003EGFQKR</t>
        </is>
      </c>
      <c r="D111" s="1">
        <f>VLOOKUP(Table13[[#This Row],[SKU]],Data1!A:B,2,0)</f>
        <v/>
      </c>
      <c r="E111" s="76">
        <f>Table13[[#This Row],[UoM]]*Table13[[#This Row],[Recommended Replenishment Qty]]</f>
        <v/>
      </c>
      <c r="F111" s="76">
        <f>Table13[[#This Row],[Total EA (Transfer to WH06)]]/Table13[[#This Row],[UoM]]</f>
        <v/>
      </c>
      <c r="G111" s="1" t="n"/>
      <c r="H111" s="41">
        <f>Table13[[#This Row],[Total EA (Transfer to WH06)]]/Table13[[#This Row],[CASE]]</f>
        <v/>
      </c>
      <c r="I111" s="77">
        <f>Table13[[#This Row],[Sellable Unit/Set/box to ship]]/Table13[[#This Row],[Case to pull]]</f>
        <v/>
      </c>
      <c r="J111" s="7">
        <f>IF(ISNUMBER(SEARCH("FNSKU",K111)),"Labeling","")</f>
        <v/>
      </c>
      <c r="K111" s="9">
        <f>VLOOKUP(Table13[[#This Row],[SKU]],Instruction!A:F,6,0)</f>
        <v/>
      </c>
      <c r="L111" s="9">
        <f>VLOOKUP(Table13[[#This Row],[SKU]],Instruction!A:G,7,0)</f>
        <v/>
      </c>
      <c r="M111" s="9">
        <f>VLOOKUP(Table13[[#This Row],[ASIN]],'[1]2024'!$A:$AB,28,0)</f>
        <v/>
      </c>
      <c r="N111" s="76">
        <f>VLOOKUP(Table13[[#This Row],[SKU]],Data1!A:C,3,0)</f>
        <v/>
      </c>
      <c r="O111" s="29">
        <f>VLOOKUP(Table13[[#This Row],[Item '#]],Data2!A:D,4,0)</f>
        <v/>
      </c>
      <c r="P111" s="2">
        <f>VLOOKUP(Table13[[#This Row],[Item '#]],Data2!A:D,3,0)</f>
        <v/>
      </c>
      <c r="Q111" s="1" t="n">
        <v>2880</v>
      </c>
      <c r="R111" s="2">
        <f>VLOOKUP(Table13[[#This Row],[Item '#]],[2]Sheet1!$B:$D,3,0)</f>
        <v/>
      </c>
    </row>
    <row r="112" ht="30" customHeight="1">
      <c r="A112" t="inlineStr">
        <is>
          <t>2227-EACH-UPC</t>
        </is>
      </c>
      <c r="B112" s="2" t="inlineStr">
        <is>
          <t>B001BNW7QA</t>
        </is>
      </c>
      <c r="C112" s="2" t="inlineStr">
        <is>
          <t>B001BNW7QA</t>
        </is>
      </c>
      <c r="D112" s="1">
        <f>VLOOKUP(Table13[[#This Row],[SKU]],Data1!A:B,2,0)</f>
        <v/>
      </c>
      <c r="E112" s="76">
        <f>Table13[[#This Row],[UoM]]*Table13[[#This Row],[Recommended Replenishment Qty]]</f>
        <v/>
      </c>
      <c r="F112" s="76">
        <f>Table13[[#This Row],[Total EA (Transfer to WH06)]]/Table13[[#This Row],[UoM]]</f>
        <v/>
      </c>
      <c r="G112" s="1" t="n"/>
      <c r="H112" s="41">
        <f>Table13[[#This Row],[Total EA (Transfer to WH06)]]/Table13[[#This Row],[CASE]]</f>
        <v/>
      </c>
      <c r="I112" s="77">
        <f>Table13[[#This Row],[Sellable Unit/Set/box to ship]]/Table13[[#This Row],[Case to pull]]</f>
        <v/>
      </c>
      <c r="J112" s="7">
        <f>IF(ISNUMBER(SEARCH("FNSKU",K112)),"Labeling","")</f>
        <v/>
      </c>
      <c r="K112" s="9">
        <f>VLOOKUP(Table13[[#This Row],[SKU]],Instruction!A:F,6,0)</f>
        <v/>
      </c>
      <c r="L112" s="9">
        <f>VLOOKUP(Table13[[#This Row],[SKU]],Instruction!A:G,7,0)</f>
        <v/>
      </c>
      <c r="M112" s="9">
        <f>VLOOKUP(Table13[[#This Row],[ASIN]],'[1]2024'!$A:$AB,28,0)</f>
        <v/>
      </c>
      <c r="N112" s="76">
        <f>VLOOKUP(Table13[[#This Row],[SKU]],Data1!A:C,3,0)</f>
        <v/>
      </c>
      <c r="O112" s="29">
        <f>VLOOKUP(Table13[[#This Row],[Item '#]],Data2!A:D,4,0)</f>
        <v/>
      </c>
      <c r="P112" s="2">
        <f>VLOOKUP(Table13[[#This Row],[Item '#]],Data2!A:D,3,0)</f>
        <v/>
      </c>
      <c r="Q112" s="1" t="n">
        <v>2592</v>
      </c>
      <c r="R112" s="2">
        <f>VLOOKUP(Table13[[#This Row],[Item '#]],[2]Sheet1!$B:$D,3,0)</f>
        <v/>
      </c>
    </row>
    <row r="113" ht="30" customHeight="1">
      <c r="A113" s="75" t="inlineStr">
        <is>
          <t>4146-EACH</t>
        </is>
      </c>
      <c r="B113" s="2" t="inlineStr">
        <is>
          <t>B07Q97RZJC</t>
        </is>
      </c>
      <c r="C113" s="2" t="inlineStr">
        <is>
          <t>X003L8UNND</t>
        </is>
      </c>
      <c r="D113" s="1">
        <f>VLOOKUP(Table13[[#This Row],[SKU]],Data1!A:B,2,0)</f>
        <v/>
      </c>
      <c r="E113" s="76">
        <f>Table13[[#This Row],[UoM]]*Table13[[#This Row],[Recommended Replenishment Qty]]</f>
        <v/>
      </c>
      <c r="F113" s="76">
        <f>Table13[[#This Row],[Total EA (Transfer to WH06)]]/Table13[[#This Row],[UoM]]</f>
        <v/>
      </c>
      <c r="G113" s="1" t="n"/>
      <c r="H113" s="41">
        <f>Table13[[#This Row],[Total EA (Transfer to WH06)]]/Table13[[#This Row],[CASE]]</f>
        <v/>
      </c>
      <c r="I113" s="77">
        <f>Table13[[#This Row],[Sellable Unit/Set/box to ship]]/Table13[[#This Row],[Case to pull]]</f>
        <v/>
      </c>
      <c r="J113" s="7">
        <f>IF(ISNUMBER(SEARCH("FNSKU",K113)),"Labeling","")</f>
        <v/>
      </c>
      <c r="K113" s="9">
        <f>VLOOKUP(Table13[[#This Row],[SKU]],Instruction!A:F,6,0)</f>
        <v/>
      </c>
      <c r="L113" s="9">
        <f>VLOOKUP(Table13[[#This Row],[SKU]],Instruction!A:G,7,0)</f>
        <v/>
      </c>
      <c r="M113" s="9">
        <f>VLOOKUP(Table13[[#This Row],[ASIN]],'[1]2024'!$A:$AB,28,0)</f>
        <v/>
      </c>
      <c r="N113" s="76">
        <f>VLOOKUP(Table13[[#This Row],[SKU]],Data1!A:C,3,0)</f>
        <v/>
      </c>
      <c r="O113" s="29">
        <f>VLOOKUP(Table13[[#This Row],[Item '#]],Data2!A:D,4,0)</f>
        <v/>
      </c>
      <c r="P113" s="2">
        <f>VLOOKUP(Table13[[#This Row],[Item '#]],Data2!A:D,3,0)</f>
        <v/>
      </c>
      <c r="Q113" s="1" t="n">
        <v>1044</v>
      </c>
      <c r="R113" s="2">
        <f>VLOOKUP(Table13[[#This Row],[Item '#]],[2]Sheet1!$B:$D,3,0)</f>
        <v/>
      </c>
    </row>
    <row r="114" ht="25.5" customHeight="1">
      <c r="A114" s="75" t="inlineStr">
        <is>
          <t>211-EACH-1</t>
        </is>
      </c>
      <c r="B114" s="2" t="inlineStr">
        <is>
          <t>B0019IOEQ8</t>
        </is>
      </c>
      <c r="C114" s="2" t="inlineStr">
        <is>
          <t>B0019IOEQ8</t>
        </is>
      </c>
      <c r="D114" s="1">
        <f>VLOOKUP(Table13[[#This Row],[SKU]],Data1!A:B,2,0)</f>
        <v/>
      </c>
      <c r="E114" s="76">
        <f>Table13[[#This Row],[UoM]]*Table13[[#This Row],[Recommended Replenishment Qty]]</f>
        <v/>
      </c>
      <c r="F114" s="76">
        <f>Table13[[#This Row],[Total EA (Transfer to WH06)]]/Table13[[#This Row],[UoM]]</f>
        <v/>
      </c>
      <c r="G114" s="1" t="n"/>
      <c r="H114" s="41">
        <f>Table13[[#This Row],[Total EA (Transfer to WH06)]]/Table13[[#This Row],[CASE]]</f>
        <v/>
      </c>
      <c r="I114" s="77">
        <f>Table13[[#This Row],[Sellable Unit/Set/box to ship]]/Table13[[#This Row],[Case to pull]]</f>
        <v/>
      </c>
      <c r="J114" s="7">
        <f>IF(ISNUMBER(SEARCH("FNSKU",K114)),"Labeling","")</f>
        <v/>
      </c>
      <c r="K114" s="9">
        <f>VLOOKUP(Table13[[#This Row],[SKU]],Instruction!A:F,6,0)</f>
        <v/>
      </c>
      <c r="L114" s="9">
        <f>VLOOKUP(Table13[[#This Row],[SKU]],Instruction!A:G,7,0)</f>
        <v/>
      </c>
      <c r="M114" s="9">
        <f>VLOOKUP(Table13[[#This Row],[ASIN]],'[1]2024'!$A:$AB,28,0)</f>
        <v/>
      </c>
      <c r="N114" s="76">
        <f>VLOOKUP(Table13[[#This Row],[SKU]],Data1!A:C,3,0)</f>
        <v/>
      </c>
      <c r="O114" s="29">
        <f>VLOOKUP(Table13[[#This Row],[Item '#]],Data2!A:D,4,0)</f>
        <v/>
      </c>
      <c r="P114" s="2">
        <f>VLOOKUP(Table13[[#This Row],[Item '#]],Data2!A:D,3,0)</f>
        <v/>
      </c>
      <c r="Q114" s="1" t="n">
        <v>288</v>
      </c>
      <c r="R114" s="2">
        <f>VLOOKUP(Table13[[#This Row],[Item '#]],[2]Sheet1!$B:$D,3,0)</f>
        <v/>
      </c>
    </row>
    <row r="115" ht="30" customHeight="1">
      <c r="A115" s="75" t="inlineStr">
        <is>
          <t>744-EACH</t>
        </is>
      </c>
      <c r="B115" s="2" t="inlineStr">
        <is>
          <t>B00IIN3U1M</t>
        </is>
      </c>
      <c r="C115" s="2" t="inlineStr">
        <is>
          <t>B00IIN3U1M</t>
        </is>
      </c>
      <c r="D115" s="1">
        <f>VLOOKUP(Table13[[#This Row],[SKU]],Data1!A:B,2,0)</f>
        <v/>
      </c>
      <c r="E115" s="76">
        <f>Table13[[#This Row],[UoM]]*Table13[[#This Row],[Recommended Replenishment Qty]]</f>
        <v/>
      </c>
      <c r="F115" s="76">
        <f>Table13[[#This Row],[Total EA (Transfer to WH06)]]/Table13[[#This Row],[UoM]]</f>
        <v/>
      </c>
      <c r="G115" s="1">
        <f>Table13[[#This Row],[Total EA (Transfer to WH06)]]/Table13[[#This Row],[BOX]]</f>
        <v/>
      </c>
      <c r="H115" s="41" t="n"/>
      <c r="I115" s="77">
        <f>Table13[[#This Row],[Sellable Unit/Set/box to ship]]/Table13[[#This Row],[Box to pull]]</f>
        <v/>
      </c>
      <c r="J115" s="7">
        <f>IF(ISNUMBER(SEARCH("FNSKU",K115)),"Labeling","")</f>
        <v/>
      </c>
      <c r="K115" s="9">
        <f>VLOOKUP(Table13[[#This Row],[SKU]],Instruction!A:F,6,0)</f>
        <v/>
      </c>
      <c r="L115" s="9">
        <f>VLOOKUP(Table13[[#This Row],[SKU]],Instruction!A:G,7,0)</f>
        <v/>
      </c>
      <c r="M115" s="9">
        <f>VLOOKUP(Table13[[#This Row],[ASIN]],'[1]2024'!$A:$AB,28,0)</f>
        <v/>
      </c>
      <c r="N115" s="76">
        <f>VLOOKUP(Table13[[#This Row],[SKU]],Data1!A:C,3,0)</f>
        <v/>
      </c>
      <c r="O115" s="29">
        <f>VLOOKUP(Table13[[#This Row],[Item '#]],Data2!A:D,4,0)</f>
        <v/>
      </c>
      <c r="P115" s="2">
        <f>VLOOKUP(Table13[[#This Row],[Item '#]],Data2!A:D,3,0)</f>
        <v/>
      </c>
      <c r="Q115" s="1" t="n">
        <v>72</v>
      </c>
      <c r="R115" s="2">
        <f>VLOOKUP(Table13[[#This Row],[Item '#]],[2]Sheet1!$B:$D,3,0)</f>
        <v/>
      </c>
    </row>
    <row r="116" ht="30" customHeight="1">
      <c r="A116" s="75" t="inlineStr">
        <is>
          <t>6301-EACH</t>
        </is>
      </c>
      <c r="B116" s="2" t="inlineStr">
        <is>
          <t>B08P3W6YN6</t>
        </is>
      </c>
      <c r="C116" s="2" t="inlineStr">
        <is>
          <t>B08P3W6YN6</t>
        </is>
      </c>
      <c r="D116" s="1">
        <f>VLOOKUP(Table13[[#This Row],[SKU]],Data1!A:B,2,0)</f>
        <v/>
      </c>
      <c r="E116" s="76">
        <f>Table13[[#This Row],[UoM]]*Table13[[#This Row],[Recommended Replenishment Qty]]</f>
        <v/>
      </c>
      <c r="F116" s="76">
        <f>Table13[[#This Row],[Total EA (Transfer to WH06)]]/Table13[[#This Row],[UoM]]</f>
        <v/>
      </c>
      <c r="G116" s="1" t="n"/>
      <c r="H116" s="41">
        <f>Table13[[#This Row],[Total EA (Transfer to WH06)]]/Table13[[#This Row],[CASE]]</f>
        <v/>
      </c>
      <c r="I116" s="77">
        <f>Table13[[#This Row],[Sellable Unit/Set/box to ship]]/Table13[[#This Row],[Case to pull]]</f>
        <v/>
      </c>
      <c r="J116" s="7">
        <f>IF(ISNUMBER(SEARCH("FNSKU",K116)),"Labeling","")</f>
        <v/>
      </c>
      <c r="K116" s="9">
        <f>VLOOKUP(Table13[[#This Row],[SKU]],Instruction!A:F,6,0)</f>
        <v/>
      </c>
      <c r="L116" s="9">
        <f>VLOOKUP(Table13[[#This Row],[SKU]],Instruction!A:G,7,0)</f>
        <v/>
      </c>
      <c r="M116" s="9">
        <f>VLOOKUP(Table13[[#This Row],[ASIN]],'[1]2024'!$A:$AB,28,0)</f>
        <v/>
      </c>
      <c r="N116" s="76">
        <f>VLOOKUP(Table13[[#This Row],[SKU]],Data1!A:C,3,0)</f>
        <v/>
      </c>
      <c r="O116" s="29">
        <f>VLOOKUP(Table13[[#This Row],[Item '#]],Data2!A:D,4,0)</f>
        <v/>
      </c>
      <c r="P116" s="2">
        <f>VLOOKUP(Table13[[#This Row],[Item '#]],Data2!A:D,3,0)</f>
        <v/>
      </c>
      <c r="Q116" s="1" t="n">
        <v>2016</v>
      </c>
      <c r="R116" s="2">
        <f>VLOOKUP(Table13[[#This Row],[Item '#]],[2]Sheet1!$B:$D,3,0)</f>
        <v/>
      </c>
    </row>
    <row r="117" ht="30" customHeight="1">
      <c r="A117" s="75" t="inlineStr">
        <is>
          <t>2345-EACH</t>
        </is>
      </c>
      <c r="B117" s="2" t="inlineStr">
        <is>
          <t>B08L41SRH8</t>
        </is>
      </c>
      <c r="C117" s="2" t="inlineStr">
        <is>
          <t>X004KT5ZE9</t>
        </is>
      </c>
      <c r="D117" s="1">
        <f>VLOOKUP(Table13[[#This Row],[SKU]],Data1!A:B,2,0)</f>
        <v/>
      </c>
      <c r="E117" s="76">
        <f>Table13[[#This Row],[UoM]]*Table13[[#This Row],[Recommended Replenishment Qty]]</f>
        <v/>
      </c>
      <c r="F117" s="76">
        <f>Table13[[#This Row],[Total EA (Transfer to WH06)]]/Table13[[#This Row],[UoM]]</f>
        <v/>
      </c>
      <c r="G117" s="1">
        <f>Table13[[#This Row],[Total EA (Transfer to WH06)]]/Table13[[#This Row],[BOX]]</f>
        <v/>
      </c>
      <c r="H117" s="41" t="n"/>
      <c r="I117" s="77">
        <f>Table13[[#This Row],[Sellable Unit/Set/box to ship]]/Table13[[#This Row],[Box to pull]]</f>
        <v/>
      </c>
      <c r="J117" s="7">
        <f>IF(ISNUMBER(SEARCH("FNSKU",K117)),"Labeling","")</f>
        <v/>
      </c>
      <c r="K117" s="9">
        <f>VLOOKUP(Table13[[#This Row],[SKU]],Instruction!A:F,6,0)</f>
        <v/>
      </c>
      <c r="L117" s="9">
        <f>VLOOKUP(Table13[[#This Row],[SKU]],Instruction!A:G,7,0)</f>
        <v/>
      </c>
      <c r="M117" s="9">
        <f>VLOOKUP(Table13[[#This Row],[ASIN]],'[1]2024'!$A:$AB,28,0)</f>
        <v/>
      </c>
      <c r="N117" s="76">
        <f>VLOOKUP(Table13[[#This Row],[SKU]],Data1!A:C,3,0)</f>
        <v/>
      </c>
      <c r="O117" s="29">
        <f>VLOOKUP(Table13[[#This Row],[Item '#]],Data2!A:D,4,0)</f>
        <v/>
      </c>
      <c r="P117" s="2">
        <f>VLOOKUP(Table13[[#This Row],[Item '#]],Data2!A:D,3,0)</f>
        <v/>
      </c>
      <c r="Q117" s="1" t="n">
        <v>72</v>
      </c>
      <c r="R117" s="2">
        <f>VLOOKUP(Table13[[#This Row],[Item '#]],[2]Sheet1!$B:$D,3,0)</f>
        <v/>
      </c>
    </row>
    <row r="118" ht="30" customHeight="1">
      <c r="A118" s="75" t="inlineStr">
        <is>
          <t>5414-EACH</t>
        </is>
      </c>
      <c r="B118" s="2" t="inlineStr">
        <is>
          <t>B07TCRK63W</t>
        </is>
      </c>
      <c r="C118" s="2" t="inlineStr">
        <is>
          <t>B07TCRK63W</t>
        </is>
      </c>
      <c r="D118" s="1">
        <f>VLOOKUP(Table13[[#This Row],[SKU]],Data1!A:B,2,0)</f>
        <v/>
      </c>
      <c r="E118" s="76">
        <f>Table13[[#This Row],[UoM]]*Table13[[#This Row],[Recommended Replenishment Qty]]</f>
        <v/>
      </c>
      <c r="F118" s="76">
        <f>Table13[[#This Row],[Total EA (Transfer to WH06)]]/Table13[[#This Row],[UoM]]</f>
        <v/>
      </c>
      <c r="G118" s="1" t="n"/>
      <c r="H118" s="41">
        <f>Table13[[#This Row],[Total EA (Transfer to WH06)]]/Table13[[#This Row],[CASE]]</f>
        <v/>
      </c>
      <c r="I118" s="77">
        <f>Table13[[#This Row],[Sellable Unit/Set/box to ship]]/Table13[[#This Row],[Case to pull]]</f>
        <v/>
      </c>
      <c r="J118" s="7">
        <f>IF(ISNUMBER(SEARCH("FNSKU",K118)),"Labeling","")</f>
        <v/>
      </c>
      <c r="K118" s="9">
        <f>VLOOKUP(Table13[[#This Row],[SKU]],Instruction!A:F,6,0)</f>
        <v/>
      </c>
      <c r="L118" s="9">
        <f>VLOOKUP(Table13[[#This Row],[SKU]],Instruction!A:G,7,0)</f>
        <v/>
      </c>
      <c r="M118" s="9">
        <f>VLOOKUP(Table13[[#This Row],[ASIN]],'[1]2024'!$A:$AB,28,0)</f>
        <v/>
      </c>
      <c r="N118" s="76">
        <f>VLOOKUP(Table13[[#This Row],[SKU]],Data1!A:C,3,0)</f>
        <v/>
      </c>
      <c r="O118" s="29">
        <f>VLOOKUP(Table13[[#This Row],[Item '#]],Data2!A:D,4,0)</f>
        <v/>
      </c>
      <c r="P118" s="2">
        <f>VLOOKUP(Table13[[#This Row],[Item '#]],Data2!A:D,3,0)</f>
        <v/>
      </c>
      <c r="Q118" s="1" t="n">
        <v>384</v>
      </c>
      <c r="R118" s="2">
        <f>VLOOKUP(Table13[[#This Row],[Item '#]],[2]Sheet1!$B:$D,3,0)</f>
        <v/>
      </c>
    </row>
    <row r="119" ht="45" customHeight="1">
      <c r="A119" s="75" t="inlineStr">
        <is>
          <t>2309-EACH</t>
        </is>
      </c>
      <c r="B119" s="2" t="inlineStr">
        <is>
          <t>B0BP5FBZKF</t>
        </is>
      </c>
      <c r="C119" s="2" t="inlineStr">
        <is>
          <t>X003TDI6Z7</t>
        </is>
      </c>
      <c r="D119" s="1">
        <f>VLOOKUP(Table13[[#This Row],[SKU]],Data1!A:B,2,0)</f>
        <v/>
      </c>
      <c r="E119" s="76">
        <f>Table13[[#This Row],[UoM]]*Table13[[#This Row],[Recommended Replenishment Qty]]</f>
        <v/>
      </c>
      <c r="F119" s="76">
        <f>Table13[[#This Row],[Total EA (Transfer to WH06)]]/Table13[[#This Row],[UoM]]</f>
        <v/>
      </c>
      <c r="G119" s="1" t="n"/>
      <c r="H119" s="41">
        <f>Table13[[#This Row],[Total EA (Transfer to WH06)]]/Table13[[#This Row],[CASE]]</f>
        <v/>
      </c>
      <c r="I119" s="77">
        <f>Table13[[#This Row],[Sellable Unit/Set/box to ship]]/Table13[[#This Row],[Case to pull]]</f>
        <v/>
      </c>
      <c r="J119" s="7">
        <f>IF(ISNUMBER(SEARCH("FNSKU",K119)),"Labeling","")</f>
        <v/>
      </c>
      <c r="K119" s="9">
        <f>VLOOKUP(Table13[[#This Row],[SKU]],Instruction!A:F,6,0)</f>
        <v/>
      </c>
      <c r="L119" s="9">
        <f>VLOOKUP(Table13[[#This Row],[SKU]],Instruction!A:G,7,0)</f>
        <v/>
      </c>
      <c r="M119" s="9">
        <f>VLOOKUP(Table13[[#This Row],[ASIN]],'[1]2024'!$A:$AB,28,0)</f>
        <v/>
      </c>
      <c r="N119" s="76">
        <f>VLOOKUP(Table13[[#This Row],[SKU]],Data1!A:C,3,0)</f>
        <v/>
      </c>
      <c r="O119" s="29">
        <f>VLOOKUP(Table13[[#This Row],[Item '#]],Data2!A:D,4,0)</f>
        <v/>
      </c>
      <c r="P119" s="2">
        <f>VLOOKUP(Table13[[#This Row],[Item '#]],Data2!A:D,3,0)</f>
        <v/>
      </c>
      <c r="Q119" s="1" t="n">
        <v>432</v>
      </c>
      <c r="R119" s="2">
        <f>VLOOKUP(Table13[[#This Row],[Item '#]],[2]Sheet1!$B:$D,3,0)</f>
        <v/>
      </c>
    </row>
    <row r="120" ht="30" customHeight="1">
      <c r="A120" s="75" t="inlineStr">
        <is>
          <t>2320-EACH</t>
        </is>
      </c>
      <c r="B120" s="2" t="inlineStr">
        <is>
          <t>B075VWXGFL</t>
        </is>
      </c>
      <c r="C120" s="2" t="inlineStr">
        <is>
          <t>B075VWXGFL</t>
        </is>
      </c>
      <c r="D120" s="1">
        <f>VLOOKUP(Table13[[#This Row],[SKU]],Data1!A:B,2,0)</f>
        <v/>
      </c>
      <c r="E120" s="76">
        <f>Table13[[#This Row],[UoM]]*Table13[[#This Row],[Recommended Replenishment Qty]]</f>
        <v/>
      </c>
      <c r="F120" s="76">
        <f>Table13[[#This Row],[Total EA (Transfer to WH06)]]/Table13[[#This Row],[UoM]]</f>
        <v/>
      </c>
      <c r="G120" s="1">
        <f>Table13[[#This Row],[Total EA (Transfer to WH06)]]/Table13[[#This Row],[BOX]]</f>
        <v/>
      </c>
      <c r="H120" s="41" t="n"/>
      <c r="I120" s="77">
        <f>Table13[[#This Row],[Sellable Unit/Set/box to ship]]/Table13[[#This Row],[Box to pull]]</f>
        <v/>
      </c>
      <c r="J120" s="7">
        <f>IF(ISNUMBER(SEARCH("FNSKU",K120)),"Labeling","")</f>
        <v/>
      </c>
      <c r="K120" s="9">
        <f>VLOOKUP(Table13[[#This Row],[SKU]],Instruction!A:F,6,0)</f>
        <v/>
      </c>
      <c r="L120" s="9">
        <f>VLOOKUP(Table13[[#This Row],[SKU]],Instruction!A:G,7,0)</f>
        <v/>
      </c>
      <c r="M120" s="9">
        <f>VLOOKUP(Table13[[#This Row],[ASIN]],'[1]2024'!$A:$AB,28,0)</f>
        <v/>
      </c>
      <c r="N120" s="76">
        <f>VLOOKUP(Table13[[#This Row],[SKU]],Data1!A:C,3,0)</f>
        <v/>
      </c>
      <c r="O120" s="29">
        <f>VLOOKUP(Table13[[#This Row],[Item '#]],Data2!A:D,4,0)</f>
        <v/>
      </c>
      <c r="P120" s="2">
        <f>VLOOKUP(Table13[[#This Row],[Item '#]],Data2!A:D,3,0)</f>
        <v/>
      </c>
      <c r="Q120" s="1" t="n">
        <v>120</v>
      </c>
      <c r="R120" s="2">
        <f>VLOOKUP(Table13[[#This Row],[Item '#]],[2]Sheet1!$B:$D,3,0)</f>
        <v/>
      </c>
    </row>
    <row r="121" ht="30" customHeight="1">
      <c r="A121" s="75" t="inlineStr">
        <is>
          <t>4103-EACH</t>
        </is>
      </c>
      <c r="B121" s="2" t="inlineStr">
        <is>
          <t>B07Q8ZFP5P</t>
        </is>
      </c>
      <c r="C121" s="2" t="inlineStr">
        <is>
          <t>X003SC97WP</t>
        </is>
      </c>
      <c r="D121" s="1">
        <f>VLOOKUP(Table13[[#This Row],[SKU]],Data1!A:B,2,0)</f>
        <v/>
      </c>
      <c r="E121" s="76">
        <f>Table13[[#This Row],[UoM]]*Table13[[#This Row],[Recommended Replenishment Qty]]</f>
        <v/>
      </c>
      <c r="F121" s="76">
        <f>Table13[[#This Row],[Total EA (Transfer to WH06)]]/Table13[[#This Row],[UoM]]</f>
        <v/>
      </c>
      <c r="G121" s="1" t="n"/>
      <c r="H121" s="41">
        <f>Table13[[#This Row],[Total EA (Transfer to WH06)]]/Table13[[#This Row],[CASE]]</f>
        <v/>
      </c>
      <c r="I121" s="77">
        <f>Table13[[#This Row],[Sellable Unit/Set/box to ship]]/Table13[[#This Row],[Case to pull]]</f>
        <v/>
      </c>
      <c r="J121" s="7">
        <f>IF(ISNUMBER(SEARCH("FNSKU",K121)),"Labeling","")</f>
        <v/>
      </c>
      <c r="K121" s="9">
        <f>VLOOKUP(Table13[[#This Row],[SKU]],Instruction!A:F,6,0)</f>
        <v/>
      </c>
      <c r="L121" s="9">
        <f>VLOOKUP(Table13[[#This Row],[SKU]],Instruction!A:G,7,0)</f>
        <v/>
      </c>
      <c r="M121" s="9">
        <f>VLOOKUP(Table13[[#This Row],[ASIN]],'[1]2024'!$A:$AB,28,0)</f>
        <v/>
      </c>
      <c r="N121" s="76">
        <f>VLOOKUP(Table13[[#This Row],[SKU]],Data1!A:C,3,0)</f>
        <v/>
      </c>
      <c r="O121" s="29">
        <f>VLOOKUP(Table13[[#This Row],[Item '#]],Data2!A:D,4,0)</f>
        <v/>
      </c>
      <c r="P121" s="2">
        <f>VLOOKUP(Table13[[#This Row],[Item '#]],Data2!A:D,3,0)</f>
        <v/>
      </c>
      <c r="Q121" s="1" t="n">
        <v>792</v>
      </c>
      <c r="R121" s="2">
        <f>VLOOKUP(Table13[[#This Row],[Item '#]],[2]Sheet1!$B:$D,3,0)</f>
        <v/>
      </c>
    </row>
    <row r="122" ht="30" customHeight="1">
      <c r="A122" s="75" t="inlineStr">
        <is>
          <t>2233-EACH</t>
        </is>
      </c>
      <c r="B122" s="2" t="inlineStr">
        <is>
          <t>B07C3W3BXS</t>
        </is>
      </c>
      <c r="C122" s="2" t="inlineStr">
        <is>
          <t>B07C3W3BXS</t>
        </is>
      </c>
      <c r="D122" s="1">
        <f>VLOOKUP(Table13[[#This Row],[SKU]],Data1!A:B,2,0)</f>
        <v/>
      </c>
      <c r="E122" s="76">
        <f>Table13[[#This Row],[UoM]]*Table13[[#This Row],[Recommended Replenishment Qty]]</f>
        <v/>
      </c>
      <c r="F122" s="76">
        <f>Table13[[#This Row],[Total EA (Transfer to WH06)]]/Table13[[#This Row],[UoM]]</f>
        <v/>
      </c>
      <c r="G122" s="1" t="n"/>
      <c r="H122" s="41">
        <f>Table13[[#This Row],[Total EA (Transfer to WH06)]]/Table13[[#This Row],[CASE]]</f>
        <v/>
      </c>
      <c r="I122" s="77">
        <f>Table13[[#This Row],[Sellable Unit/Set/box to ship]]/Table13[[#This Row],[Case to pull]]</f>
        <v/>
      </c>
      <c r="J122" s="7">
        <f>IF(ISNUMBER(SEARCH("FNSKU",K122)),"Labeling","")</f>
        <v/>
      </c>
      <c r="K122" s="9">
        <f>VLOOKUP(Table13[[#This Row],[SKU]],Instruction!A:F,6,0)</f>
        <v/>
      </c>
      <c r="L122" s="9">
        <f>VLOOKUP(Table13[[#This Row],[SKU]],Instruction!A:G,7,0)</f>
        <v/>
      </c>
      <c r="M122" s="9">
        <f>VLOOKUP(Table13[[#This Row],[ASIN]],'[1]2024'!$A:$AB,28,0)</f>
        <v/>
      </c>
      <c r="N122" s="76">
        <f>VLOOKUP(Table13[[#This Row],[SKU]],Data1!A:C,3,0)</f>
        <v/>
      </c>
      <c r="O122" s="29">
        <f>VLOOKUP(Table13[[#This Row],[Item '#]],Data2!A:D,4,0)</f>
        <v/>
      </c>
      <c r="P122" s="2">
        <f>VLOOKUP(Table13[[#This Row],[Item '#]],Data2!A:D,3,0)</f>
        <v/>
      </c>
      <c r="Q122" s="1" t="n">
        <v>792</v>
      </c>
      <c r="R122" s="2">
        <f>VLOOKUP(Table13[[#This Row],[Item '#]],[2]Sheet1!$B:$D,3,0)</f>
        <v/>
      </c>
    </row>
    <row r="123" ht="30" customHeight="1">
      <c r="A123" s="75" t="inlineStr">
        <is>
          <t>3824-EACH</t>
        </is>
      </c>
      <c r="B123" s="2" t="inlineStr">
        <is>
          <t>B07Z6P9FTV</t>
        </is>
      </c>
      <c r="C123" s="2" t="inlineStr">
        <is>
          <t>B07Z6P9FTV</t>
        </is>
      </c>
      <c r="D123" s="1">
        <f>VLOOKUP(Table13[[#This Row],[SKU]],Data1!A:B,2,0)</f>
        <v/>
      </c>
      <c r="E123" s="76">
        <f>Table13[[#This Row],[UoM]]*Table13[[#This Row],[Recommended Replenishment Qty]]</f>
        <v/>
      </c>
      <c r="F123" s="76">
        <f>Table13[[#This Row],[Total EA (Transfer to WH06)]]/Table13[[#This Row],[UoM]]</f>
        <v/>
      </c>
      <c r="G123" s="1" t="n"/>
      <c r="H123" s="41">
        <f>Table13[[#This Row],[Total EA (Transfer to WH06)]]/Table13[[#This Row],[CASE]]</f>
        <v/>
      </c>
      <c r="I123" s="77">
        <f>Table13[[#This Row],[Sellable Unit/Set/box to ship]]/Table13[[#This Row],[Case to pull]]</f>
        <v/>
      </c>
      <c r="J123" s="7">
        <f>IF(ISNUMBER(SEARCH("FNSKU",K123)),"Labeling","")</f>
        <v/>
      </c>
      <c r="K123" s="9">
        <f>VLOOKUP(Table13[[#This Row],[SKU]],Instruction!A:F,6,0)</f>
        <v/>
      </c>
      <c r="L123" s="9">
        <f>VLOOKUP(Table13[[#This Row],[SKU]],Instruction!A:G,7,0)</f>
        <v/>
      </c>
      <c r="M123" s="9">
        <f>VLOOKUP(Table13[[#This Row],[ASIN]],'[1]2024'!$A:$AB,28,0)</f>
        <v/>
      </c>
      <c r="N123" s="76">
        <f>VLOOKUP(Table13[[#This Row],[SKU]],Data1!A:C,3,0)</f>
        <v/>
      </c>
      <c r="O123" s="29">
        <f>VLOOKUP(Table13[[#This Row],[Item '#]],Data2!A:D,4,0)</f>
        <v/>
      </c>
      <c r="P123" s="2">
        <f>VLOOKUP(Table13[[#This Row],[Item '#]],Data2!A:D,3,0)</f>
        <v/>
      </c>
      <c r="Q123" s="1" t="n">
        <v>144</v>
      </c>
      <c r="R123" s="2">
        <f>VLOOKUP(Table13[[#This Row],[Item '#]],[2]Sheet1!$B:$D,3,0)</f>
        <v/>
      </c>
    </row>
    <row r="124" ht="30" customHeight="1">
      <c r="A124" s="75" t="inlineStr">
        <is>
          <t>210-EACH</t>
        </is>
      </c>
      <c r="B124" s="2" t="inlineStr">
        <is>
          <t>B08VD2K1K6</t>
        </is>
      </c>
      <c r="C124" s="2" t="inlineStr">
        <is>
          <t>X003Y78JBT</t>
        </is>
      </c>
      <c r="D124" s="1">
        <f>VLOOKUP(Table13[[#This Row],[SKU]],Data1!A:B,2,0)</f>
        <v/>
      </c>
      <c r="E124" s="76">
        <f>Table13[[#This Row],[UoM]]*Table13[[#This Row],[Recommended Replenishment Qty]]</f>
        <v/>
      </c>
      <c r="F124" s="76">
        <f>Table13[[#This Row],[Total EA (Transfer to WH06)]]/Table13[[#This Row],[UoM]]</f>
        <v/>
      </c>
      <c r="G124" s="1" t="n"/>
      <c r="H124" s="41">
        <f>Table13[[#This Row],[Total EA (Transfer to WH06)]]/Table13[[#This Row],[CASE]]</f>
        <v/>
      </c>
      <c r="I124" s="77">
        <f>Table13[[#This Row],[Sellable Unit/Set/box to ship]]/Table13[[#This Row],[Case to pull]]</f>
        <v/>
      </c>
      <c r="J124" s="7">
        <f>IF(ISNUMBER(SEARCH("FNSKU",K124)),"Labeling","")</f>
        <v/>
      </c>
      <c r="K124" s="9">
        <f>VLOOKUP(Table13[[#This Row],[SKU]],Instruction!A:F,6,0)</f>
        <v/>
      </c>
      <c r="L124" s="9">
        <f>VLOOKUP(Table13[[#This Row],[SKU]],Instruction!A:G,7,0)</f>
        <v/>
      </c>
      <c r="M124" s="9">
        <f>VLOOKUP(Table13[[#This Row],[ASIN]],'[1]2024'!$A:$AB,28,0)</f>
        <v/>
      </c>
      <c r="N124" s="76">
        <f>VLOOKUP(Table13[[#This Row],[SKU]],Data1!A:C,3,0)</f>
        <v/>
      </c>
      <c r="O124" s="29">
        <f>VLOOKUP(Table13[[#This Row],[Item '#]],Data2!A:D,4,0)</f>
        <v/>
      </c>
      <c r="P124" s="2">
        <f>VLOOKUP(Table13[[#This Row],[Item '#]],Data2!A:D,3,0)</f>
        <v/>
      </c>
      <c r="Q124" s="1" t="n">
        <v>144</v>
      </c>
      <c r="R124" s="2">
        <f>VLOOKUP(Table13[[#This Row],[Item '#]],[2]Sheet1!$B:$D,3,0)</f>
        <v/>
      </c>
    </row>
    <row r="125" ht="30" customHeight="1">
      <c r="A125" s="75" t="inlineStr">
        <is>
          <t>735-EACH</t>
        </is>
      </c>
      <c r="B125" s="2" t="inlineStr">
        <is>
          <t>B0BKRCH9RQ</t>
        </is>
      </c>
      <c r="C125" s="2" t="inlineStr">
        <is>
          <t>X0042TSMV5</t>
        </is>
      </c>
      <c r="D125" s="1">
        <f>VLOOKUP(Table13[[#This Row],[SKU]],Data1!A:B,2,0)</f>
        <v/>
      </c>
      <c r="E125" s="76">
        <f>Table13[[#This Row],[UoM]]*Table13[[#This Row],[Recommended Replenishment Qty]]</f>
        <v/>
      </c>
      <c r="F125" s="76">
        <f>Table13[[#This Row],[Total EA (Transfer to WH06)]]/Table13[[#This Row],[UoM]]</f>
        <v/>
      </c>
      <c r="G125" s="1" t="n"/>
      <c r="H125" s="41">
        <f>Table13[[#This Row],[Total EA (Transfer to WH06)]]/Table13[[#This Row],[CASE]]</f>
        <v/>
      </c>
      <c r="I125" s="77">
        <f>Table13[[#This Row],[Sellable Unit/Set/box to ship]]/Table13[[#This Row],[Case to pull]]</f>
        <v/>
      </c>
      <c r="J125" s="7">
        <f>IF(ISNUMBER(SEARCH("FNSKU",K125)),"Labeling","")</f>
        <v/>
      </c>
      <c r="K125" s="9">
        <f>VLOOKUP(Table13[[#This Row],[SKU]],Instruction!A:F,6,0)</f>
        <v/>
      </c>
      <c r="L125" s="9">
        <f>VLOOKUP(Table13[[#This Row],[SKU]],Instruction!A:G,7,0)</f>
        <v/>
      </c>
      <c r="M125" s="9">
        <f>VLOOKUP(Table13[[#This Row],[ASIN]],'[1]2024'!$A:$AB,28,0)</f>
        <v/>
      </c>
      <c r="N125" s="76">
        <f>VLOOKUP(Table13[[#This Row],[SKU]],Data1!A:C,3,0)</f>
        <v/>
      </c>
      <c r="O125" s="29">
        <f>VLOOKUP(Table13[[#This Row],[Item '#]],Data2!A:D,4,0)</f>
        <v/>
      </c>
      <c r="P125" s="2">
        <f>VLOOKUP(Table13[[#This Row],[Item '#]],Data2!A:D,3,0)</f>
        <v/>
      </c>
      <c r="Q125" s="1" t="n">
        <v>864</v>
      </c>
      <c r="R125" s="2">
        <f>VLOOKUP(Table13[[#This Row],[Item '#]],[2]Sheet1!$B:$D,3,0)</f>
        <v/>
      </c>
    </row>
    <row r="126" ht="30" customHeight="1">
      <c r="A126" s="75" t="inlineStr">
        <is>
          <t>2403-EACH</t>
        </is>
      </c>
      <c r="B126" s="2" t="inlineStr">
        <is>
          <t>B0BLRQNYFM</t>
        </is>
      </c>
      <c r="C126" s="2" t="inlineStr">
        <is>
          <t>X0040DXZ3D</t>
        </is>
      </c>
      <c r="D126" s="1">
        <f>VLOOKUP(Table13[[#This Row],[SKU]],Data1!A:B,2,0)</f>
        <v/>
      </c>
      <c r="E126" s="76">
        <f>Table13[[#This Row],[UoM]]*Table13[[#This Row],[Recommended Replenishment Qty]]</f>
        <v/>
      </c>
      <c r="F126" s="76">
        <f>Table13[[#This Row],[Total EA (Transfer to WH06)]]/Table13[[#This Row],[UoM]]</f>
        <v/>
      </c>
      <c r="G126" s="1" t="n">
        <v>3</v>
      </c>
      <c r="H126" s="41" t="n"/>
      <c r="I126" s="77">
        <f>Table13[[#This Row],[Sellable Unit/Set/box to ship]]/Table13[[#This Row],[Box to pull]]</f>
        <v/>
      </c>
      <c r="J126" s="7">
        <f>IF(ISNUMBER(SEARCH("FNSKU",K126)),"Labeling","")</f>
        <v/>
      </c>
      <c r="K126" s="9">
        <f>VLOOKUP(Table13[[#This Row],[SKU]],Instruction!A:F,6,0)</f>
        <v/>
      </c>
      <c r="L126" s="9">
        <f>VLOOKUP(Table13[[#This Row],[SKU]],Instruction!A:G,7,0)</f>
        <v/>
      </c>
      <c r="M126" s="9">
        <f>VLOOKUP(Table13[[#This Row],[ASIN]],'[1]2024'!$A:$AB,28,0)</f>
        <v/>
      </c>
      <c r="N126" s="76">
        <f>VLOOKUP(Table13[[#This Row],[SKU]],Data1!A:C,3,0)</f>
        <v/>
      </c>
      <c r="O126" s="29">
        <f>VLOOKUP(Table13[[#This Row],[Item '#]],Data2!A:D,4,0)</f>
        <v/>
      </c>
      <c r="P126" s="2">
        <f>VLOOKUP(Table13[[#This Row],[Item '#]],Data2!A:D,3,0)</f>
        <v/>
      </c>
      <c r="Q126" s="1" t="n">
        <v>72</v>
      </c>
      <c r="R126" s="2">
        <f>VLOOKUP(Table13[[#This Row],[Item '#]],[2]Sheet1!$B:$D,3,0)</f>
        <v/>
      </c>
    </row>
    <row r="127" ht="30" customHeight="1">
      <c r="A127" s="75" t="inlineStr">
        <is>
          <t>4102-EACH</t>
        </is>
      </c>
      <c r="B127" s="2" t="inlineStr">
        <is>
          <t>B07Q8WY4R5</t>
        </is>
      </c>
      <c r="C127" s="2" t="inlineStr">
        <is>
          <t>X003L8UNPL</t>
        </is>
      </c>
      <c r="D127" s="1">
        <f>VLOOKUP(Table13[[#This Row],[SKU]],Data1!A:B,2,0)</f>
        <v/>
      </c>
      <c r="E127" s="76">
        <f>Table13[[#This Row],[UoM]]*Table13[[#This Row],[Recommended Replenishment Qty]]</f>
        <v/>
      </c>
      <c r="F127" s="76">
        <f>Table13[[#This Row],[Total EA (Transfer to WH06)]]/Table13[[#This Row],[UoM]]</f>
        <v/>
      </c>
      <c r="G127" s="1" t="n"/>
      <c r="H127" s="41">
        <f>Table13[[#This Row],[Total EA (Transfer to WH06)]]/Table13[[#This Row],[CASE]]</f>
        <v/>
      </c>
      <c r="I127" s="77">
        <f>Table13[[#This Row],[Sellable Unit/Set/box to ship]]/Table13[[#This Row],[Case to pull]]</f>
        <v/>
      </c>
      <c r="J127" s="7">
        <f>IF(ISNUMBER(SEARCH("FNSKU",K127)),"Labeling","")</f>
        <v/>
      </c>
      <c r="K127" s="9">
        <f>VLOOKUP(Table13[[#This Row],[SKU]],Instruction!A:F,6,0)</f>
        <v/>
      </c>
      <c r="L127" s="9">
        <f>VLOOKUP(Table13[[#This Row],[SKU]],Instruction!A:G,7,0)</f>
        <v/>
      </c>
      <c r="M127" s="9">
        <f>VLOOKUP(Table13[[#This Row],[ASIN]],'[1]2024'!$A:$AB,28,0)</f>
        <v/>
      </c>
      <c r="N127" s="76">
        <f>VLOOKUP(Table13[[#This Row],[SKU]],Data1!A:C,3,0)</f>
        <v/>
      </c>
      <c r="O127" s="29">
        <f>VLOOKUP(Table13[[#This Row],[Item '#]],Data2!A:D,4,0)</f>
        <v/>
      </c>
      <c r="P127" s="2">
        <f>VLOOKUP(Table13[[#This Row],[Item '#]],Data2!A:D,3,0)</f>
        <v/>
      </c>
      <c r="Q127" s="1" t="n">
        <v>564</v>
      </c>
      <c r="R127" s="2">
        <f>VLOOKUP(Table13[[#This Row],[Item '#]],[2]Sheet1!$B:$D,3,0)</f>
        <v/>
      </c>
    </row>
    <row r="128" ht="30" customHeight="1">
      <c r="A128" s="75" t="inlineStr">
        <is>
          <t>6100-EACH-M2</t>
        </is>
      </c>
      <c r="B128" s="2" t="inlineStr">
        <is>
          <t>B00N7JGSHU</t>
        </is>
      </c>
      <c r="C128" s="2" t="inlineStr">
        <is>
          <t>X004KFCPFZ</t>
        </is>
      </c>
      <c r="D128" s="1">
        <f>VLOOKUP(Table13[[#This Row],[SKU]],Data1!A:B,2,0)</f>
        <v/>
      </c>
      <c r="E128" s="76">
        <f>Table13[[#This Row],[UoM]]*Table13[[#This Row],[Recommended Replenishment Qty]]</f>
        <v/>
      </c>
      <c r="F128" s="76">
        <f>Table13[[#This Row],[Total EA (Transfer to WH06)]]/Table13[[#This Row],[UoM]]</f>
        <v/>
      </c>
      <c r="G128" s="1" t="n"/>
      <c r="H128" s="41">
        <f>Table13[[#This Row],[Total EA (Transfer to WH06)]]/Table13[[#This Row],[CASE]]</f>
        <v/>
      </c>
      <c r="I128" s="77">
        <f>Table13[[#This Row],[Sellable Unit/Set/box to ship]]/Table13[[#This Row],[Case to pull]]</f>
        <v/>
      </c>
      <c r="J128" s="7">
        <f>IF(ISNUMBER(SEARCH("FNSKU",K128)),"Labeling","")</f>
        <v/>
      </c>
      <c r="K128" s="9">
        <f>VLOOKUP(Table13[[#This Row],[SKU]],Instruction!A:F,6,0)</f>
        <v/>
      </c>
      <c r="L128" s="9">
        <f>VLOOKUP(Table13[[#This Row],[SKU]],Instruction!A:G,7,0)</f>
        <v/>
      </c>
      <c r="M128" s="9">
        <f>VLOOKUP(Table13[[#This Row],[ASIN]],'[1]2024'!$A:$AB,28,0)</f>
        <v/>
      </c>
      <c r="N128" s="76">
        <f>VLOOKUP(Table13[[#This Row],[SKU]],Data1!A:C,3,0)</f>
        <v/>
      </c>
      <c r="O128" s="29">
        <f>VLOOKUP(Table13[[#This Row],[Item '#]],Data2!A:D,4,0)</f>
        <v/>
      </c>
      <c r="P128" s="2">
        <f>VLOOKUP(Table13[[#This Row],[Item '#]],Data2!A:D,3,0)</f>
        <v/>
      </c>
      <c r="Q128" s="1" t="n">
        <v>36</v>
      </c>
      <c r="R128" s="2">
        <f>VLOOKUP(Table13[[#This Row],[Item '#]],[2]Sheet1!$B:$D,3,0)</f>
        <v/>
      </c>
    </row>
    <row r="129" ht="30" customHeight="1">
      <c r="A129" s="75" t="inlineStr">
        <is>
          <t>2300-EACH</t>
        </is>
      </c>
      <c r="B129" s="2" t="inlineStr">
        <is>
          <t>B07QXVJFTP</t>
        </is>
      </c>
      <c r="C129" s="2" t="inlineStr">
        <is>
          <t>X0044R3N1J</t>
        </is>
      </c>
      <c r="D129" s="1">
        <f>VLOOKUP(Table13[[#This Row],[SKU]],Data1!A:B,2,0)</f>
        <v/>
      </c>
      <c r="E129" s="76">
        <f>Table13[[#This Row],[UoM]]*Table13[[#This Row],[Recommended Replenishment Qty]]</f>
        <v/>
      </c>
      <c r="F129" s="76">
        <f>Table13[[#This Row],[Total EA (Transfer to WH06)]]/Table13[[#This Row],[UoM]]</f>
        <v/>
      </c>
      <c r="G129" s="1" t="n"/>
      <c r="H129" s="41">
        <f>Table13[[#This Row],[Total EA (Transfer to WH06)]]/Table13[[#This Row],[CASE]]</f>
        <v/>
      </c>
      <c r="I129" s="77">
        <f>Table13[[#This Row],[Sellable Unit/Set/box to ship]]/Table13[[#This Row],[Case to pull]]</f>
        <v/>
      </c>
      <c r="J129" s="7">
        <f>IF(ISNUMBER(SEARCH("FNSKU",K129)),"Labeling","")</f>
        <v/>
      </c>
      <c r="K129" s="9">
        <f>VLOOKUP(Table13[[#This Row],[SKU]],Instruction!A:F,6,0)</f>
        <v/>
      </c>
      <c r="L129" s="9">
        <f>VLOOKUP(Table13[[#This Row],[SKU]],Instruction!A:G,7,0)</f>
        <v/>
      </c>
      <c r="M129" s="9">
        <f>VLOOKUP(Table13[[#This Row],[ASIN]],'[1]2024'!$A:$AB,28,0)</f>
        <v/>
      </c>
      <c r="N129" s="76">
        <f>VLOOKUP(Table13[[#This Row],[SKU]],Data1!A:C,3,0)</f>
        <v/>
      </c>
      <c r="O129" s="29">
        <f>VLOOKUP(Table13[[#This Row],[Item '#]],Data2!A:D,4,0)</f>
        <v/>
      </c>
      <c r="P129" s="2">
        <f>VLOOKUP(Table13[[#This Row],[Item '#]],Data2!A:D,3,0)</f>
        <v/>
      </c>
      <c r="Q129" s="1" t="n">
        <v>576</v>
      </c>
      <c r="R129" s="2">
        <f>VLOOKUP(Table13[[#This Row],[Item '#]],[2]Sheet1!$B:$D,3,0)</f>
        <v/>
      </c>
    </row>
    <row r="130" ht="30" customHeight="1">
      <c r="A130" s="75" t="inlineStr">
        <is>
          <t>17049-EACH</t>
        </is>
      </c>
      <c r="B130" s="2" t="inlineStr">
        <is>
          <t>B00FBOMTA4</t>
        </is>
      </c>
      <c r="C130" s="2" t="inlineStr">
        <is>
          <t>B00FBOMTA4</t>
        </is>
      </c>
      <c r="D130" s="1">
        <f>VLOOKUP(Table13[[#This Row],[SKU]],Data1!A:B,2,0)</f>
        <v/>
      </c>
      <c r="E130" s="76">
        <f>Table13[[#This Row],[UoM]]*Table13[[#This Row],[Recommended Replenishment Qty]]</f>
        <v/>
      </c>
      <c r="F130" s="76">
        <f>Table13[[#This Row],[Total EA (Transfer to WH06)]]/Table13[[#This Row],[UoM]]</f>
        <v/>
      </c>
      <c r="G130" s="1" t="n"/>
      <c r="H130" s="41">
        <f>Table13[[#This Row],[Total EA (Transfer to WH06)]]/Table13[[#This Row],[CASE]]</f>
        <v/>
      </c>
      <c r="I130" s="77">
        <f>Table13[[#This Row],[Sellable Unit/Set/box to ship]]/Table13[[#This Row],[Case to pull]]</f>
        <v/>
      </c>
      <c r="J130" s="7">
        <f>IF(ISNUMBER(SEARCH("FNSKU",K130)),"Labeling","")</f>
        <v/>
      </c>
      <c r="K130" s="9">
        <f>VLOOKUP(Table13[[#This Row],[SKU]],Instruction!A:F,6,0)</f>
        <v/>
      </c>
      <c r="L130" s="9">
        <f>VLOOKUP(Table13[[#This Row],[SKU]],Instruction!A:G,7,0)</f>
        <v/>
      </c>
      <c r="M130" s="9">
        <f>VLOOKUP(Table13[[#This Row],[ASIN]],'[1]2024'!$A:$AB,28,0)</f>
        <v/>
      </c>
      <c r="N130" s="76">
        <f>VLOOKUP(Table13[[#This Row],[SKU]],Data1!A:C,3,0)</f>
        <v/>
      </c>
      <c r="O130" s="29">
        <f>VLOOKUP(Table13[[#This Row],[Item '#]],Data2!A:D,4,0)</f>
        <v/>
      </c>
      <c r="P130" s="2">
        <f>VLOOKUP(Table13[[#This Row],[Item '#]],Data2!A:D,3,0)</f>
        <v/>
      </c>
      <c r="Q130" s="1" t="n">
        <v>864</v>
      </c>
      <c r="R130" s="2">
        <f>VLOOKUP(Table13[[#This Row],[Item '#]],[2]Sheet1!$B:$D,3,0)</f>
        <v/>
      </c>
    </row>
    <row r="131" ht="30" customHeight="1">
      <c r="A131" s="75" t="inlineStr">
        <is>
          <t>1706-EACH</t>
        </is>
      </c>
      <c r="B131" s="2" t="inlineStr">
        <is>
          <t>B07SCHDND7</t>
        </is>
      </c>
      <c r="C131" s="2" t="inlineStr">
        <is>
          <t>X0044RLX6B</t>
        </is>
      </c>
      <c r="D131" s="1">
        <f>VLOOKUP(Table13[[#This Row],[SKU]],Data1!A:B,2,0)</f>
        <v/>
      </c>
      <c r="E131" s="76">
        <f>Table13[[#This Row],[UoM]]*Table13[[#This Row],[Recommended Replenishment Qty]]</f>
        <v/>
      </c>
      <c r="F131" s="76">
        <f>Table13[[#This Row],[Total EA (Transfer to WH06)]]/Table13[[#This Row],[UoM]]</f>
        <v/>
      </c>
      <c r="G131" s="1">
        <f>Table13[[#This Row],[Total EA (Transfer to WH06)]]/Table13[[#This Row],[BOX]]</f>
        <v/>
      </c>
      <c r="H131" s="41" t="n"/>
      <c r="I131" s="77">
        <f>Table13[[#This Row],[Sellable Unit/Set/box to ship]]/Table13[[#This Row],[Box to pull]]</f>
        <v/>
      </c>
      <c r="J131" s="7">
        <f>IF(ISNUMBER(SEARCH("FNSKU",K131)),"Labeling","")</f>
        <v/>
      </c>
      <c r="K131" s="9">
        <f>VLOOKUP(Table13[[#This Row],[SKU]],Instruction!A:F,6,0)</f>
        <v/>
      </c>
      <c r="L131" s="9">
        <f>VLOOKUP(Table13[[#This Row],[SKU]],Instruction!A:G,7,0)</f>
        <v/>
      </c>
      <c r="M131" s="9">
        <f>VLOOKUP(Table13[[#This Row],[ASIN]],'[1]2024'!$A:$AB,28,0)</f>
        <v/>
      </c>
      <c r="N131" s="76">
        <f>VLOOKUP(Table13[[#This Row],[SKU]],Data1!A:C,3,0)</f>
        <v/>
      </c>
      <c r="O131" s="29">
        <f>VLOOKUP(Table13[[#This Row],[Item '#]],Data2!A:D,4,0)</f>
        <v/>
      </c>
      <c r="P131" s="2">
        <f>VLOOKUP(Table13[[#This Row],[Item '#]],Data2!A:D,3,0)</f>
        <v/>
      </c>
      <c r="Q131" s="1" t="n">
        <v>72</v>
      </c>
      <c r="R131" s="2">
        <f>VLOOKUP(Table13[[#This Row],[Item '#]],[2]Sheet1!$B:$D,3,0)</f>
        <v/>
      </c>
    </row>
    <row r="132" ht="30" customHeight="1">
      <c r="A132" s="75" t="inlineStr">
        <is>
          <t>808-EACH</t>
        </is>
      </c>
      <c r="B132" s="2" t="inlineStr">
        <is>
          <t>B09DP3TR4F</t>
        </is>
      </c>
      <c r="C132" s="2" t="inlineStr">
        <is>
          <t>B09DP3TR4F</t>
        </is>
      </c>
      <c r="D132" s="1">
        <f>VLOOKUP(Table13[[#This Row],[SKU]],Data1!A:B,2,0)</f>
        <v/>
      </c>
      <c r="E132" s="76">
        <f>Table13[[#This Row],[UoM]]*Table13[[#This Row],[Recommended Replenishment Qty]]</f>
        <v/>
      </c>
      <c r="F132" s="76">
        <f>Table13[[#This Row],[Total EA (Transfer to WH06)]]/Table13[[#This Row],[UoM]]</f>
        <v/>
      </c>
      <c r="G132" s="1" t="n"/>
      <c r="H132" s="41">
        <f>Table13[[#This Row],[Total EA (Transfer to WH06)]]/Table13[[#This Row],[CASE]]</f>
        <v/>
      </c>
      <c r="I132" s="77">
        <f>Table13[[#This Row],[Sellable Unit/Set/box to ship]]/Table13[[#This Row],[Case to pull]]</f>
        <v/>
      </c>
      <c r="J132" s="7">
        <f>IF(ISNUMBER(SEARCH("FNSKU",K132)),"Labeling","")</f>
        <v/>
      </c>
      <c r="K132" s="9">
        <f>VLOOKUP(Table13[[#This Row],[SKU]],Instruction!A:F,6,0)</f>
        <v/>
      </c>
      <c r="L132" s="9">
        <f>VLOOKUP(Table13[[#This Row],[SKU]],Instruction!A:G,7,0)</f>
        <v/>
      </c>
      <c r="M132" s="9">
        <f>VLOOKUP(Table13[[#This Row],[ASIN]],'[1]2024'!$A:$AB,28,0)</f>
        <v/>
      </c>
      <c r="N132" s="76">
        <f>VLOOKUP(Table13[[#This Row],[SKU]],Data1!A:C,3,0)</f>
        <v/>
      </c>
      <c r="O132" s="29">
        <f>VLOOKUP(Table13[[#This Row],[Item '#]],Data2!A:D,4,0)</f>
        <v/>
      </c>
      <c r="P132" s="2">
        <f>VLOOKUP(Table13[[#This Row],[Item '#]],Data2!A:D,3,0)</f>
        <v/>
      </c>
      <c r="Q132" s="1" t="n">
        <v>1584</v>
      </c>
      <c r="R132" s="2">
        <f>VLOOKUP(Table13[[#This Row],[Item '#]],[2]Sheet1!$B:$D,3,0)</f>
        <v/>
      </c>
    </row>
    <row r="133" ht="30" customHeight="1">
      <c r="A133" s="75" t="inlineStr">
        <is>
          <t>5045-EACH-B</t>
        </is>
      </c>
      <c r="B133" s="2" t="inlineStr">
        <is>
          <t>B00FIJTHZW</t>
        </is>
      </c>
      <c r="C133" s="2" t="inlineStr">
        <is>
          <t>X003DEKDWV</t>
        </is>
      </c>
      <c r="D133" s="1">
        <f>VLOOKUP(Table13[[#This Row],[SKU]],Data1!A:B,2,0)</f>
        <v/>
      </c>
      <c r="E133" s="76">
        <f>Table13[[#This Row],[UoM]]*Table13[[#This Row],[Recommended Replenishment Qty]]</f>
        <v/>
      </c>
      <c r="F133" s="76">
        <f>Table13[[#This Row],[Total EA (Transfer to WH06)]]/Table13[[#This Row],[UoM]]</f>
        <v/>
      </c>
      <c r="G133" s="1" t="n"/>
      <c r="H133" s="41">
        <f>Table13[[#This Row],[Total EA (Transfer to WH06)]]/Table13[[#This Row],[CASE]]</f>
        <v/>
      </c>
      <c r="I133" s="77">
        <f>Table13[[#This Row],[Sellable Unit/Set/box to ship]]/Table13[[#This Row],[Case to pull]]</f>
        <v/>
      </c>
      <c r="J133" s="7">
        <f>IF(ISNUMBER(SEARCH("FNSKU",K133)),"Labeling","")</f>
        <v/>
      </c>
      <c r="K133" s="9">
        <f>VLOOKUP(Table13[[#This Row],[SKU]],Instruction!A:F,6,0)</f>
        <v/>
      </c>
      <c r="L133" s="9">
        <f>VLOOKUP(Table13[[#This Row],[SKU]],Instruction!A:G,7,0)</f>
        <v/>
      </c>
      <c r="M133" s="9">
        <f>VLOOKUP(Table13[[#This Row],[ASIN]],'[1]2024'!$A:$AB,28,0)</f>
        <v/>
      </c>
      <c r="N133" s="76">
        <f>VLOOKUP(Table13[[#This Row],[SKU]],Data1!A:C,3,0)</f>
        <v/>
      </c>
      <c r="O133" s="29">
        <f>VLOOKUP(Table13[[#This Row],[Item '#]],Data2!A:D,4,0)</f>
        <v/>
      </c>
      <c r="P133" s="2">
        <f>VLOOKUP(Table13[[#This Row],[Item '#]],Data2!A:D,3,0)</f>
        <v/>
      </c>
      <c r="Q133" s="1" t="n">
        <v>288</v>
      </c>
      <c r="R133" s="2">
        <f>VLOOKUP(Table13[[#This Row],[Item '#]],[2]Sheet1!$B:$D,3,0)</f>
        <v/>
      </c>
    </row>
    <row r="134" ht="30" customHeight="1">
      <c r="A134" s="75" t="inlineStr">
        <is>
          <t>5043-EACH</t>
        </is>
      </c>
      <c r="B134" s="2" t="inlineStr">
        <is>
          <t>B00H9Z198Q</t>
        </is>
      </c>
      <c r="C134" s="2" t="inlineStr">
        <is>
          <t>B00H9Z198Q</t>
        </is>
      </c>
      <c r="D134" s="1">
        <f>VLOOKUP(Table13[[#This Row],[SKU]],Data1!A:B,2,0)</f>
        <v/>
      </c>
      <c r="E134" s="76">
        <f>Table13[[#This Row],[UoM]]*Table13[[#This Row],[Recommended Replenishment Qty]]</f>
        <v/>
      </c>
      <c r="F134" s="76">
        <f>Table13[[#This Row],[Total EA (Transfer to WH06)]]/Table13[[#This Row],[UoM]]</f>
        <v/>
      </c>
      <c r="G134" s="1" t="n"/>
      <c r="H134" s="41">
        <f>Table13[[#This Row],[Total EA (Transfer to WH06)]]/Table13[[#This Row],[CASE]]</f>
        <v/>
      </c>
      <c r="I134" s="77">
        <f>Table13[[#This Row],[Sellable Unit/Set/box to ship]]/Table13[[#This Row],[Case to pull]]</f>
        <v/>
      </c>
      <c r="J134" s="7">
        <f>IF(ISNUMBER(SEARCH("FNSKU",K134)),"Labeling","")</f>
        <v/>
      </c>
      <c r="K134" s="9">
        <f>VLOOKUP(Table13[[#This Row],[SKU]],Instruction!A:F,6,0)</f>
        <v/>
      </c>
      <c r="L134" s="9">
        <f>VLOOKUP(Table13[[#This Row],[SKU]],Instruction!A:G,7,0)</f>
        <v/>
      </c>
      <c r="M134" s="9">
        <f>VLOOKUP(Table13[[#This Row],[ASIN]],'[1]2024'!$A:$AB,28,0)</f>
        <v/>
      </c>
      <c r="N134" s="76">
        <f>VLOOKUP(Table13[[#This Row],[SKU]],Data1!A:C,3,0)</f>
        <v/>
      </c>
      <c r="O134" s="29">
        <f>VLOOKUP(Table13[[#This Row],[Item '#]],Data2!A:D,4,0)</f>
        <v/>
      </c>
      <c r="P134" s="2">
        <f>VLOOKUP(Table13[[#This Row],[Item '#]],Data2!A:D,3,0)</f>
        <v/>
      </c>
      <c r="Q134" s="1" t="n">
        <v>1920</v>
      </c>
      <c r="R134" s="2">
        <f>VLOOKUP(Table13[[#This Row],[Item '#]],[2]Sheet1!$B:$D,3,0)</f>
        <v/>
      </c>
    </row>
    <row r="135" ht="30" customHeight="1">
      <c r="A135" s="75" t="inlineStr">
        <is>
          <t>3124-EACH</t>
        </is>
      </c>
      <c r="B135" s="2" t="inlineStr">
        <is>
          <t>B08CYCJ3B6</t>
        </is>
      </c>
      <c r="C135" s="2" t="inlineStr">
        <is>
          <t>X003ZH1VNB</t>
        </is>
      </c>
      <c r="D135" s="1">
        <f>VLOOKUP(Table13[[#This Row],[SKU]],Data1!A:B,2,0)</f>
        <v/>
      </c>
      <c r="E135" s="76">
        <f>Table13[[#This Row],[UoM]]*Table13[[#This Row],[Recommended Replenishment Qty]]</f>
        <v/>
      </c>
      <c r="F135" s="76">
        <f>Table13[[#This Row],[Total EA (Transfer to WH06)]]/Table13[[#This Row],[UoM]]</f>
        <v/>
      </c>
      <c r="G135" s="1" t="n"/>
      <c r="H135" s="41">
        <f>Table13[[#This Row],[Total EA (Transfer to WH06)]]/Table13[[#This Row],[CASE]]</f>
        <v/>
      </c>
      <c r="I135" s="77">
        <f>Table13[[#This Row],[Sellable Unit/Set/box to ship]]/Table13[[#This Row],[Case to pull]]</f>
        <v/>
      </c>
      <c r="J135" s="7">
        <f>IF(ISNUMBER(SEARCH("FNSKU",K135)),"Labeling","")</f>
        <v/>
      </c>
      <c r="K135" s="9">
        <f>VLOOKUP(Table13[[#This Row],[SKU]],Instruction!A:F,6,0)</f>
        <v/>
      </c>
      <c r="L135" s="9">
        <f>VLOOKUP(Table13[[#This Row],[SKU]],Instruction!A:G,7,0)</f>
        <v/>
      </c>
      <c r="M135" s="9">
        <f>VLOOKUP(Table13[[#This Row],[ASIN]],'[1]2024'!$A:$AB,28,0)</f>
        <v/>
      </c>
      <c r="N135" s="76">
        <f>VLOOKUP(Table13[[#This Row],[SKU]],Data1!A:C,3,0)</f>
        <v/>
      </c>
      <c r="O135" s="29">
        <f>VLOOKUP(Table13[[#This Row],[Item '#]],Data2!A:D,4,0)</f>
        <v/>
      </c>
      <c r="P135" s="2">
        <f>VLOOKUP(Table13[[#This Row],[Item '#]],Data2!A:D,3,0)</f>
        <v/>
      </c>
      <c r="Q135" s="1" t="n">
        <v>72</v>
      </c>
      <c r="R135" s="2">
        <f>VLOOKUP(Table13[[#This Row],[Item '#]],[2]Sheet1!$B:$D,3,0)</f>
        <v/>
      </c>
    </row>
    <row r="136" ht="30" customHeight="1">
      <c r="A136" s="75" t="inlineStr">
        <is>
          <t>569-EACH</t>
        </is>
      </c>
      <c r="B136" s="2" t="inlineStr">
        <is>
          <t>B003BLQHZM</t>
        </is>
      </c>
      <c r="C136" s="2" t="inlineStr">
        <is>
          <t>B003BLQHZM</t>
        </is>
      </c>
      <c r="D136" s="1">
        <f>VLOOKUP(Table13[[#This Row],[SKU]],Data1!A:B,2,0)</f>
        <v/>
      </c>
      <c r="E136" s="76">
        <f>Table13[[#This Row],[UoM]]*Table13[[#This Row],[Recommended Replenishment Qty]]</f>
        <v/>
      </c>
      <c r="F136" s="76">
        <f>Table13[[#This Row],[Total EA (Transfer to WH06)]]/Table13[[#This Row],[UoM]]</f>
        <v/>
      </c>
      <c r="G136" s="1" t="n"/>
      <c r="H136" s="41">
        <f>Table13[[#This Row],[Total EA (Transfer to WH06)]]/Table13[[#This Row],[CASE]]</f>
        <v/>
      </c>
      <c r="I136" s="77">
        <f>Table13[[#This Row],[Sellable Unit/Set/box to ship]]/Table13[[#This Row],[Case to pull]]</f>
        <v/>
      </c>
      <c r="J136" s="7">
        <f>IF(ISNUMBER(SEARCH("FNSKU",K136)),"Labeling","")</f>
        <v/>
      </c>
      <c r="K136" s="9">
        <f>VLOOKUP(Table13[[#This Row],[SKU]],Instruction!A:F,6,0)</f>
        <v/>
      </c>
      <c r="L136" s="9">
        <f>VLOOKUP(Table13[[#This Row],[SKU]],Instruction!A:G,7,0)</f>
        <v/>
      </c>
      <c r="M136" s="9">
        <f>VLOOKUP(Table13[[#This Row],[ASIN]],'[1]2024'!$A:$AB,28,0)</f>
        <v/>
      </c>
      <c r="N136" s="76">
        <f>VLOOKUP(Table13[[#This Row],[SKU]],Data1!A:C,3,0)</f>
        <v/>
      </c>
      <c r="O136" s="29">
        <f>VLOOKUP(Table13[[#This Row],[Item '#]],Data2!A:D,4,0)</f>
        <v/>
      </c>
      <c r="P136" s="2">
        <f>VLOOKUP(Table13[[#This Row],[Item '#]],Data2!A:D,3,0)</f>
        <v/>
      </c>
      <c r="Q136" s="1" t="n">
        <v>792</v>
      </c>
      <c r="R136" s="2">
        <f>VLOOKUP(Table13[[#This Row],[Item '#]],[2]Sheet1!$B:$D,3,0)</f>
        <v/>
      </c>
    </row>
    <row r="137" ht="30" customHeight="1">
      <c r="A137" s="75" t="inlineStr">
        <is>
          <t>L-24-EACH</t>
        </is>
      </c>
      <c r="B137" s="2" t="inlineStr">
        <is>
          <t>B07H9JDNRG</t>
        </is>
      </c>
      <c r="C137" s="2" t="inlineStr">
        <is>
          <t>B07H9JDNRG</t>
        </is>
      </c>
      <c r="D137" s="1">
        <f>VLOOKUP(Table13[[#This Row],[SKU]],Data1!A:B,2,0)</f>
        <v/>
      </c>
      <c r="E137" s="76">
        <f>Table13[[#This Row],[UoM]]*Table13[[#This Row],[Recommended Replenishment Qty]]</f>
        <v/>
      </c>
      <c r="F137" s="76">
        <f>Table13[[#This Row],[Total EA (Transfer to WH06)]]/Table13[[#This Row],[UoM]]</f>
        <v/>
      </c>
      <c r="G137" s="1">
        <f>Table13[[#This Row],[Total EA (Transfer to WH06)]]/Table13[[#This Row],[BOX]]</f>
        <v/>
      </c>
      <c r="H137" s="41" t="n"/>
      <c r="I137" s="77">
        <f>Table13[[#This Row],[Sellable Unit/Set/box to ship]]/Table13[[#This Row],[Box to pull]]</f>
        <v/>
      </c>
      <c r="J137" s="7">
        <f>IF(ISNUMBER(SEARCH("FNSKU",K137)),"Labeling","")</f>
        <v/>
      </c>
      <c r="K137" s="9">
        <f>VLOOKUP(Table13[[#This Row],[SKU]],Instruction!A:F,6,0)</f>
        <v/>
      </c>
      <c r="L137" s="9">
        <f>VLOOKUP(Table13[[#This Row],[SKU]],Instruction!A:G,7,0)</f>
        <v/>
      </c>
      <c r="M137" s="9">
        <f>VLOOKUP(Table13[[#This Row],[ASIN]],'[1]2024'!$A:$AB,28,0)</f>
        <v/>
      </c>
      <c r="N137" s="76">
        <f>VLOOKUP(Table13[[#This Row],[SKU]],Data1!A:C,3,0)</f>
        <v/>
      </c>
      <c r="O137" s="29">
        <f>VLOOKUP(Table13[[#This Row],[Item '#]],Data2!A:D,4,0)</f>
        <v/>
      </c>
      <c r="P137" s="2">
        <f>VLOOKUP(Table13[[#This Row],[Item '#]],Data2!A:D,3,0)</f>
        <v/>
      </c>
      <c r="Q137" s="1" t="n">
        <v>96</v>
      </c>
      <c r="R137" s="2">
        <f>VLOOKUP(Table13[[#This Row],[Item '#]],[2]Sheet1!$B:$D,3,0)</f>
        <v/>
      </c>
    </row>
    <row r="138" ht="30" customHeight="1">
      <c r="A138" s="75" t="inlineStr">
        <is>
          <t>4122-EACH</t>
        </is>
      </c>
      <c r="B138" s="2" t="inlineStr">
        <is>
          <t>B07Q97RHBH</t>
        </is>
      </c>
      <c r="C138" s="2" t="inlineStr">
        <is>
          <t>X003SBSJEN</t>
        </is>
      </c>
      <c r="D138" s="1">
        <f>VLOOKUP(Table13[[#This Row],[SKU]],Data1!A:B,2,0)</f>
        <v/>
      </c>
      <c r="E138" s="76">
        <f>Table13[[#This Row],[UoM]]*Table13[[#This Row],[Recommended Replenishment Qty]]</f>
        <v/>
      </c>
      <c r="F138" s="76">
        <f>Table13[[#This Row],[Total EA (Transfer to WH06)]]/Table13[[#This Row],[UoM]]</f>
        <v/>
      </c>
      <c r="G138" s="1" t="n"/>
      <c r="H138" s="41">
        <f>Table13[[#This Row],[Total EA (Transfer to WH06)]]/Table13[[#This Row],[CASE]]</f>
        <v/>
      </c>
      <c r="I138" s="77">
        <f>Table13[[#This Row],[Sellable Unit/Set/box to ship]]/Table13[[#This Row],[Case to pull]]</f>
        <v/>
      </c>
      <c r="J138" s="7">
        <f>IF(ISNUMBER(SEARCH("FNSKU",K138)),"Labeling","")</f>
        <v/>
      </c>
      <c r="K138" s="9">
        <f>VLOOKUP(Table13[[#This Row],[SKU]],Instruction!A:F,6,0)</f>
        <v/>
      </c>
      <c r="L138" s="9">
        <f>VLOOKUP(Table13[[#This Row],[SKU]],Instruction!A:G,7,0)</f>
        <v/>
      </c>
      <c r="M138" s="9">
        <f>VLOOKUP(Table13[[#This Row],[ASIN]],'[1]2024'!$A:$AB,28,0)</f>
        <v/>
      </c>
      <c r="N138" s="76">
        <f>VLOOKUP(Table13[[#This Row],[SKU]],Data1!A:C,3,0)</f>
        <v/>
      </c>
      <c r="O138" s="29">
        <f>VLOOKUP(Table13[[#This Row],[Item '#]],Data2!A:D,4,0)</f>
        <v/>
      </c>
      <c r="P138" s="2">
        <f>VLOOKUP(Table13[[#This Row],[Item '#]],Data2!A:D,3,0)</f>
        <v/>
      </c>
      <c r="Q138" s="1" t="n">
        <v>60</v>
      </c>
      <c r="R138" s="2">
        <f>VLOOKUP(Table13[[#This Row],[Item '#]],[2]Sheet1!$B:$D,3,0)</f>
        <v/>
      </c>
    </row>
    <row r="139" ht="30" customHeight="1">
      <c r="A139" s="75" t="inlineStr">
        <is>
          <t>3100-EACH</t>
        </is>
      </c>
      <c r="B139" s="2" t="inlineStr">
        <is>
          <t>B00ZPRYV0I</t>
        </is>
      </c>
      <c r="C139" s="2" t="inlineStr">
        <is>
          <t>B00ZPRYV0I</t>
        </is>
      </c>
      <c r="D139" s="1">
        <f>VLOOKUP(Table13[[#This Row],[SKU]],Data1!A:B,2,0)</f>
        <v/>
      </c>
      <c r="E139" s="76">
        <f>Table13[[#This Row],[UoM]]*Table13[[#This Row],[Recommended Replenishment Qty]]</f>
        <v/>
      </c>
      <c r="F139" s="76">
        <f>Table13[[#This Row],[Total EA (Transfer to WH06)]]/Table13[[#This Row],[UoM]]</f>
        <v/>
      </c>
      <c r="G139" s="1" t="n"/>
      <c r="H139" s="41">
        <f>Table13[[#This Row],[Total EA (Transfer to WH06)]]/Table13[[#This Row],[CASE]]</f>
        <v/>
      </c>
      <c r="I139" s="77">
        <f>Table13[[#This Row],[Sellable Unit/Set/box to ship]]/Table13[[#This Row],[Case to pull]]</f>
        <v/>
      </c>
      <c r="J139" s="7">
        <f>IF(ISNUMBER(SEARCH("FNSKU",K139)),"Labeling","")</f>
        <v/>
      </c>
      <c r="K139" s="9">
        <f>VLOOKUP(Table13[[#This Row],[SKU]],Instruction!A:F,6,0)</f>
        <v/>
      </c>
      <c r="L139" s="9">
        <f>VLOOKUP(Table13[[#This Row],[SKU]],Instruction!A:G,7,0)</f>
        <v/>
      </c>
      <c r="M139" s="9">
        <f>VLOOKUP(Table13[[#This Row],[ASIN]],'[1]2024'!$A:$AB,28,0)</f>
        <v/>
      </c>
      <c r="N139" s="76">
        <f>VLOOKUP(Table13[[#This Row],[SKU]],Data1!A:C,3,0)</f>
        <v/>
      </c>
      <c r="O139" s="29">
        <f>VLOOKUP(Table13[[#This Row],[Item '#]],Data2!A:D,4,0)</f>
        <v/>
      </c>
      <c r="P139" s="2">
        <f>VLOOKUP(Table13[[#This Row],[Item '#]],Data2!A:D,3,0)</f>
        <v/>
      </c>
      <c r="Q139" s="1" t="n">
        <v>1488</v>
      </c>
      <c r="R139" s="2">
        <f>VLOOKUP(Table13[[#This Row],[Item '#]],[2]Sheet1!$B:$D,3,0)</f>
        <v/>
      </c>
    </row>
    <row r="140" ht="30" customHeight="1">
      <c r="A140" s="75" t="inlineStr">
        <is>
          <t>4100-EACH</t>
        </is>
      </c>
      <c r="B140" s="2" t="inlineStr">
        <is>
          <t>B008FK5W0A</t>
        </is>
      </c>
      <c r="C140" s="2" t="inlineStr">
        <is>
          <t>B008FK5W0A</t>
        </is>
      </c>
      <c r="D140" s="1">
        <f>VLOOKUP(Table13[[#This Row],[SKU]],Data1!A:B,2,0)</f>
        <v/>
      </c>
      <c r="E140" s="76">
        <f>Table13[[#This Row],[UoM]]*Table13[[#This Row],[Recommended Replenishment Qty]]</f>
        <v/>
      </c>
      <c r="F140" s="76">
        <f>Table13[[#This Row],[Total EA (Transfer to WH06)]]/Table13[[#This Row],[UoM]]</f>
        <v/>
      </c>
      <c r="G140" s="1" t="n"/>
      <c r="H140" s="41">
        <f>Table13[[#This Row],[Total EA (Transfer to WH06)]]/Table13[[#This Row],[CASE]]</f>
        <v/>
      </c>
      <c r="I140" s="77">
        <f>Table13[[#This Row],[Sellable Unit/Set/box to ship]]/Table13[[#This Row],[Case to pull]]</f>
        <v/>
      </c>
      <c r="J140" s="7">
        <f>IF(ISNUMBER(SEARCH("FNSKU",K140)),"Labeling","")</f>
        <v/>
      </c>
      <c r="K140" s="9">
        <f>VLOOKUP(Table13[[#This Row],[SKU]],Instruction!A:F,6,0)</f>
        <v/>
      </c>
      <c r="L140" s="9">
        <f>VLOOKUP(Table13[[#This Row],[SKU]],Instruction!A:G,7,0)</f>
        <v/>
      </c>
      <c r="M140" s="9">
        <f>VLOOKUP(Table13[[#This Row],[ASIN]],'[1]2024'!$A:$AB,28,0)</f>
        <v/>
      </c>
      <c r="N140" s="76">
        <f>VLOOKUP(Table13[[#This Row],[SKU]],Data1!A:C,3,0)</f>
        <v/>
      </c>
      <c r="O140" s="29">
        <f>VLOOKUP(Table13[[#This Row],[Item '#]],Data2!A:D,4,0)</f>
        <v/>
      </c>
      <c r="P140" s="2">
        <f>VLOOKUP(Table13[[#This Row],[Item '#]],Data2!A:D,3,0)</f>
        <v/>
      </c>
      <c r="Q140" s="1" t="n">
        <v>108</v>
      </c>
      <c r="R140" s="2">
        <f>VLOOKUP(Table13[[#This Row],[Item '#]],[2]Sheet1!$B:$D,3,0)</f>
        <v/>
      </c>
    </row>
    <row r="141">
      <c r="A141" s="2" t="n"/>
      <c r="B141" s="2" t="n"/>
      <c r="C141" s="2" t="n"/>
      <c r="D141" s="2" t="n"/>
      <c r="E141" s="2">
        <f>SUM(Table13[Total EA (Transfer to WH06)])</f>
        <v/>
      </c>
      <c r="F141" s="2">
        <f>SUM(Table13[Sellable Unit/Set/box to ship])</f>
        <v/>
      </c>
      <c r="G141" s="2">
        <f>SUM(Table13[Box to pull])</f>
        <v/>
      </c>
      <c r="H141" s="2">
        <f>SUM(Table13[Case to pull])</f>
        <v/>
      </c>
      <c r="I141" s="2" t="n"/>
      <c r="J141" s="7" t="n"/>
      <c r="K141" s="7" t="n"/>
      <c r="L141" s="7" t="n"/>
      <c r="M141" s="9" t="n"/>
      <c r="N141" s="74" t="n"/>
      <c r="O141" s="2" t="n"/>
      <c r="P141" s="2" t="n"/>
      <c r="Q141" s="2">
        <f>SUM(Table13[Recommended Replenishment Qty])</f>
        <v/>
      </c>
      <c r="R141" s="3" t="n"/>
    </row>
  </sheetData>
  <conditionalFormatting sqref="A2:A140">
    <cfRule type="duplicateValues" priority="115" dxfId="0"/>
  </conditionalFormatting>
  <conditionalFormatting sqref="R1:R140">
    <cfRule type="cellIs" priority="1" operator="lessThan" dxfId="0">
      <formula>200</formula>
    </cfRule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36"/>
  <sheetViews>
    <sheetView tabSelected="1" zoomScale="130" zoomScaleNormal="130" workbookViewId="0">
      <pane ySplit="1" topLeftCell="A4952" activePane="bottomLeft" state="frozen"/>
      <selection pane="bottomLeft" activeCell="F4960" sqref="F4960"/>
    </sheetView>
  </sheetViews>
  <sheetFormatPr baseColWidth="8" defaultRowHeight="15"/>
  <cols>
    <col width="19.28515625" customWidth="1" min="1" max="1"/>
    <col width="11" bestFit="1" customWidth="1" min="2" max="2"/>
  </cols>
  <sheetData>
    <row r="1" ht="21" customFormat="1" customHeight="1" s="6">
      <c r="A1" s="6" t="inlineStr">
        <is>
          <t>SKU</t>
        </is>
      </c>
      <c r="B1" s="6" t="inlineStr">
        <is>
          <t>ITEM</t>
        </is>
      </c>
      <c r="C1" s="6" t="inlineStr">
        <is>
          <t>UOM</t>
        </is>
      </c>
      <c r="F1" s="20" t="inlineStr">
        <is>
          <t>**3167-SET4 (10 Sets in BX191313)</t>
        </is>
      </c>
      <c r="J1" s="20" t="inlineStr">
        <is>
          <t>3167-PACK2 (8 Sets original case)</t>
        </is>
      </c>
    </row>
    <row r="2" ht="18.75" customHeight="1">
      <c r="A2" t="inlineStr">
        <is>
          <t>1011-CASE</t>
        </is>
      </c>
      <c r="B2" t="n">
        <v>1011</v>
      </c>
      <c r="C2" t="n">
        <v>24</v>
      </c>
      <c r="F2" s="20" t="inlineStr">
        <is>
          <t>**532-EA+533-EA+534-EA+535-EA - 24 SETS/CASE</t>
        </is>
      </c>
    </row>
    <row r="3">
      <c r="A3" t="inlineStr">
        <is>
          <t>1011-EACH</t>
        </is>
      </c>
      <c r="B3" t="n">
        <v>1011</v>
      </c>
      <c r="C3" t="n">
        <v>1</v>
      </c>
    </row>
    <row r="4">
      <c r="A4" t="inlineStr">
        <is>
          <t>1011-PACK4</t>
        </is>
      </c>
      <c r="B4" t="n">
        <v>1011</v>
      </c>
      <c r="C4" t="n">
        <v>4</v>
      </c>
    </row>
    <row r="5">
      <c r="A5" t="inlineStr">
        <is>
          <t>102210-CASE</t>
        </is>
      </c>
      <c r="B5" t="n">
        <v>102210</v>
      </c>
      <c r="C5" t="n">
        <v>10</v>
      </c>
    </row>
    <row r="6">
      <c r="A6" t="inlineStr">
        <is>
          <t>102269-CASE</t>
        </is>
      </c>
      <c r="B6" t="n">
        <v>102269</v>
      </c>
      <c r="C6" t="n">
        <v>10</v>
      </c>
    </row>
    <row r="7">
      <c r="A7" t="inlineStr">
        <is>
          <t>102863-CASE</t>
        </is>
      </c>
      <c r="B7" t="n">
        <v>102863</v>
      </c>
      <c r="C7" t="n">
        <v>10</v>
      </c>
    </row>
    <row r="8">
      <c r="A8" t="inlineStr">
        <is>
          <t>102889-CASE</t>
        </is>
      </c>
      <c r="B8" t="n">
        <v>102889</v>
      </c>
      <c r="C8" t="n">
        <v>10</v>
      </c>
    </row>
    <row r="9">
      <c r="A9" t="inlineStr">
        <is>
          <t>1030-CASE</t>
        </is>
      </c>
      <c r="B9" t="n">
        <v>1030</v>
      </c>
      <c r="C9" t="n">
        <v>12</v>
      </c>
    </row>
    <row r="10">
      <c r="A10" t="inlineStr">
        <is>
          <t>1030-EACH</t>
        </is>
      </c>
      <c r="B10" t="n">
        <v>1030</v>
      </c>
      <c r="C10" t="n">
        <v>1</v>
      </c>
    </row>
    <row r="11">
      <c r="A11" t="inlineStr">
        <is>
          <t>1030-PACK6</t>
        </is>
      </c>
      <c r="B11" t="n">
        <v>1030</v>
      </c>
      <c r="C11" t="n">
        <v>6</v>
      </c>
    </row>
    <row r="12">
      <c r="A12" t="inlineStr">
        <is>
          <t>103119-CASE</t>
        </is>
      </c>
      <c r="B12" t="n">
        <v>103119</v>
      </c>
      <c r="C12" t="n">
        <v>10</v>
      </c>
    </row>
    <row r="13">
      <c r="A13" t="inlineStr">
        <is>
          <t>103176-CASE</t>
        </is>
      </c>
      <c r="B13" t="n">
        <v>103176</v>
      </c>
      <c r="C13" t="n">
        <v>10</v>
      </c>
    </row>
    <row r="14">
      <c r="A14" t="inlineStr">
        <is>
          <t>1031-CASE</t>
        </is>
      </c>
      <c r="B14" t="n">
        <v>1031</v>
      </c>
      <c r="C14" t="n">
        <v>12</v>
      </c>
    </row>
    <row r="15">
      <c r="A15" t="inlineStr">
        <is>
          <t>1031-EACH</t>
        </is>
      </c>
      <c r="B15" t="n">
        <v>1031</v>
      </c>
      <c r="C15" t="n">
        <v>1</v>
      </c>
    </row>
    <row r="16">
      <c r="A16" t="inlineStr">
        <is>
          <t>1031-PACK6</t>
        </is>
      </c>
      <c r="B16" t="n">
        <v>1031</v>
      </c>
      <c r="C16" t="n">
        <v>6</v>
      </c>
    </row>
    <row r="17">
      <c r="A17" t="inlineStr">
        <is>
          <t>1032-CASE</t>
        </is>
      </c>
      <c r="B17" t="n">
        <v>1032</v>
      </c>
      <c r="C17" t="n">
        <v>12</v>
      </c>
    </row>
    <row r="18">
      <c r="A18" t="inlineStr">
        <is>
          <t>1032-EACH</t>
        </is>
      </c>
      <c r="B18" t="n">
        <v>1032</v>
      </c>
      <c r="C18" t="n">
        <v>1</v>
      </c>
    </row>
    <row r="19">
      <c r="A19" t="inlineStr">
        <is>
          <t>1032-PACK6</t>
        </is>
      </c>
      <c r="B19" t="n">
        <v>1032</v>
      </c>
      <c r="C19" t="n">
        <v>6</v>
      </c>
    </row>
    <row r="20">
      <c r="A20" t="inlineStr">
        <is>
          <t>103325-CASE</t>
        </is>
      </c>
      <c r="B20" t="n">
        <v>103325</v>
      </c>
      <c r="C20" t="n">
        <v>10</v>
      </c>
    </row>
    <row r="21">
      <c r="A21" t="inlineStr">
        <is>
          <t>103382-CASE</t>
        </is>
      </c>
      <c r="B21" t="n">
        <v>103382</v>
      </c>
      <c r="C21" t="n">
        <v>10</v>
      </c>
    </row>
    <row r="22">
      <c r="A22" t="inlineStr">
        <is>
          <t>1033-CASE</t>
        </is>
      </c>
      <c r="B22" t="n">
        <v>1033</v>
      </c>
      <c r="C22" t="n">
        <v>12</v>
      </c>
    </row>
    <row r="23">
      <c r="A23" t="inlineStr">
        <is>
          <t>1033-EACH</t>
        </is>
      </c>
      <c r="B23" t="n">
        <v>1033</v>
      </c>
      <c r="C23" t="n">
        <v>1</v>
      </c>
    </row>
    <row r="24">
      <c r="A24" t="inlineStr">
        <is>
          <t>1033-PACK6</t>
        </is>
      </c>
      <c r="B24" t="n">
        <v>1033</v>
      </c>
      <c r="C24" t="n">
        <v>6</v>
      </c>
    </row>
    <row r="25">
      <c r="A25" t="inlineStr">
        <is>
          <t>1034-CASE</t>
        </is>
      </c>
      <c r="B25" t="n">
        <v>1034</v>
      </c>
      <c r="C25" t="n">
        <v>12</v>
      </c>
    </row>
    <row r="26">
      <c r="A26" t="inlineStr">
        <is>
          <t>1034-EACH</t>
        </is>
      </c>
      <c r="B26" t="n">
        <v>1034</v>
      </c>
      <c r="C26" t="n">
        <v>1</v>
      </c>
    </row>
    <row r="27">
      <c r="A27" t="inlineStr">
        <is>
          <t>1034-PACK6</t>
        </is>
      </c>
      <c r="B27" t="n">
        <v>1034</v>
      </c>
      <c r="C27" t="n">
        <v>6</v>
      </c>
    </row>
    <row r="28">
      <c r="A28" t="inlineStr">
        <is>
          <t>1035-CASE</t>
        </is>
      </c>
      <c r="B28" t="n">
        <v>1035</v>
      </c>
      <c r="C28" t="n">
        <v>12</v>
      </c>
    </row>
    <row r="29">
      <c r="A29" t="inlineStr">
        <is>
          <t>1035-EACH</t>
        </is>
      </c>
      <c r="B29" t="n">
        <v>1035</v>
      </c>
      <c r="C29" t="n">
        <v>1</v>
      </c>
    </row>
    <row r="30">
      <c r="A30" t="inlineStr">
        <is>
          <t>1035-PACK6</t>
        </is>
      </c>
      <c r="B30" t="n">
        <v>1035</v>
      </c>
      <c r="C30" t="n">
        <v>6</v>
      </c>
    </row>
    <row r="31">
      <c r="A31" t="inlineStr">
        <is>
          <t>1036-CASE</t>
        </is>
      </c>
      <c r="B31" t="n">
        <v>1036</v>
      </c>
      <c r="C31" t="n">
        <v>12</v>
      </c>
    </row>
    <row r="32">
      <c r="A32" t="inlineStr">
        <is>
          <t>1036-EACH</t>
        </is>
      </c>
      <c r="B32" t="n">
        <v>1036</v>
      </c>
      <c r="C32" t="n">
        <v>1</v>
      </c>
    </row>
    <row r="33">
      <c r="A33" t="inlineStr">
        <is>
          <t>1036-PACK6</t>
        </is>
      </c>
      <c r="B33" t="n">
        <v>1036</v>
      </c>
      <c r="C33" t="n">
        <v>6</v>
      </c>
    </row>
    <row r="34">
      <c r="A34" t="inlineStr">
        <is>
          <t>103770-CASE</t>
        </is>
      </c>
      <c r="B34" t="n">
        <v>103770</v>
      </c>
      <c r="C34" t="n">
        <v>10</v>
      </c>
    </row>
    <row r="35">
      <c r="A35" t="inlineStr">
        <is>
          <t>1037-CASE</t>
        </is>
      </c>
      <c r="B35" t="n">
        <v>1037</v>
      </c>
      <c r="C35" t="n">
        <v>12</v>
      </c>
    </row>
    <row r="36">
      <c r="A36" t="inlineStr">
        <is>
          <t>1037-EACH</t>
        </is>
      </c>
      <c r="B36" t="n">
        <v>1037</v>
      </c>
      <c r="C36" t="n">
        <v>1</v>
      </c>
    </row>
    <row r="37">
      <c r="A37" t="inlineStr">
        <is>
          <t>1037-PACK6</t>
        </is>
      </c>
      <c r="B37" t="n">
        <v>1037</v>
      </c>
      <c r="C37" t="n">
        <v>6</v>
      </c>
    </row>
    <row r="38">
      <c r="A38" t="inlineStr">
        <is>
          <t>103820-CASE</t>
        </is>
      </c>
      <c r="B38" t="n">
        <v>103820</v>
      </c>
      <c r="C38" t="n">
        <v>10</v>
      </c>
    </row>
    <row r="39">
      <c r="A39" t="inlineStr">
        <is>
          <t>1038-CASE</t>
        </is>
      </c>
      <c r="B39" t="n">
        <v>1038</v>
      </c>
      <c r="C39" t="n">
        <v>12</v>
      </c>
    </row>
    <row r="40">
      <c r="A40" t="inlineStr">
        <is>
          <t>1038-EACH</t>
        </is>
      </c>
      <c r="B40" t="n">
        <v>1038</v>
      </c>
      <c r="C40" t="n">
        <v>1</v>
      </c>
    </row>
    <row r="41">
      <c r="A41" t="inlineStr">
        <is>
          <t>1038-PACK6</t>
        </is>
      </c>
      <c r="B41" t="n">
        <v>1038</v>
      </c>
      <c r="C41" t="n">
        <v>6</v>
      </c>
    </row>
    <row r="42">
      <c r="A42" t="inlineStr">
        <is>
          <t>1039-CASE</t>
        </is>
      </c>
      <c r="B42" t="n">
        <v>1039</v>
      </c>
      <c r="C42" t="n">
        <v>12</v>
      </c>
    </row>
    <row r="43">
      <c r="A43" t="inlineStr">
        <is>
          <t>1039-EACH</t>
        </is>
      </c>
      <c r="B43" t="n">
        <v>1039</v>
      </c>
      <c r="C43" t="n">
        <v>1</v>
      </c>
    </row>
    <row r="44">
      <c r="A44" t="inlineStr">
        <is>
          <t>1039-PACK6</t>
        </is>
      </c>
      <c r="B44" t="n">
        <v>1039</v>
      </c>
      <c r="C44" t="n">
        <v>6</v>
      </c>
    </row>
    <row r="45">
      <c r="A45" t="inlineStr">
        <is>
          <t>1050-CASE</t>
        </is>
      </c>
      <c r="B45" t="n">
        <v>1050</v>
      </c>
      <c r="C45" t="n">
        <v>12</v>
      </c>
    </row>
    <row r="46">
      <c r="A46" t="inlineStr">
        <is>
          <t>1050-EACH</t>
        </is>
      </c>
      <c r="B46" t="n">
        <v>1050</v>
      </c>
      <c r="C46" t="n">
        <v>1</v>
      </c>
    </row>
    <row r="47">
      <c r="A47" t="inlineStr">
        <is>
          <t>1050-PACK4</t>
        </is>
      </c>
      <c r="B47" t="n">
        <v>1050</v>
      </c>
      <c r="C47" t="n">
        <v>4</v>
      </c>
    </row>
    <row r="48">
      <c r="A48" t="inlineStr">
        <is>
          <t>1051-CASE</t>
        </is>
      </c>
      <c r="B48" t="n">
        <v>1051</v>
      </c>
      <c r="C48" t="n">
        <v>12</v>
      </c>
    </row>
    <row r="49">
      <c r="A49" t="inlineStr">
        <is>
          <t>1051-EACH</t>
        </is>
      </c>
      <c r="B49" t="n">
        <v>1051</v>
      </c>
      <c r="C49" t="n">
        <v>1</v>
      </c>
    </row>
    <row r="50">
      <c r="A50" t="inlineStr">
        <is>
          <t>1051-PACK4</t>
        </is>
      </c>
      <c r="B50" t="n">
        <v>1051</v>
      </c>
      <c r="C50" t="n">
        <v>4</v>
      </c>
    </row>
    <row r="51">
      <c r="A51" t="inlineStr">
        <is>
          <t>1052-CASE</t>
        </is>
      </c>
      <c r="B51" t="n">
        <v>1052</v>
      </c>
      <c r="C51" t="n">
        <v>12</v>
      </c>
    </row>
    <row r="52">
      <c r="A52" t="inlineStr">
        <is>
          <t>1052-EACH</t>
        </is>
      </c>
      <c r="B52" t="n">
        <v>1052</v>
      </c>
      <c r="C52" t="n">
        <v>1</v>
      </c>
    </row>
    <row r="53">
      <c r="A53" t="inlineStr">
        <is>
          <t>1052-PACK4</t>
        </is>
      </c>
      <c r="B53" t="n">
        <v>1052</v>
      </c>
      <c r="C53" t="n">
        <v>4</v>
      </c>
    </row>
    <row r="54">
      <c r="A54" t="inlineStr">
        <is>
          <t>1053-CASE</t>
        </is>
      </c>
      <c r="B54" t="n">
        <v>1053</v>
      </c>
      <c r="C54" t="n">
        <v>12</v>
      </c>
    </row>
    <row r="55">
      <c r="A55" t="inlineStr">
        <is>
          <t>1053-EACH</t>
        </is>
      </c>
      <c r="B55" t="n">
        <v>1053</v>
      </c>
      <c r="C55" t="n">
        <v>1</v>
      </c>
    </row>
    <row r="56">
      <c r="A56" t="inlineStr">
        <is>
          <t>1053-PACK4</t>
        </is>
      </c>
      <c r="B56" t="n">
        <v>1053</v>
      </c>
      <c r="C56" t="n">
        <v>4</v>
      </c>
    </row>
    <row r="57">
      <c r="A57" t="inlineStr">
        <is>
          <t>1054-CASE</t>
        </is>
      </c>
      <c r="B57" t="n">
        <v>1054</v>
      </c>
      <c r="C57" t="n">
        <v>12</v>
      </c>
    </row>
    <row r="58">
      <c r="A58" t="inlineStr">
        <is>
          <t>1054-EACH</t>
        </is>
      </c>
      <c r="B58" t="n">
        <v>1054</v>
      </c>
      <c r="C58" t="n">
        <v>1</v>
      </c>
    </row>
    <row r="59">
      <c r="A59" t="inlineStr">
        <is>
          <t>1054-PACK4</t>
        </is>
      </c>
      <c r="B59" t="n">
        <v>1054</v>
      </c>
      <c r="C59" t="n">
        <v>4</v>
      </c>
    </row>
    <row r="60">
      <c r="A60" t="inlineStr">
        <is>
          <t>1055-CASE</t>
        </is>
      </c>
      <c r="B60" t="n">
        <v>1055</v>
      </c>
      <c r="C60" t="n">
        <v>12</v>
      </c>
    </row>
    <row r="61">
      <c r="A61" t="inlineStr">
        <is>
          <t>1055-EACH</t>
        </is>
      </c>
      <c r="B61" t="n">
        <v>1055</v>
      </c>
      <c r="C61" t="n">
        <v>1</v>
      </c>
    </row>
    <row r="62">
      <c r="A62" t="inlineStr">
        <is>
          <t>1055-PACK4</t>
        </is>
      </c>
      <c r="B62" t="n">
        <v>1055</v>
      </c>
      <c r="C62" t="n">
        <v>4</v>
      </c>
    </row>
    <row r="63">
      <c r="A63" t="inlineStr">
        <is>
          <t>1056-CASE</t>
        </is>
      </c>
      <c r="B63" t="n">
        <v>1056</v>
      </c>
      <c r="C63" t="n">
        <v>12</v>
      </c>
    </row>
    <row r="64">
      <c r="A64" t="inlineStr">
        <is>
          <t>1056-EACH</t>
        </is>
      </c>
      <c r="B64" t="n">
        <v>1056</v>
      </c>
      <c r="C64" t="n">
        <v>1</v>
      </c>
    </row>
    <row r="65">
      <c r="A65" t="inlineStr">
        <is>
          <t>1056-PACK4</t>
        </is>
      </c>
      <c r="B65" t="n">
        <v>1056</v>
      </c>
      <c r="C65" t="n">
        <v>4</v>
      </c>
    </row>
    <row r="66">
      <c r="A66" t="inlineStr">
        <is>
          <t>1057-CASE</t>
        </is>
      </c>
      <c r="B66" t="n">
        <v>1057</v>
      </c>
      <c r="C66" t="n">
        <v>12</v>
      </c>
    </row>
    <row r="67">
      <c r="A67" t="inlineStr">
        <is>
          <t>1057-EACH</t>
        </is>
      </c>
      <c r="B67" t="n">
        <v>1057</v>
      </c>
      <c r="C67" t="n">
        <v>1</v>
      </c>
    </row>
    <row r="68">
      <c r="A68" t="inlineStr">
        <is>
          <t>1057-PACK4</t>
        </is>
      </c>
      <c r="B68" t="n">
        <v>1057</v>
      </c>
      <c r="C68" t="n">
        <v>4</v>
      </c>
    </row>
    <row r="69">
      <c r="A69" t="inlineStr">
        <is>
          <t>1058-CASE</t>
        </is>
      </c>
      <c r="B69" t="n">
        <v>1058</v>
      </c>
      <c r="C69" t="n">
        <v>12</v>
      </c>
    </row>
    <row r="70">
      <c r="A70" t="inlineStr">
        <is>
          <t>1058-EACH</t>
        </is>
      </c>
      <c r="B70" t="n">
        <v>1058</v>
      </c>
      <c r="C70" t="n">
        <v>1</v>
      </c>
    </row>
    <row r="71">
      <c r="A71" t="inlineStr">
        <is>
          <t>1058-PACK4</t>
        </is>
      </c>
      <c r="B71" t="n">
        <v>1058</v>
      </c>
      <c r="C71" t="n">
        <v>4</v>
      </c>
    </row>
    <row r="72">
      <c r="A72" t="inlineStr">
        <is>
          <t>1059-CASE</t>
        </is>
      </c>
      <c r="B72" t="n">
        <v>1059</v>
      </c>
      <c r="C72" t="n">
        <v>12</v>
      </c>
    </row>
    <row r="73">
      <c r="A73" t="inlineStr">
        <is>
          <t>1059-EACH</t>
        </is>
      </c>
      <c r="B73" t="n">
        <v>1059</v>
      </c>
      <c r="C73" t="n">
        <v>1</v>
      </c>
    </row>
    <row r="74">
      <c r="A74" t="inlineStr">
        <is>
          <t>1059-PACK4</t>
        </is>
      </c>
      <c r="B74" t="n">
        <v>1059</v>
      </c>
      <c r="C74" t="n">
        <v>4</v>
      </c>
    </row>
    <row r="75">
      <c r="A75" t="inlineStr">
        <is>
          <t>1070-CASE</t>
        </is>
      </c>
      <c r="B75" t="n">
        <v>1070</v>
      </c>
      <c r="C75" t="n">
        <v>12</v>
      </c>
    </row>
    <row r="76">
      <c r="A76" t="inlineStr">
        <is>
          <t>1070-EACH</t>
        </is>
      </c>
      <c r="B76" t="n">
        <v>1070</v>
      </c>
      <c r="C76" t="n">
        <v>1</v>
      </c>
    </row>
    <row r="77">
      <c r="A77" t="inlineStr">
        <is>
          <t>1070-PACK2</t>
        </is>
      </c>
      <c r="B77" t="n">
        <v>1070</v>
      </c>
      <c r="C77" t="n">
        <v>2</v>
      </c>
    </row>
    <row r="78">
      <c r="A78" t="inlineStr">
        <is>
          <t>1071-CASE</t>
        </is>
      </c>
      <c r="B78" t="n">
        <v>1071</v>
      </c>
      <c r="C78" t="n">
        <v>12</v>
      </c>
    </row>
    <row r="79">
      <c r="A79" t="inlineStr">
        <is>
          <t>1071-EACH</t>
        </is>
      </c>
      <c r="B79" t="n">
        <v>1071</v>
      </c>
      <c r="C79" t="n">
        <v>1</v>
      </c>
    </row>
    <row r="80">
      <c r="A80" t="inlineStr">
        <is>
          <t>1071-PACK2</t>
        </is>
      </c>
      <c r="B80" t="n">
        <v>1071</v>
      </c>
      <c r="C80" t="n">
        <v>2</v>
      </c>
    </row>
    <row r="81">
      <c r="A81" t="inlineStr">
        <is>
          <t>1072-CASE</t>
        </is>
      </c>
      <c r="B81" t="n">
        <v>1072</v>
      </c>
      <c r="C81" t="n">
        <v>12</v>
      </c>
    </row>
    <row r="82">
      <c r="A82" t="inlineStr">
        <is>
          <t>1072-EACH</t>
        </is>
      </c>
      <c r="B82" t="n">
        <v>1072</v>
      </c>
      <c r="C82" t="n">
        <v>1</v>
      </c>
    </row>
    <row r="83">
      <c r="A83" t="inlineStr">
        <is>
          <t>1072-PACK2</t>
        </is>
      </c>
      <c r="B83" t="n">
        <v>1072</v>
      </c>
      <c r="C83" t="n">
        <v>2</v>
      </c>
    </row>
    <row r="84">
      <c r="A84" t="inlineStr">
        <is>
          <t>1073-CASE</t>
        </is>
      </c>
      <c r="B84" t="n">
        <v>1073</v>
      </c>
      <c r="C84" t="n">
        <v>12</v>
      </c>
    </row>
    <row r="85">
      <c r="A85" t="inlineStr">
        <is>
          <t>1073-EACH</t>
        </is>
      </c>
      <c r="B85" t="n">
        <v>1073</v>
      </c>
      <c r="C85" t="n">
        <v>1</v>
      </c>
    </row>
    <row r="86">
      <c r="A86" t="inlineStr">
        <is>
          <t>1073-PACK2</t>
        </is>
      </c>
      <c r="B86" t="n">
        <v>1073</v>
      </c>
      <c r="C86" t="n">
        <v>2</v>
      </c>
    </row>
    <row r="87">
      <c r="A87" t="inlineStr">
        <is>
          <t>1074-CASE</t>
        </is>
      </c>
      <c r="B87" t="n">
        <v>1074</v>
      </c>
      <c r="C87" t="n">
        <v>12</v>
      </c>
    </row>
    <row r="88">
      <c r="A88" t="inlineStr">
        <is>
          <t>1074-EACH</t>
        </is>
      </c>
      <c r="B88" t="n">
        <v>1074</v>
      </c>
      <c r="C88" t="n">
        <v>1</v>
      </c>
    </row>
    <row r="89">
      <c r="A89" t="inlineStr">
        <is>
          <t>1074-PACK2</t>
        </is>
      </c>
      <c r="B89" t="n">
        <v>1074</v>
      </c>
      <c r="C89" t="n">
        <v>2</v>
      </c>
    </row>
    <row r="90">
      <c r="A90" t="inlineStr">
        <is>
          <t>1075-CASE</t>
        </is>
      </c>
      <c r="B90" t="n">
        <v>1075</v>
      </c>
      <c r="C90" t="n">
        <v>12</v>
      </c>
    </row>
    <row r="91">
      <c r="A91" t="inlineStr">
        <is>
          <t>1075-EACH</t>
        </is>
      </c>
      <c r="B91" t="n">
        <v>1075</v>
      </c>
      <c r="C91" t="n">
        <v>1</v>
      </c>
    </row>
    <row r="92">
      <c r="A92" t="inlineStr">
        <is>
          <t>1075-PACK2</t>
        </is>
      </c>
      <c r="B92" t="n">
        <v>1075</v>
      </c>
      <c r="C92" t="n">
        <v>2</v>
      </c>
    </row>
    <row r="93">
      <c r="A93" t="inlineStr">
        <is>
          <t>111-BOX</t>
        </is>
      </c>
      <c r="B93" t="n">
        <v>111</v>
      </c>
      <c r="C93" t="n">
        <v>24</v>
      </c>
    </row>
    <row r="94">
      <c r="A94" t="inlineStr">
        <is>
          <t>111-EACH</t>
        </is>
      </c>
      <c r="B94" t="n">
        <v>111</v>
      </c>
      <c r="C94" t="n">
        <v>1</v>
      </c>
    </row>
    <row r="95">
      <c r="A95" t="inlineStr">
        <is>
          <t>111-PACK2</t>
        </is>
      </c>
      <c r="B95" t="n">
        <v>111</v>
      </c>
      <c r="C95" t="n">
        <v>2</v>
      </c>
    </row>
    <row r="96">
      <c r="A96" t="inlineStr">
        <is>
          <t>114-BOX</t>
        </is>
      </c>
      <c r="B96" t="n">
        <v>114</v>
      </c>
      <c r="C96" t="n">
        <v>24</v>
      </c>
    </row>
    <row r="97">
      <c r="A97" t="inlineStr">
        <is>
          <t>114-EACH</t>
        </is>
      </c>
      <c r="B97" t="n">
        <v>114</v>
      </c>
      <c r="C97" t="n">
        <v>1</v>
      </c>
    </row>
    <row r="98">
      <c r="A98" t="inlineStr">
        <is>
          <t>114-PACK2</t>
        </is>
      </c>
      <c r="B98" t="n">
        <v>114</v>
      </c>
      <c r="C98" t="n">
        <v>2</v>
      </c>
    </row>
    <row r="99">
      <c r="A99" t="inlineStr">
        <is>
          <t>115-BOX</t>
        </is>
      </c>
      <c r="B99" t="n">
        <v>115</v>
      </c>
      <c r="C99" t="n">
        <v>24</v>
      </c>
    </row>
    <row r="100">
      <c r="A100" t="inlineStr">
        <is>
          <t>115-EACH</t>
        </is>
      </c>
      <c r="B100" t="n">
        <v>115</v>
      </c>
      <c r="C100" t="n">
        <v>1</v>
      </c>
    </row>
    <row r="101">
      <c r="A101" t="inlineStr">
        <is>
          <t>115-PACK4</t>
        </is>
      </c>
      <c r="B101" t="n">
        <v>115</v>
      </c>
      <c r="C101" t="n">
        <v>4</v>
      </c>
    </row>
    <row r="102">
      <c r="A102" t="inlineStr">
        <is>
          <t>117-BOX</t>
        </is>
      </c>
      <c r="B102" t="n">
        <v>117</v>
      </c>
      <c r="C102" t="n">
        <v>24</v>
      </c>
    </row>
    <row r="103">
      <c r="A103" t="inlineStr">
        <is>
          <t>117-EACH</t>
        </is>
      </c>
      <c r="B103" t="n">
        <v>117</v>
      </c>
      <c r="C103" t="n">
        <v>1</v>
      </c>
    </row>
    <row r="104">
      <c r="A104" t="inlineStr">
        <is>
          <t>117-PACK4</t>
        </is>
      </c>
      <c r="B104" t="n">
        <v>117</v>
      </c>
      <c r="C104" t="n">
        <v>4</v>
      </c>
    </row>
    <row r="105">
      <c r="A105" t="inlineStr">
        <is>
          <t>12009-CASE</t>
        </is>
      </c>
      <c r="B105" t="n">
        <v>12009</v>
      </c>
      <c r="C105" t="n">
        <v>48</v>
      </c>
    </row>
    <row r="106">
      <c r="A106" t="inlineStr">
        <is>
          <t>12009-SET2</t>
        </is>
      </c>
      <c r="B106" t="n">
        <v>12009</v>
      </c>
      <c r="C106" t="n">
        <v>2</v>
      </c>
    </row>
    <row r="107">
      <c r="A107" t="inlineStr">
        <is>
          <t>1200-BOX</t>
        </is>
      </c>
      <c r="B107" t="n">
        <v>1200</v>
      </c>
      <c r="C107" t="n">
        <v>24</v>
      </c>
    </row>
    <row r="108">
      <c r="A108" t="inlineStr">
        <is>
          <t>1200-EACH</t>
        </is>
      </c>
      <c r="B108" t="n">
        <v>1200</v>
      </c>
      <c r="C108" t="n">
        <v>1</v>
      </c>
    </row>
    <row r="109">
      <c r="A109" t="inlineStr">
        <is>
          <t>1200-PACK2</t>
        </is>
      </c>
      <c r="B109" t="n">
        <v>1200</v>
      </c>
      <c r="C109" t="n">
        <v>2</v>
      </c>
    </row>
    <row r="110">
      <c r="A110" t="inlineStr">
        <is>
          <t>1201-BOX</t>
        </is>
      </c>
      <c r="B110" t="n">
        <v>1201</v>
      </c>
      <c r="C110" t="n">
        <v>24</v>
      </c>
    </row>
    <row r="111">
      <c r="A111" t="inlineStr">
        <is>
          <t>1201-EACH</t>
        </is>
      </c>
      <c r="B111" t="n">
        <v>1201</v>
      </c>
      <c r="C111" t="n">
        <v>1</v>
      </c>
    </row>
    <row r="112">
      <c r="A112" t="inlineStr">
        <is>
          <t>1201-PACK2</t>
        </is>
      </c>
      <c r="B112" t="n">
        <v>1201</v>
      </c>
      <c r="C112" t="n">
        <v>2</v>
      </c>
    </row>
    <row r="113">
      <c r="A113" t="inlineStr">
        <is>
          <t>12023-SET2</t>
        </is>
      </c>
      <c r="B113" t="n">
        <v>12023</v>
      </c>
      <c r="C113" t="n">
        <v>2</v>
      </c>
    </row>
    <row r="114">
      <c r="A114" t="inlineStr">
        <is>
          <t>1202-BOX</t>
        </is>
      </c>
      <c r="B114" t="n">
        <v>1202</v>
      </c>
      <c r="C114" t="n">
        <v>12</v>
      </c>
    </row>
    <row r="115">
      <c r="A115" t="inlineStr">
        <is>
          <t>1202-EACH</t>
        </is>
      </c>
      <c r="B115" t="n">
        <v>1202</v>
      </c>
      <c r="C115" t="n">
        <v>1</v>
      </c>
    </row>
    <row r="116">
      <c r="A116" t="inlineStr">
        <is>
          <t>1202-PACK2</t>
        </is>
      </c>
      <c r="B116" t="n">
        <v>1202</v>
      </c>
      <c r="C116" t="n">
        <v>2</v>
      </c>
    </row>
    <row r="117">
      <c r="A117" t="inlineStr">
        <is>
          <t>1203-BOX</t>
        </is>
      </c>
      <c r="B117" t="n">
        <v>1203</v>
      </c>
      <c r="C117" t="n">
        <v>12</v>
      </c>
    </row>
    <row r="118">
      <c r="A118" t="inlineStr">
        <is>
          <t>1203-EACH</t>
        </is>
      </c>
      <c r="B118" t="n">
        <v>1203</v>
      </c>
      <c r="C118" t="n">
        <v>1</v>
      </c>
    </row>
    <row r="119">
      <c r="A119" t="inlineStr">
        <is>
          <t>1203-PACK2</t>
        </is>
      </c>
      <c r="B119" t="n">
        <v>1203</v>
      </c>
      <c r="C119" t="n">
        <v>2</v>
      </c>
    </row>
    <row r="120">
      <c r="A120" t="inlineStr">
        <is>
          <t>1204-BOX</t>
        </is>
      </c>
      <c r="B120" t="n">
        <v>1204</v>
      </c>
      <c r="C120" t="n">
        <v>24</v>
      </c>
    </row>
    <row r="121">
      <c r="A121" t="inlineStr">
        <is>
          <t>1204-EACH</t>
        </is>
      </c>
      <c r="B121" t="n">
        <v>1204</v>
      </c>
      <c r="C121" t="n">
        <v>1</v>
      </c>
    </row>
    <row r="122">
      <c r="A122" t="inlineStr">
        <is>
          <t>1204-PACK2</t>
        </is>
      </c>
      <c r="B122" t="n">
        <v>1204</v>
      </c>
      <c r="C122" t="n">
        <v>2</v>
      </c>
    </row>
    <row r="123">
      <c r="A123" t="inlineStr">
        <is>
          <t>1206-BOX</t>
        </is>
      </c>
      <c r="B123" t="n">
        <v>1206</v>
      </c>
      <c r="C123" t="n">
        <v>24</v>
      </c>
    </row>
    <row r="124">
      <c r="A124" t="inlineStr">
        <is>
          <t>1206-EACH</t>
        </is>
      </c>
      <c r="B124" t="n">
        <v>1206</v>
      </c>
      <c r="C124" t="n">
        <v>1</v>
      </c>
    </row>
    <row r="125">
      <c r="A125" t="inlineStr">
        <is>
          <t>1206-PACK2</t>
        </is>
      </c>
      <c r="B125" t="n">
        <v>1206</v>
      </c>
      <c r="C125" t="n">
        <v>2</v>
      </c>
    </row>
    <row r="126">
      <c r="A126" t="inlineStr">
        <is>
          <t>1207-CASE</t>
        </is>
      </c>
      <c r="B126" t="n">
        <v>1207</v>
      </c>
      <c r="C126" t="n">
        <v>12</v>
      </c>
    </row>
    <row r="127">
      <c r="A127" t="inlineStr">
        <is>
          <t>1207-EACH</t>
        </is>
      </c>
      <c r="B127" t="n">
        <v>1207</v>
      </c>
      <c r="C127" t="n">
        <v>1</v>
      </c>
    </row>
    <row r="128">
      <c r="A128" t="inlineStr">
        <is>
          <t>1207-PACK2</t>
        </is>
      </c>
      <c r="B128" t="n">
        <v>1207</v>
      </c>
      <c r="C128" t="n">
        <v>2</v>
      </c>
    </row>
    <row r="129">
      <c r="A129" t="inlineStr">
        <is>
          <t>1208-BOX</t>
        </is>
      </c>
      <c r="B129" t="n">
        <v>1208</v>
      </c>
      <c r="C129" t="n">
        <v>24</v>
      </c>
    </row>
    <row r="130">
      <c r="A130" t="inlineStr">
        <is>
          <t>1208-EACH</t>
        </is>
      </c>
      <c r="B130" t="n">
        <v>1208</v>
      </c>
      <c r="C130" t="n">
        <v>1</v>
      </c>
    </row>
    <row r="131">
      <c r="A131" t="inlineStr">
        <is>
          <t>1208-PACK2</t>
        </is>
      </c>
      <c r="B131" t="n">
        <v>1208</v>
      </c>
      <c r="C131" t="n">
        <v>2</v>
      </c>
    </row>
    <row r="132">
      <c r="A132" t="inlineStr">
        <is>
          <t>1209-BOX</t>
        </is>
      </c>
      <c r="B132" t="n">
        <v>1209</v>
      </c>
      <c r="C132" t="n">
        <v>24</v>
      </c>
    </row>
    <row r="133">
      <c r="A133" t="inlineStr">
        <is>
          <t>1209-SET2</t>
        </is>
      </c>
      <c r="B133" t="n">
        <v>1209</v>
      </c>
      <c r="C133" t="n">
        <v>2</v>
      </c>
    </row>
    <row r="134">
      <c r="A134" t="inlineStr">
        <is>
          <t>1209-SET3</t>
        </is>
      </c>
      <c r="B134" t="n">
        <v>1209</v>
      </c>
      <c r="C134" t="n">
        <v>3</v>
      </c>
    </row>
    <row r="135">
      <c r="A135" t="inlineStr">
        <is>
          <t>120-BOX</t>
        </is>
      </c>
      <c r="B135" t="n">
        <v>120</v>
      </c>
      <c r="C135" t="n">
        <v>24</v>
      </c>
    </row>
    <row r="136">
      <c r="A136" t="inlineStr">
        <is>
          <t>120-EACH</t>
        </is>
      </c>
      <c r="B136" t="n">
        <v>120</v>
      </c>
      <c r="C136" t="n">
        <v>1</v>
      </c>
    </row>
    <row r="137">
      <c r="A137" t="inlineStr">
        <is>
          <t>120-PACK2</t>
        </is>
      </c>
      <c r="B137" t="n">
        <v>120</v>
      </c>
      <c r="C137" t="n">
        <v>2</v>
      </c>
    </row>
    <row r="138">
      <c r="A138" t="inlineStr">
        <is>
          <t>12108-CASE</t>
        </is>
      </c>
      <c r="B138" t="n">
        <v>12108</v>
      </c>
      <c r="C138" t="n">
        <v>48</v>
      </c>
    </row>
    <row r="139">
      <c r="A139" t="inlineStr">
        <is>
          <t>12108-SET2</t>
        </is>
      </c>
      <c r="B139" t="n">
        <v>12108</v>
      </c>
      <c r="C139" t="n">
        <v>2</v>
      </c>
    </row>
    <row r="140">
      <c r="A140" t="inlineStr">
        <is>
          <t>1210-BOX</t>
        </is>
      </c>
      <c r="B140" t="n">
        <v>1210</v>
      </c>
      <c r="C140" t="n">
        <v>24</v>
      </c>
    </row>
    <row r="141">
      <c r="A141" t="inlineStr">
        <is>
          <t>1210-EACH</t>
        </is>
      </c>
      <c r="B141" t="n">
        <v>1210</v>
      </c>
      <c r="C141" t="n">
        <v>1</v>
      </c>
    </row>
    <row r="142">
      <c r="A142" t="inlineStr">
        <is>
          <t>1210-PACK2</t>
        </is>
      </c>
      <c r="B142" t="n">
        <v>1210</v>
      </c>
      <c r="C142" t="n">
        <v>2</v>
      </c>
    </row>
    <row r="143">
      <c r="A143" t="inlineStr">
        <is>
          <t>12122-CASE</t>
        </is>
      </c>
      <c r="B143" t="n">
        <v>12122</v>
      </c>
      <c r="C143" t="n">
        <v>48</v>
      </c>
    </row>
    <row r="144">
      <c r="A144" t="inlineStr">
        <is>
          <t>12122-SET2</t>
        </is>
      </c>
      <c r="B144" t="n">
        <v>12122</v>
      </c>
      <c r="C144" t="n">
        <v>2</v>
      </c>
    </row>
    <row r="145">
      <c r="A145" t="inlineStr">
        <is>
          <t>1213-BOX</t>
        </is>
      </c>
      <c r="B145" t="n">
        <v>1213</v>
      </c>
      <c r="C145" t="n">
        <v>24</v>
      </c>
    </row>
    <row r="146">
      <c r="A146" t="inlineStr">
        <is>
          <t>1213-EACH</t>
        </is>
      </c>
      <c r="B146" t="n">
        <v>1213</v>
      </c>
      <c r="C146" t="n">
        <v>1</v>
      </c>
    </row>
    <row r="147">
      <c r="A147" t="inlineStr">
        <is>
          <t>1213-PACK2</t>
        </is>
      </c>
      <c r="B147" t="n">
        <v>1213</v>
      </c>
      <c r="C147" t="n">
        <v>2</v>
      </c>
    </row>
    <row r="148">
      <c r="A148" t="inlineStr">
        <is>
          <t>12146-CASE</t>
        </is>
      </c>
      <c r="B148" t="n">
        <v>12146</v>
      </c>
      <c r="C148" t="n">
        <v>48</v>
      </c>
    </row>
    <row r="149">
      <c r="A149" t="inlineStr">
        <is>
          <t>12146-SET2</t>
        </is>
      </c>
      <c r="B149" t="n">
        <v>12146</v>
      </c>
      <c r="C149" t="n">
        <v>2</v>
      </c>
    </row>
    <row r="150">
      <c r="A150" t="inlineStr">
        <is>
          <t>12153-CASE</t>
        </is>
      </c>
      <c r="B150" t="n">
        <v>12153</v>
      </c>
      <c r="C150" t="n">
        <v>48</v>
      </c>
    </row>
    <row r="151">
      <c r="A151" t="inlineStr">
        <is>
          <t>12153-SET2</t>
        </is>
      </c>
      <c r="B151" t="n">
        <v>12153</v>
      </c>
      <c r="C151" t="n">
        <v>2</v>
      </c>
    </row>
    <row r="152">
      <c r="A152" t="inlineStr">
        <is>
          <t>1216-BOX</t>
        </is>
      </c>
      <c r="B152" t="n">
        <v>1216</v>
      </c>
      <c r="C152" t="n">
        <v>24</v>
      </c>
    </row>
    <row r="153">
      <c r="A153" t="inlineStr">
        <is>
          <t>1216-EACH</t>
        </is>
      </c>
      <c r="B153" t="n">
        <v>1216</v>
      </c>
      <c r="C153" t="n">
        <v>1</v>
      </c>
    </row>
    <row r="154">
      <c r="A154" t="inlineStr">
        <is>
          <t>1216-PACK2</t>
        </is>
      </c>
      <c r="B154" t="n">
        <v>1216</v>
      </c>
      <c r="C154" t="n">
        <v>2</v>
      </c>
    </row>
    <row r="155">
      <c r="A155" t="inlineStr">
        <is>
          <t>1217-BOX</t>
        </is>
      </c>
      <c r="B155" t="n">
        <v>1217</v>
      </c>
      <c r="C155" t="n">
        <v>24</v>
      </c>
    </row>
    <row r="156">
      <c r="A156" t="inlineStr">
        <is>
          <t>1217-EACH</t>
        </is>
      </c>
      <c r="B156" t="n">
        <v>1217</v>
      </c>
      <c r="C156" t="n">
        <v>1</v>
      </c>
    </row>
    <row r="157">
      <c r="A157" t="inlineStr">
        <is>
          <t>1217-PACK2</t>
        </is>
      </c>
      <c r="B157" t="n">
        <v>1217</v>
      </c>
      <c r="C157" t="n">
        <v>2</v>
      </c>
    </row>
    <row r="158">
      <c r="A158" t="inlineStr">
        <is>
          <t>1220-BOX</t>
        </is>
      </c>
      <c r="B158" t="n">
        <v>1220</v>
      </c>
      <c r="C158" t="n">
        <v>24</v>
      </c>
    </row>
    <row r="159">
      <c r="A159" t="inlineStr">
        <is>
          <t>1220-EACH</t>
        </is>
      </c>
      <c r="B159" t="n">
        <v>1220</v>
      </c>
      <c r="C159" t="n">
        <v>1</v>
      </c>
    </row>
    <row r="160">
      <c r="A160" t="inlineStr">
        <is>
          <t>1220-PACK2</t>
        </is>
      </c>
      <c r="B160" t="n">
        <v>1220</v>
      </c>
      <c r="C160" t="n">
        <v>2</v>
      </c>
    </row>
    <row r="161">
      <c r="A161" t="inlineStr">
        <is>
          <t>1221-PACK2</t>
        </is>
      </c>
      <c r="B161" t="n">
        <v>1221</v>
      </c>
      <c r="C161" t="n">
        <v>2</v>
      </c>
    </row>
    <row r="162">
      <c r="A162" t="inlineStr">
        <is>
          <t>1223-BOX</t>
        </is>
      </c>
      <c r="B162" t="n">
        <v>1223</v>
      </c>
      <c r="C162" t="n">
        <v>24</v>
      </c>
    </row>
    <row r="163">
      <c r="A163" t="inlineStr">
        <is>
          <t>1223-EACH</t>
        </is>
      </c>
      <c r="B163" t="n">
        <v>1223</v>
      </c>
      <c r="C163" t="n">
        <v>1</v>
      </c>
    </row>
    <row r="164">
      <c r="A164" t="inlineStr">
        <is>
          <t>1223-PACK2</t>
        </is>
      </c>
      <c r="B164" t="n">
        <v>1223</v>
      </c>
      <c r="C164" t="n">
        <v>2</v>
      </c>
    </row>
    <row r="165">
      <c r="A165" t="inlineStr">
        <is>
          <t>1224-BOX</t>
        </is>
      </c>
      <c r="B165" t="n">
        <v>1224</v>
      </c>
      <c r="C165" t="n">
        <v>24</v>
      </c>
    </row>
    <row r="166">
      <c r="A166" t="inlineStr">
        <is>
          <t>1224-EACH</t>
        </is>
      </c>
      <c r="B166" t="n">
        <v>1224</v>
      </c>
      <c r="C166" t="n">
        <v>1</v>
      </c>
    </row>
    <row r="167">
      <c r="A167" t="inlineStr">
        <is>
          <t>1224-PACK2</t>
        </is>
      </c>
      <c r="B167" t="n">
        <v>1224</v>
      </c>
      <c r="C167" t="n">
        <v>2</v>
      </c>
    </row>
    <row r="168">
      <c r="A168" t="inlineStr">
        <is>
          <t>1225-BOX</t>
        </is>
      </c>
      <c r="B168" t="n">
        <v>1225</v>
      </c>
      <c r="C168" t="n">
        <v>24</v>
      </c>
    </row>
    <row r="169">
      <c r="A169" t="inlineStr">
        <is>
          <t>1225-EACH</t>
        </is>
      </c>
      <c r="B169" t="n">
        <v>1225</v>
      </c>
      <c r="C169" t="n">
        <v>1</v>
      </c>
    </row>
    <row r="170">
      <c r="A170" t="inlineStr">
        <is>
          <t>1225-PACK2</t>
        </is>
      </c>
      <c r="B170" t="n">
        <v>1225</v>
      </c>
      <c r="C170" t="n">
        <v>2</v>
      </c>
    </row>
    <row r="171">
      <c r="A171" t="inlineStr">
        <is>
          <t>1226-BOX</t>
        </is>
      </c>
      <c r="B171" t="n">
        <v>1226</v>
      </c>
      <c r="C171" t="n">
        <v>24</v>
      </c>
    </row>
    <row r="172">
      <c r="A172" t="inlineStr">
        <is>
          <t>1226-SET6</t>
        </is>
      </c>
      <c r="B172" t="n">
        <v>1226</v>
      </c>
      <c r="C172" t="n">
        <v>6</v>
      </c>
    </row>
    <row r="173">
      <c r="A173" t="inlineStr">
        <is>
          <t>1227-CASE</t>
        </is>
      </c>
      <c r="B173" t="n">
        <v>1227</v>
      </c>
      <c r="C173" t="n">
        <v>12</v>
      </c>
    </row>
    <row r="174">
      <c r="A174" t="inlineStr">
        <is>
          <t>1227-EACH</t>
        </is>
      </c>
      <c r="B174" t="n">
        <v>1227</v>
      </c>
      <c r="C174" t="n">
        <v>1</v>
      </c>
    </row>
    <row r="175">
      <c r="A175" t="inlineStr">
        <is>
          <t>1227-PACK2</t>
        </is>
      </c>
      <c r="B175" t="n">
        <v>1227</v>
      </c>
      <c r="C175" t="n">
        <v>2</v>
      </c>
    </row>
    <row r="176">
      <c r="A176" t="inlineStr">
        <is>
          <t>1228-BOX</t>
        </is>
      </c>
      <c r="B176" t="n">
        <v>1228</v>
      </c>
      <c r="C176" t="n">
        <v>24</v>
      </c>
    </row>
    <row r="177">
      <c r="A177" t="inlineStr">
        <is>
          <t>1228-EACH</t>
        </is>
      </c>
      <c r="B177" t="n">
        <v>1228</v>
      </c>
      <c r="C177" t="n">
        <v>1</v>
      </c>
    </row>
    <row r="178">
      <c r="A178" t="inlineStr">
        <is>
          <t>1228-PACK2</t>
        </is>
      </c>
      <c r="B178" t="n">
        <v>1228</v>
      </c>
      <c r="C178" t="n">
        <v>2</v>
      </c>
    </row>
    <row r="179">
      <c r="A179" t="inlineStr">
        <is>
          <t>12290-CASE</t>
        </is>
      </c>
      <c r="B179" t="n">
        <v>12290</v>
      </c>
      <c r="C179" t="n">
        <v>48</v>
      </c>
    </row>
    <row r="180">
      <c r="A180" t="inlineStr">
        <is>
          <t>12290-SET2</t>
        </is>
      </c>
      <c r="B180" t="n">
        <v>12290</v>
      </c>
      <c r="C180" t="n">
        <v>2</v>
      </c>
    </row>
    <row r="181">
      <c r="A181" t="inlineStr">
        <is>
          <t>12313-CASE</t>
        </is>
      </c>
      <c r="B181" t="n">
        <v>12313</v>
      </c>
      <c r="C181" t="n">
        <v>48</v>
      </c>
    </row>
    <row r="182">
      <c r="A182" t="inlineStr">
        <is>
          <t>12313-SET2</t>
        </is>
      </c>
      <c r="B182" t="n">
        <v>12313</v>
      </c>
      <c r="C182" t="n">
        <v>2</v>
      </c>
    </row>
    <row r="183">
      <c r="A183" t="inlineStr">
        <is>
          <t>1233-BOX</t>
        </is>
      </c>
      <c r="B183" t="n">
        <v>1233</v>
      </c>
      <c r="C183" t="n">
        <v>24</v>
      </c>
    </row>
    <row r="184">
      <c r="A184" t="inlineStr">
        <is>
          <t>1233-EACH</t>
        </is>
      </c>
      <c r="B184" t="n">
        <v>1233</v>
      </c>
      <c r="C184" t="n">
        <v>1</v>
      </c>
    </row>
    <row r="185">
      <c r="A185" t="inlineStr">
        <is>
          <t>1233-PACK2</t>
        </is>
      </c>
      <c r="B185" t="n">
        <v>1233</v>
      </c>
      <c r="C185" t="n">
        <v>2</v>
      </c>
    </row>
    <row r="186">
      <c r="A186" t="inlineStr">
        <is>
          <t>1234-BOX</t>
        </is>
      </c>
      <c r="B186" t="n">
        <v>1234</v>
      </c>
      <c r="C186" t="n">
        <v>24</v>
      </c>
    </row>
    <row r="187">
      <c r="A187" t="inlineStr">
        <is>
          <t>1234-EACH</t>
        </is>
      </c>
      <c r="B187" t="n">
        <v>1234</v>
      </c>
      <c r="C187" t="n">
        <v>1</v>
      </c>
    </row>
    <row r="188">
      <c r="A188" t="inlineStr">
        <is>
          <t>1234-PACK2</t>
        </is>
      </c>
      <c r="B188" t="n">
        <v>1234</v>
      </c>
      <c r="C188" t="n">
        <v>2</v>
      </c>
    </row>
    <row r="189">
      <c r="A189" t="inlineStr">
        <is>
          <t>1235-CASE</t>
        </is>
      </c>
      <c r="B189" t="n">
        <v>1235</v>
      </c>
      <c r="C189" t="n">
        <v>6</v>
      </c>
    </row>
    <row r="190">
      <c r="A190" t="inlineStr">
        <is>
          <t>1235-EACH</t>
        </is>
      </c>
      <c r="B190" t="n">
        <v>1235</v>
      </c>
      <c r="C190" t="n">
        <v>1</v>
      </c>
    </row>
    <row r="191">
      <c r="A191" t="inlineStr">
        <is>
          <t>1236-BOX</t>
        </is>
      </c>
      <c r="B191" t="n">
        <v>1236</v>
      </c>
      <c r="C191" t="n">
        <v>12</v>
      </c>
    </row>
    <row r="192">
      <c r="A192" t="inlineStr">
        <is>
          <t>1236-EACH</t>
        </is>
      </c>
      <c r="B192" t="n">
        <v>1236</v>
      </c>
      <c r="C192" t="n">
        <v>1</v>
      </c>
    </row>
    <row r="193">
      <c r="A193" t="inlineStr">
        <is>
          <t>1236-PACK2</t>
        </is>
      </c>
      <c r="B193" t="n">
        <v>1236</v>
      </c>
      <c r="C193" t="n">
        <v>2</v>
      </c>
    </row>
    <row r="194">
      <c r="A194" t="inlineStr">
        <is>
          <t>1237-BOX</t>
        </is>
      </c>
      <c r="B194" t="n">
        <v>1237</v>
      </c>
      <c r="C194" t="n">
        <v>24</v>
      </c>
    </row>
    <row r="195">
      <c r="A195" t="inlineStr">
        <is>
          <t>1237-EACH</t>
        </is>
      </c>
      <c r="B195" t="n">
        <v>1237</v>
      </c>
      <c r="C195" t="n">
        <v>1</v>
      </c>
    </row>
    <row r="196">
      <c r="A196" t="inlineStr">
        <is>
          <t>1237-PACK2</t>
        </is>
      </c>
      <c r="B196" t="n">
        <v>1237</v>
      </c>
      <c r="C196" t="n">
        <v>2</v>
      </c>
    </row>
    <row r="197">
      <c r="A197" t="inlineStr">
        <is>
          <t>12399-CASE</t>
        </is>
      </c>
      <c r="B197" t="n">
        <v>12399</v>
      </c>
      <c r="C197" t="n">
        <v>48</v>
      </c>
    </row>
    <row r="198">
      <c r="A198" t="inlineStr">
        <is>
          <t>12399-SET2</t>
        </is>
      </c>
      <c r="B198" t="n">
        <v>12399</v>
      </c>
      <c r="C198" t="n">
        <v>2</v>
      </c>
    </row>
    <row r="199">
      <c r="A199" t="inlineStr">
        <is>
          <t>1240-BOX</t>
        </is>
      </c>
      <c r="B199" t="n">
        <v>1240</v>
      </c>
      <c r="C199" t="n">
        <v>24</v>
      </c>
    </row>
    <row r="200">
      <c r="A200" t="inlineStr">
        <is>
          <t>1240-SET8</t>
        </is>
      </c>
      <c r="B200" t="n">
        <v>1240</v>
      </c>
      <c r="C200" t="n">
        <v>8</v>
      </c>
    </row>
    <row r="201">
      <c r="A201" t="inlineStr">
        <is>
          <t>1242-BOX</t>
        </is>
      </c>
      <c r="B201" t="n">
        <v>1242</v>
      </c>
      <c r="C201" t="n">
        <v>24</v>
      </c>
    </row>
    <row r="202">
      <c r="A202" t="inlineStr">
        <is>
          <t>1242-EACH</t>
        </is>
      </c>
      <c r="B202" t="n">
        <v>1242</v>
      </c>
      <c r="C202" t="n">
        <v>1</v>
      </c>
    </row>
    <row r="203">
      <c r="A203" t="inlineStr">
        <is>
          <t>1242-PACK2</t>
        </is>
      </c>
      <c r="B203" t="n">
        <v>1242</v>
      </c>
      <c r="C203" t="n">
        <v>2</v>
      </c>
    </row>
    <row r="204">
      <c r="A204" t="inlineStr">
        <is>
          <t>1245-BOX</t>
        </is>
      </c>
      <c r="B204" t="n">
        <v>1245</v>
      </c>
      <c r="C204" t="n">
        <v>24</v>
      </c>
    </row>
    <row r="205">
      <c r="A205" t="inlineStr">
        <is>
          <t>1245-EACH</t>
        </is>
      </c>
      <c r="B205" t="n">
        <v>1245</v>
      </c>
      <c r="C205" t="n">
        <v>1</v>
      </c>
    </row>
    <row r="206">
      <c r="A206" t="inlineStr">
        <is>
          <t>1245-PACK2</t>
        </is>
      </c>
      <c r="B206" t="n">
        <v>1245</v>
      </c>
      <c r="C206" t="n">
        <v>2</v>
      </c>
    </row>
    <row r="207">
      <c r="A207" t="inlineStr">
        <is>
          <t>1246-BOX</t>
        </is>
      </c>
      <c r="B207" t="n">
        <v>1246</v>
      </c>
      <c r="C207" t="n">
        <v>24</v>
      </c>
    </row>
    <row r="208">
      <c r="A208" t="inlineStr">
        <is>
          <t>1246-EACH</t>
        </is>
      </c>
      <c r="B208" t="n">
        <v>1246</v>
      </c>
      <c r="C208" t="n">
        <v>1</v>
      </c>
    </row>
    <row r="209">
      <c r="A209" t="inlineStr">
        <is>
          <t>1246-PACK2</t>
        </is>
      </c>
      <c r="B209" t="n">
        <v>1246</v>
      </c>
      <c r="C209" t="n">
        <v>2</v>
      </c>
    </row>
    <row r="210">
      <c r="A210" t="inlineStr">
        <is>
          <t>1247-BOX</t>
        </is>
      </c>
      <c r="B210" t="n">
        <v>1247</v>
      </c>
      <c r="C210" t="n">
        <v>24</v>
      </c>
    </row>
    <row r="211">
      <c r="A211" t="inlineStr">
        <is>
          <t>1247-EACH</t>
        </is>
      </c>
      <c r="B211" t="n">
        <v>1247</v>
      </c>
      <c r="C211" t="n">
        <v>1</v>
      </c>
    </row>
    <row r="212">
      <c r="A212" t="inlineStr">
        <is>
          <t>1247-PACK2</t>
        </is>
      </c>
      <c r="B212" t="n">
        <v>1247</v>
      </c>
      <c r="C212" t="n">
        <v>2</v>
      </c>
    </row>
    <row r="213">
      <c r="A213" t="inlineStr">
        <is>
          <t>1248-BOX</t>
        </is>
      </c>
      <c r="B213" t="n">
        <v>1248</v>
      </c>
      <c r="C213" t="n">
        <v>24</v>
      </c>
    </row>
    <row r="214">
      <c r="A214" t="inlineStr">
        <is>
          <t>1248-EACH</t>
        </is>
      </c>
      <c r="B214" t="n">
        <v>1248</v>
      </c>
      <c r="C214" t="n">
        <v>1</v>
      </c>
    </row>
    <row r="215">
      <c r="A215" t="inlineStr">
        <is>
          <t>1248-PACK2</t>
        </is>
      </c>
      <c r="B215" t="n">
        <v>1248</v>
      </c>
      <c r="C215" t="n">
        <v>2</v>
      </c>
    </row>
    <row r="216">
      <c r="A216" t="inlineStr">
        <is>
          <t>1249-BOX</t>
        </is>
      </c>
      <c r="B216" t="n">
        <v>1249</v>
      </c>
      <c r="C216" t="n">
        <v>24</v>
      </c>
    </row>
    <row r="217">
      <c r="A217" t="inlineStr">
        <is>
          <t>1249-EACH</t>
        </is>
      </c>
      <c r="B217" t="n">
        <v>1249</v>
      </c>
      <c r="C217" t="n">
        <v>1</v>
      </c>
    </row>
    <row r="218">
      <c r="A218" t="inlineStr">
        <is>
          <t>12504-CASE</t>
        </is>
      </c>
      <c r="B218" t="n">
        <v>12504</v>
      </c>
      <c r="C218" t="n">
        <v>48</v>
      </c>
    </row>
    <row r="219">
      <c r="A219" t="inlineStr">
        <is>
          <t>12504-SET2</t>
        </is>
      </c>
      <c r="B219" t="n">
        <v>12504</v>
      </c>
      <c r="C219" t="n">
        <v>2</v>
      </c>
    </row>
    <row r="220">
      <c r="A220" t="inlineStr">
        <is>
          <t>1250-BOX</t>
        </is>
      </c>
      <c r="B220" t="n">
        <v>1250</v>
      </c>
      <c r="C220" t="n">
        <v>24</v>
      </c>
    </row>
    <row r="221">
      <c r="A221" t="inlineStr">
        <is>
          <t>1250-EACH</t>
        </is>
      </c>
      <c r="B221" t="n">
        <v>1250</v>
      </c>
      <c r="C221" t="n">
        <v>1</v>
      </c>
    </row>
    <row r="222">
      <c r="A222" t="inlineStr">
        <is>
          <t>1250-PACK2</t>
        </is>
      </c>
      <c r="B222" t="n">
        <v>1250</v>
      </c>
      <c r="C222" t="n">
        <v>2</v>
      </c>
    </row>
    <row r="223">
      <c r="A223" t="inlineStr">
        <is>
          <t>1251-BOX</t>
        </is>
      </c>
      <c r="B223" t="n">
        <v>1251</v>
      </c>
      <c r="C223" t="n">
        <v>24</v>
      </c>
    </row>
    <row r="224">
      <c r="A224" t="inlineStr">
        <is>
          <t>1251-EACH</t>
        </is>
      </c>
      <c r="B224" t="n">
        <v>1251</v>
      </c>
      <c r="C224" t="n">
        <v>1</v>
      </c>
    </row>
    <row r="225">
      <c r="A225" t="inlineStr">
        <is>
          <t>1251-PACK2</t>
        </is>
      </c>
      <c r="B225" t="n">
        <v>1251</v>
      </c>
      <c r="C225" t="n">
        <v>2</v>
      </c>
    </row>
    <row r="226">
      <c r="A226" t="inlineStr">
        <is>
          <t>1254-BOX</t>
        </is>
      </c>
      <c r="B226" t="n">
        <v>1254</v>
      </c>
      <c r="C226" t="n">
        <v>24</v>
      </c>
    </row>
    <row r="227">
      <c r="A227" t="inlineStr">
        <is>
          <t>1254-EACH</t>
        </is>
      </c>
      <c r="B227" t="n">
        <v>1254</v>
      </c>
      <c r="C227" t="n">
        <v>1</v>
      </c>
    </row>
    <row r="228">
      <c r="A228" t="inlineStr">
        <is>
          <t>1255-BOX</t>
        </is>
      </c>
      <c r="B228" t="n">
        <v>1255</v>
      </c>
      <c r="C228" t="n">
        <v>24</v>
      </c>
    </row>
    <row r="229">
      <c r="A229" t="inlineStr">
        <is>
          <t>1255-EACH</t>
        </is>
      </c>
      <c r="B229" t="n">
        <v>1255</v>
      </c>
      <c r="C229" t="n">
        <v>1</v>
      </c>
    </row>
    <row r="230">
      <c r="A230" t="inlineStr">
        <is>
          <t>1255-PACK2</t>
        </is>
      </c>
      <c r="B230" t="n">
        <v>1255</v>
      </c>
      <c r="C230" t="n">
        <v>2</v>
      </c>
    </row>
    <row r="231">
      <c r="A231" t="inlineStr">
        <is>
          <t>1256-BOX</t>
        </is>
      </c>
      <c r="B231" t="n">
        <v>1256</v>
      </c>
      <c r="C231" t="n">
        <v>12</v>
      </c>
    </row>
    <row r="232">
      <c r="A232" t="inlineStr">
        <is>
          <t>1256-EACH</t>
        </is>
      </c>
      <c r="B232" t="n">
        <v>1256</v>
      </c>
      <c r="C232" t="n">
        <v>1</v>
      </c>
    </row>
    <row r="233">
      <c r="A233" t="inlineStr">
        <is>
          <t>1256-PACK2</t>
        </is>
      </c>
      <c r="B233" t="n">
        <v>1256</v>
      </c>
      <c r="C233" t="n">
        <v>2</v>
      </c>
    </row>
    <row r="234">
      <c r="A234" t="inlineStr">
        <is>
          <t>1257-BOX</t>
        </is>
      </c>
      <c r="B234" t="n">
        <v>1257</v>
      </c>
      <c r="C234" t="n">
        <v>24</v>
      </c>
    </row>
    <row r="235">
      <c r="A235" t="inlineStr">
        <is>
          <t>1257-EACH</t>
        </is>
      </c>
      <c r="B235" t="n">
        <v>1257</v>
      </c>
      <c r="C235" t="n">
        <v>1</v>
      </c>
    </row>
    <row r="236">
      <c r="A236" t="inlineStr">
        <is>
          <t>1257-PACK2</t>
        </is>
      </c>
      <c r="B236" t="n">
        <v>1257</v>
      </c>
      <c r="C236" t="n">
        <v>2</v>
      </c>
    </row>
    <row r="237">
      <c r="A237" t="inlineStr">
        <is>
          <t>1258-BOX</t>
        </is>
      </c>
      <c r="B237" t="n">
        <v>1258</v>
      </c>
      <c r="C237" t="n">
        <v>12</v>
      </c>
    </row>
    <row r="238">
      <c r="A238" t="inlineStr">
        <is>
          <t>1258-EACH</t>
        </is>
      </c>
      <c r="B238" t="n">
        <v>1258</v>
      </c>
      <c r="C238" t="n">
        <v>1</v>
      </c>
    </row>
    <row r="239">
      <c r="A239" t="inlineStr">
        <is>
          <t>1258-PACK2</t>
        </is>
      </c>
      <c r="B239" t="n">
        <v>1258</v>
      </c>
      <c r="C239" t="n">
        <v>2</v>
      </c>
    </row>
    <row r="240">
      <c r="A240" t="inlineStr">
        <is>
          <t>1259-BOX</t>
        </is>
      </c>
      <c r="B240" t="n">
        <v>1259</v>
      </c>
      <c r="C240" t="n">
        <v>12</v>
      </c>
    </row>
    <row r="241">
      <c r="A241" t="inlineStr">
        <is>
          <t>1259-EACH</t>
        </is>
      </c>
      <c r="B241" t="n">
        <v>1259</v>
      </c>
      <c r="C241" t="n">
        <v>1</v>
      </c>
    </row>
    <row r="242">
      <c r="A242" t="inlineStr">
        <is>
          <t>1259-PACK2</t>
        </is>
      </c>
      <c r="B242" t="n">
        <v>1259</v>
      </c>
      <c r="C242" t="n">
        <v>2</v>
      </c>
    </row>
    <row r="243">
      <c r="A243" t="inlineStr">
        <is>
          <t>12601-CASE</t>
        </is>
      </c>
      <c r="B243" t="n">
        <v>12601</v>
      </c>
      <c r="C243" t="n">
        <v>48</v>
      </c>
    </row>
    <row r="244">
      <c r="A244" t="inlineStr">
        <is>
          <t>12601-SET2</t>
        </is>
      </c>
      <c r="B244" t="n">
        <v>12601</v>
      </c>
      <c r="C244" t="n">
        <v>2</v>
      </c>
    </row>
    <row r="245">
      <c r="A245" t="inlineStr">
        <is>
          <t>12603-SET2</t>
        </is>
      </c>
      <c r="B245" t="n">
        <v>12603</v>
      </c>
      <c r="C245" t="n">
        <v>2</v>
      </c>
    </row>
    <row r="246">
      <c r="A246" t="inlineStr">
        <is>
          <t>12627-CASE</t>
        </is>
      </c>
      <c r="B246" t="n">
        <v>12627</v>
      </c>
      <c r="C246" t="n">
        <v>48</v>
      </c>
    </row>
    <row r="247">
      <c r="A247" t="inlineStr">
        <is>
          <t>12627-SET2</t>
        </is>
      </c>
      <c r="B247" t="n">
        <v>12627</v>
      </c>
      <c r="C247" t="n">
        <v>2</v>
      </c>
    </row>
    <row r="248">
      <c r="A248" t="inlineStr">
        <is>
          <t>1262-BOX</t>
        </is>
      </c>
      <c r="B248" t="n">
        <v>1262</v>
      </c>
      <c r="C248" t="n">
        <v>24</v>
      </c>
    </row>
    <row r="249">
      <c r="A249" t="inlineStr">
        <is>
          <t>1262-EACH</t>
        </is>
      </c>
      <c r="B249" t="n">
        <v>1262</v>
      </c>
      <c r="C249" t="n">
        <v>1</v>
      </c>
    </row>
    <row r="250">
      <c r="A250" t="inlineStr">
        <is>
          <t>1262-PACK2</t>
        </is>
      </c>
      <c r="B250" t="n">
        <v>1262</v>
      </c>
      <c r="C250" t="n">
        <v>2</v>
      </c>
    </row>
    <row r="251">
      <c r="A251" t="inlineStr">
        <is>
          <t>1263-BOX</t>
        </is>
      </c>
      <c r="B251" t="n">
        <v>1263</v>
      </c>
      <c r="C251" t="n">
        <v>24</v>
      </c>
    </row>
    <row r="252">
      <c r="A252" t="inlineStr">
        <is>
          <t>1263-EACH</t>
        </is>
      </c>
      <c r="B252" t="n">
        <v>1263</v>
      </c>
      <c r="C252" t="n">
        <v>1</v>
      </c>
    </row>
    <row r="253">
      <c r="A253" t="inlineStr">
        <is>
          <t>1263-PACK2</t>
        </is>
      </c>
      <c r="B253" t="n">
        <v>1263</v>
      </c>
      <c r="C253" t="n">
        <v>2</v>
      </c>
    </row>
    <row r="254">
      <c r="A254" t="inlineStr">
        <is>
          <t>1270-BOX</t>
        </is>
      </c>
      <c r="B254" t="n">
        <v>1270</v>
      </c>
      <c r="C254" t="n">
        <v>12</v>
      </c>
    </row>
    <row r="255">
      <c r="A255" t="inlineStr">
        <is>
          <t>1270-EACH</t>
        </is>
      </c>
      <c r="B255" t="n">
        <v>1270</v>
      </c>
      <c r="C255" t="n">
        <v>1</v>
      </c>
    </row>
    <row r="256">
      <c r="A256" t="inlineStr">
        <is>
          <t>1270-PACK2</t>
        </is>
      </c>
      <c r="B256" t="n">
        <v>1270</v>
      </c>
      <c r="C256" t="n">
        <v>2</v>
      </c>
    </row>
    <row r="257">
      <c r="A257" t="inlineStr">
        <is>
          <t>1271-BOX</t>
        </is>
      </c>
      <c r="B257" t="n">
        <v>1271</v>
      </c>
      <c r="C257" t="n">
        <v>12</v>
      </c>
    </row>
    <row r="258">
      <c r="A258" t="inlineStr">
        <is>
          <t>1271-EACH</t>
        </is>
      </c>
      <c r="B258" t="n">
        <v>1271</v>
      </c>
      <c r="C258" t="n">
        <v>1</v>
      </c>
    </row>
    <row r="259">
      <c r="A259" t="inlineStr">
        <is>
          <t>1272-BOX</t>
        </is>
      </c>
      <c r="B259" t="n">
        <v>1272</v>
      </c>
      <c r="C259" t="n">
        <v>12</v>
      </c>
    </row>
    <row r="260">
      <c r="A260" t="inlineStr">
        <is>
          <t>1272-EACH</t>
        </is>
      </c>
      <c r="B260" t="n">
        <v>1272</v>
      </c>
      <c r="C260" t="n">
        <v>1</v>
      </c>
    </row>
    <row r="261">
      <c r="A261" t="inlineStr">
        <is>
          <t>1272-PACK2</t>
        </is>
      </c>
      <c r="B261" t="n">
        <v>1272</v>
      </c>
      <c r="C261" t="n">
        <v>2</v>
      </c>
    </row>
    <row r="262">
      <c r="A262" t="inlineStr">
        <is>
          <t>1273-BOX</t>
        </is>
      </c>
      <c r="B262" t="n">
        <v>1273</v>
      </c>
      <c r="C262" t="n">
        <v>12</v>
      </c>
    </row>
    <row r="263">
      <c r="A263" t="inlineStr">
        <is>
          <t>1273-EACH</t>
        </is>
      </c>
      <c r="B263" t="n">
        <v>1273</v>
      </c>
      <c r="C263" t="n">
        <v>1</v>
      </c>
    </row>
    <row r="264">
      <c r="A264" t="inlineStr">
        <is>
          <t>1273-PACK2</t>
        </is>
      </c>
      <c r="B264" t="n">
        <v>1273</v>
      </c>
      <c r="C264" t="n">
        <v>2</v>
      </c>
    </row>
    <row r="265">
      <c r="A265" t="inlineStr">
        <is>
          <t>1274-BOX</t>
        </is>
      </c>
      <c r="B265" t="n">
        <v>1274</v>
      </c>
      <c r="C265" t="n">
        <v>12</v>
      </c>
    </row>
    <row r="266">
      <c r="A266" t="inlineStr">
        <is>
          <t>1274-EACH</t>
        </is>
      </c>
      <c r="B266" t="n">
        <v>1274</v>
      </c>
      <c r="C266" t="n">
        <v>1</v>
      </c>
    </row>
    <row r="267">
      <c r="A267" t="inlineStr">
        <is>
          <t>1274-PACK2</t>
        </is>
      </c>
      <c r="B267" t="n">
        <v>1274</v>
      </c>
      <c r="C267" t="n">
        <v>2</v>
      </c>
    </row>
    <row r="268">
      <c r="A268" t="inlineStr">
        <is>
          <t>127-BOX</t>
        </is>
      </c>
      <c r="B268" t="n">
        <v>127</v>
      </c>
      <c r="C268" t="n">
        <v>12</v>
      </c>
    </row>
    <row r="269">
      <c r="A269" t="inlineStr">
        <is>
          <t>127-EACH</t>
        </is>
      </c>
      <c r="B269" t="n">
        <v>127</v>
      </c>
      <c r="C269" t="n">
        <v>1</v>
      </c>
    </row>
    <row r="270">
      <c r="A270" t="inlineStr">
        <is>
          <t>127-PACK2</t>
        </is>
      </c>
      <c r="B270" t="n">
        <v>127</v>
      </c>
      <c r="C270" t="n">
        <v>2</v>
      </c>
    </row>
    <row r="271">
      <c r="A271" t="inlineStr">
        <is>
          <t>1280-BOX</t>
        </is>
      </c>
      <c r="B271" t="n">
        <v>1280</v>
      </c>
      <c r="C271" t="n">
        <v>24</v>
      </c>
    </row>
    <row r="272">
      <c r="A272" t="inlineStr">
        <is>
          <t>1280-EACH</t>
        </is>
      </c>
      <c r="B272" t="n">
        <v>1280</v>
      </c>
      <c r="C272" t="n">
        <v>1</v>
      </c>
    </row>
    <row r="273">
      <c r="A273" t="inlineStr">
        <is>
          <t>1280-PACK2</t>
        </is>
      </c>
      <c r="B273" t="n">
        <v>1280</v>
      </c>
      <c r="C273" t="n">
        <v>2</v>
      </c>
    </row>
    <row r="274">
      <c r="A274" t="inlineStr">
        <is>
          <t>1281-BOX</t>
        </is>
      </c>
      <c r="B274" t="n">
        <v>1281</v>
      </c>
      <c r="C274" t="n">
        <v>24</v>
      </c>
    </row>
    <row r="275">
      <c r="A275" t="inlineStr">
        <is>
          <t>1281-EACH</t>
        </is>
      </c>
      <c r="B275" t="n">
        <v>1281</v>
      </c>
      <c r="C275" t="n">
        <v>1</v>
      </c>
    </row>
    <row r="276">
      <c r="A276" t="inlineStr">
        <is>
          <t>1281-PACK2</t>
        </is>
      </c>
      <c r="B276" t="n">
        <v>1281</v>
      </c>
      <c r="C276" t="n">
        <v>2</v>
      </c>
    </row>
    <row r="277">
      <c r="A277" t="inlineStr">
        <is>
          <t>1282-BOX</t>
        </is>
      </c>
      <c r="B277" t="n">
        <v>1282</v>
      </c>
      <c r="C277" t="n">
        <v>24</v>
      </c>
    </row>
    <row r="278">
      <c r="A278" t="inlineStr">
        <is>
          <t>1282-EACH</t>
        </is>
      </c>
      <c r="B278" t="n">
        <v>1282</v>
      </c>
      <c r="C278" t="n">
        <v>1</v>
      </c>
    </row>
    <row r="279">
      <c r="A279" t="inlineStr">
        <is>
          <t>1282-PACK2</t>
        </is>
      </c>
      <c r="B279" t="n">
        <v>1282</v>
      </c>
      <c r="C279" t="n">
        <v>2</v>
      </c>
    </row>
    <row r="280">
      <c r="A280" t="inlineStr">
        <is>
          <t>1283-BOX</t>
        </is>
      </c>
      <c r="B280" t="n">
        <v>1283</v>
      </c>
      <c r="C280" t="n">
        <v>12</v>
      </c>
    </row>
    <row r="281">
      <c r="A281" t="inlineStr">
        <is>
          <t>1283-EACH</t>
        </is>
      </c>
      <c r="B281" t="n">
        <v>1283</v>
      </c>
      <c r="C281" t="n">
        <v>1</v>
      </c>
    </row>
    <row r="282">
      <c r="A282" t="inlineStr">
        <is>
          <t>1283-PACK2</t>
        </is>
      </c>
      <c r="B282" t="n">
        <v>1283</v>
      </c>
      <c r="C282" t="n">
        <v>2</v>
      </c>
    </row>
    <row r="283">
      <c r="A283" t="inlineStr">
        <is>
          <t>1285-BOX</t>
        </is>
      </c>
      <c r="B283" t="n">
        <v>1285</v>
      </c>
      <c r="C283" t="n">
        <v>24</v>
      </c>
    </row>
    <row r="284">
      <c r="A284" t="inlineStr">
        <is>
          <t>1285-EACH</t>
        </is>
      </c>
      <c r="B284" t="n">
        <v>1285</v>
      </c>
      <c r="C284" t="n">
        <v>1</v>
      </c>
    </row>
    <row r="285">
      <c r="A285" t="inlineStr">
        <is>
          <t>1285-PACK2</t>
        </is>
      </c>
      <c r="B285" t="n">
        <v>1285</v>
      </c>
      <c r="C285" t="n">
        <v>2</v>
      </c>
    </row>
    <row r="286">
      <c r="A286" t="inlineStr">
        <is>
          <t>1286-BOX</t>
        </is>
      </c>
      <c r="B286" t="n">
        <v>1286</v>
      </c>
      <c r="C286" t="n">
        <v>24</v>
      </c>
    </row>
    <row r="287">
      <c r="A287" t="inlineStr">
        <is>
          <t>1286-EACH</t>
        </is>
      </c>
      <c r="B287" t="n">
        <v>1286</v>
      </c>
      <c r="C287" t="n">
        <v>1</v>
      </c>
    </row>
    <row r="288">
      <c r="A288" t="inlineStr">
        <is>
          <t>1286-PACK2</t>
        </is>
      </c>
      <c r="B288" t="n">
        <v>1286</v>
      </c>
      <c r="C288" t="n">
        <v>2</v>
      </c>
    </row>
    <row r="289">
      <c r="A289" t="inlineStr">
        <is>
          <t>1290-BOX</t>
        </is>
      </c>
      <c r="B289" t="n">
        <v>1290</v>
      </c>
      <c r="C289" t="n">
        <v>24</v>
      </c>
    </row>
    <row r="290">
      <c r="A290" t="inlineStr">
        <is>
          <t>1290-EACH</t>
        </is>
      </c>
      <c r="B290" t="n">
        <v>1290</v>
      </c>
      <c r="C290" t="n">
        <v>1</v>
      </c>
    </row>
    <row r="291">
      <c r="A291" t="inlineStr">
        <is>
          <t>1290-PACK2</t>
        </is>
      </c>
      <c r="B291" t="n">
        <v>1290</v>
      </c>
      <c r="C291" t="n">
        <v>2</v>
      </c>
    </row>
    <row r="292">
      <c r="A292" t="inlineStr">
        <is>
          <t>1291-BOX</t>
        </is>
      </c>
      <c r="B292" t="n">
        <v>1291</v>
      </c>
      <c r="C292" t="n">
        <v>24</v>
      </c>
    </row>
    <row r="293">
      <c r="A293" t="inlineStr">
        <is>
          <t>1291-EACH</t>
        </is>
      </c>
      <c r="B293" t="n">
        <v>1291</v>
      </c>
      <c r="C293" t="n">
        <v>1</v>
      </c>
    </row>
    <row r="294">
      <c r="A294" t="inlineStr">
        <is>
          <t>1291-PACK2</t>
        </is>
      </c>
      <c r="B294" t="n">
        <v>1291</v>
      </c>
      <c r="C294" t="n">
        <v>2</v>
      </c>
    </row>
    <row r="295">
      <c r="A295" t="inlineStr">
        <is>
          <t>1295-BOX</t>
        </is>
      </c>
      <c r="B295" t="n">
        <v>1295</v>
      </c>
      <c r="C295" t="n">
        <v>24</v>
      </c>
    </row>
    <row r="296">
      <c r="A296" t="inlineStr">
        <is>
          <t>1295-EACH</t>
        </is>
      </c>
      <c r="B296" t="n">
        <v>1295</v>
      </c>
      <c r="C296" t="n">
        <v>1</v>
      </c>
    </row>
    <row r="297">
      <c r="A297" t="inlineStr">
        <is>
          <t>1295-PACK2</t>
        </is>
      </c>
      <c r="B297" t="n">
        <v>1295</v>
      </c>
      <c r="C297" t="n">
        <v>2</v>
      </c>
    </row>
    <row r="298">
      <c r="A298" t="inlineStr">
        <is>
          <t>1301-BOX</t>
        </is>
      </c>
      <c r="B298" t="n">
        <v>1301</v>
      </c>
      <c r="C298" t="n">
        <v>24</v>
      </c>
    </row>
    <row r="299">
      <c r="A299" t="inlineStr">
        <is>
          <t>1301-SET4</t>
        </is>
      </c>
      <c r="B299" t="n">
        <v>1301</v>
      </c>
      <c r="C299" t="n">
        <v>4</v>
      </c>
    </row>
    <row r="300">
      <c r="A300" t="inlineStr">
        <is>
          <t>13068-CASE</t>
        </is>
      </c>
      <c r="B300" t="n">
        <v>13068</v>
      </c>
      <c r="C300" t="n">
        <v>48</v>
      </c>
    </row>
    <row r="301">
      <c r="A301" t="inlineStr">
        <is>
          <t>13068-SET2</t>
        </is>
      </c>
      <c r="B301" t="n">
        <v>13068</v>
      </c>
      <c r="C301" t="n">
        <v>2</v>
      </c>
    </row>
    <row r="302">
      <c r="A302" t="inlineStr">
        <is>
          <t>13075-CASE</t>
        </is>
      </c>
      <c r="B302" t="n">
        <v>13075</v>
      </c>
      <c r="C302" t="n">
        <v>48</v>
      </c>
    </row>
    <row r="303">
      <c r="A303" t="inlineStr">
        <is>
          <t>13075-SET2</t>
        </is>
      </c>
      <c r="B303" t="n">
        <v>13075</v>
      </c>
      <c r="C303" t="n">
        <v>2</v>
      </c>
    </row>
    <row r="304">
      <c r="A304" t="inlineStr">
        <is>
          <t>130-BOX</t>
        </is>
      </c>
      <c r="B304" t="n">
        <v>130</v>
      </c>
      <c r="C304" t="n">
        <v>24</v>
      </c>
    </row>
    <row r="305">
      <c r="A305" t="inlineStr">
        <is>
          <t>130-SET4</t>
        </is>
      </c>
      <c r="B305" t="n">
        <v>130</v>
      </c>
      <c r="C305" t="n">
        <v>4</v>
      </c>
    </row>
    <row r="306">
      <c r="A306" t="inlineStr">
        <is>
          <t>1320-CASE</t>
        </is>
      </c>
      <c r="B306" t="n">
        <v>1320</v>
      </c>
      <c r="C306" t="n">
        <v>12</v>
      </c>
    </row>
    <row r="307">
      <c r="A307" t="inlineStr">
        <is>
          <t>1320-SET6</t>
        </is>
      </c>
      <c r="B307" t="n">
        <v>1320</v>
      </c>
      <c r="C307" t="n">
        <v>6</v>
      </c>
    </row>
    <row r="308">
      <c r="A308" t="inlineStr">
        <is>
          <t>13334-CASE</t>
        </is>
      </c>
      <c r="B308" t="n">
        <v>13334</v>
      </c>
      <c r="C308" t="n">
        <v>48</v>
      </c>
    </row>
    <row r="309">
      <c r="A309" t="inlineStr">
        <is>
          <t>13334-SET2</t>
        </is>
      </c>
      <c r="B309" t="n">
        <v>13334</v>
      </c>
      <c r="C309" t="n">
        <v>2</v>
      </c>
    </row>
    <row r="310">
      <c r="A310" t="inlineStr">
        <is>
          <t>13389-CASE</t>
        </is>
      </c>
      <c r="B310" t="n">
        <v>13389</v>
      </c>
      <c r="C310" t="n">
        <v>48</v>
      </c>
    </row>
    <row r="311">
      <c r="A311" t="inlineStr">
        <is>
          <t>13389-SET2</t>
        </is>
      </c>
      <c r="B311" t="n">
        <v>13389</v>
      </c>
      <c r="C311" t="n">
        <v>2</v>
      </c>
    </row>
    <row r="312">
      <c r="A312" t="inlineStr">
        <is>
          <t>13402-SET2</t>
        </is>
      </c>
      <c r="B312" t="n">
        <v>13921</v>
      </c>
      <c r="C312" t="n">
        <v>2</v>
      </c>
    </row>
    <row r="313">
      <c r="A313" t="inlineStr">
        <is>
          <t>13426-CASE</t>
        </is>
      </c>
      <c r="B313" t="n">
        <v>13426</v>
      </c>
      <c r="C313" t="n">
        <v>48</v>
      </c>
    </row>
    <row r="314">
      <c r="A314" t="inlineStr">
        <is>
          <t>13426-SET2</t>
        </is>
      </c>
      <c r="B314" t="n">
        <v>13426</v>
      </c>
      <c r="C314" t="n">
        <v>2</v>
      </c>
    </row>
    <row r="315">
      <c r="A315" t="inlineStr">
        <is>
          <t>13501-CASE</t>
        </is>
      </c>
      <c r="B315" t="n">
        <v>13501</v>
      </c>
      <c r="C315" t="n">
        <v>48</v>
      </c>
    </row>
    <row r="316">
      <c r="A316" t="inlineStr">
        <is>
          <t>13501-SET2</t>
        </is>
      </c>
      <c r="B316" t="n">
        <v>13501</v>
      </c>
      <c r="C316" t="n">
        <v>2</v>
      </c>
    </row>
    <row r="317">
      <c r="A317" t="inlineStr">
        <is>
          <t>13518-CASE</t>
        </is>
      </c>
      <c r="B317" t="n">
        <v>13518</v>
      </c>
      <c r="C317" t="n">
        <v>48</v>
      </c>
    </row>
    <row r="318">
      <c r="A318" t="inlineStr">
        <is>
          <t>13518-SET2</t>
        </is>
      </c>
      <c r="B318" t="n">
        <v>13518</v>
      </c>
      <c r="C318" t="n">
        <v>2</v>
      </c>
    </row>
    <row r="319">
      <c r="A319" t="inlineStr">
        <is>
          <t>13617-CASE</t>
        </is>
      </c>
      <c r="B319" t="n">
        <v>13617</v>
      </c>
      <c r="C319" t="n">
        <v>48</v>
      </c>
    </row>
    <row r="320">
      <c r="A320" t="inlineStr">
        <is>
          <t>13617-SET2</t>
        </is>
      </c>
      <c r="B320" t="n">
        <v>13617</v>
      </c>
      <c r="C320" t="n">
        <v>2</v>
      </c>
    </row>
    <row r="321">
      <c r="A321" t="inlineStr">
        <is>
          <t>13624-CASE</t>
        </is>
      </c>
      <c r="B321" t="n">
        <v>13624</v>
      </c>
      <c r="C321" t="n">
        <v>48</v>
      </c>
    </row>
    <row r="322">
      <c r="A322" t="inlineStr">
        <is>
          <t>13624-SET2</t>
        </is>
      </c>
      <c r="B322" t="n">
        <v>13624</v>
      </c>
      <c r="C322" t="n">
        <v>2</v>
      </c>
    </row>
    <row r="323">
      <c r="A323" t="inlineStr">
        <is>
          <t>13662-CASE</t>
        </is>
      </c>
      <c r="B323" t="n">
        <v>13662</v>
      </c>
      <c r="C323" t="n">
        <v>48</v>
      </c>
    </row>
    <row r="324">
      <c r="A324" t="inlineStr">
        <is>
          <t>13662-SET2</t>
        </is>
      </c>
      <c r="B324" t="n">
        <v>13662</v>
      </c>
      <c r="C324" t="n">
        <v>2</v>
      </c>
    </row>
    <row r="325">
      <c r="A325" t="inlineStr">
        <is>
          <t>13800-CASE</t>
        </is>
      </c>
      <c r="B325" t="n">
        <v>13800</v>
      </c>
      <c r="C325" t="n">
        <v>48</v>
      </c>
    </row>
    <row r="326">
      <c r="A326" t="inlineStr">
        <is>
          <t>13800-SET2</t>
        </is>
      </c>
      <c r="B326" t="n">
        <v>13800</v>
      </c>
      <c r="C326" t="n">
        <v>2</v>
      </c>
    </row>
    <row r="327">
      <c r="A327" t="inlineStr">
        <is>
          <t>139-BOX</t>
        </is>
      </c>
      <c r="B327" t="n">
        <v>139</v>
      </c>
      <c r="C327" t="n">
        <v>24</v>
      </c>
    </row>
    <row r="328">
      <c r="A328" t="inlineStr">
        <is>
          <t>139-SET2</t>
        </is>
      </c>
      <c r="B328" t="n">
        <v>139</v>
      </c>
      <c r="C328" t="n">
        <v>2</v>
      </c>
    </row>
    <row r="329">
      <c r="A329" t="inlineStr">
        <is>
          <t>1402-CASE</t>
        </is>
      </c>
      <c r="B329" t="n">
        <v>1402</v>
      </c>
      <c r="C329" t="n">
        <v>48</v>
      </c>
    </row>
    <row r="330">
      <c r="A330" t="inlineStr">
        <is>
          <t>1402-PACK3</t>
        </is>
      </c>
      <c r="B330" t="n">
        <v>1402</v>
      </c>
      <c r="C330" t="n">
        <v>3</v>
      </c>
    </row>
    <row r="331">
      <c r="A331" t="inlineStr">
        <is>
          <t>1403-CASE</t>
        </is>
      </c>
      <c r="B331" t="n">
        <v>1403</v>
      </c>
      <c r="C331" t="n">
        <v>24</v>
      </c>
    </row>
    <row r="332">
      <c r="A332" t="inlineStr">
        <is>
          <t>1403-PACK3</t>
        </is>
      </c>
      <c r="B332" t="n">
        <v>1403</v>
      </c>
      <c r="C332" t="n">
        <v>3</v>
      </c>
    </row>
    <row r="333">
      <c r="A333" t="inlineStr">
        <is>
          <t>1404-CASE</t>
        </is>
      </c>
      <c r="B333" t="n">
        <v>1404</v>
      </c>
      <c r="C333" t="n">
        <v>24</v>
      </c>
    </row>
    <row r="334">
      <c r="A334" t="inlineStr">
        <is>
          <t>1404-PACK2</t>
        </is>
      </c>
      <c r="B334" t="n">
        <v>1404</v>
      </c>
      <c r="C334" t="n">
        <v>2</v>
      </c>
    </row>
    <row r="335">
      <c r="A335" t="inlineStr">
        <is>
          <t>1405-CASE</t>
        </is>
      </c>
      <c r="B335" t="n">
        <v>1405</v>
      </c>
      <c r="C335" t="n">
        <v>24</v>
      </c>
    </row>
    <row r="336">
      <c r="A336" t="inlineStr">
        <is>
          <t>1405-PACK3</t>
        </is>
      </c>
      <c r="B336" t="n">
        <v>1405</v>
      </c>
      <c r="C336" t="n">
        <v>3</v>
      </c>
    </row>
    <row r="337">
      <c r="A337" t="inlineStr">
        <is>
          <t>142-BOX</t>
        </is>
      </c>
      <c r="B337" t="n">
        <v>142</v>
      </c>
      <c r="C337" t="n">
        <v>24</v>
      </c>
    </row>
    <row r="338">
      <c r="A338" t="inlineStr">
        <is>
          <t>142-EACH</t>
        </is>
      </c>
      <c r="B338" t="n">
        <v>142</v>
      </c>
      <c r="C338" t="n">
        <v>1</v>
      </c>
    </row>
    <row r="339">
      <c r="A339" t="inlineStr">
        <is>
          <t>142-PACK2</t>
        </is>
      </c>
      <c r="B339" t="n">
        <v>142</v>
      </c>
      <c r="C339" t="n">
        <v>2</v>
      </c>
    </row>
    <row r="340">
      <c r="A340" t="inlineStr">
        <is>
          <t>14591976NS-SET2</t>
        </is>
      </c>
      <c r="B340" t="inlineStr">
        <is>
          <t>14591976NS</t>
        </is>
      </c>
      <c r="C340" t="n">
        <v>2</v>
      </c>
    </row>
    <row r="341">
      <c r="A341" t="inlineStr">
        <is>
          <t>145-BOX</t>
        </is>
      </c>
      <c r="B341" t="n">
        <v>145</v>
      </c>
      <c r="C341" t="n">
        <v>24</v>
      </c>
    </row>
    <row r="342">
      <c r="A342" t="inlineStr">
        <is>
          <t>145-SET3</t>
        </is>
      </c>
      <c r="B342" t="n">
        <v>145</v>
      </c>
      <c r="C342" t="n">
        <v>3</v>
      </c>
    </row>
    <row r="343">
      <c r="A343" t="inlineStr">
        <is>
          <t>147-BOX</t>
        </is>
      </c>
      <c r="B343" t="n">
        <v>147</v>
      </c>
      <c r="C343" t="n">
        <v>24</v>
      </c>
    </row>
    <row r="344">
      <c r="A344" t="inlineStr">
        <is>
          <t>147-EACH</t>
        </is>
      </c>
      <c r="B344" t="n">
        <v>147</v>
      </c>
      <c r="C344" t="n">
        <v>1</v>
      </c>
    </row>
    <row r="345">
      <c r="A345" t="inlineStr">
        <is>
          <t>147-PACK4</t>
        </is>
      </c>
      <c r="B345" t="n">
        <v>147</v>
      </c>
      <c r="C345" t="n">
        <v>4</v>
      </c>
    </row>
    <row r="346">
      <c r="A346" t="inlineStr">
        <is>
          <t>149-BOX</t>
        </is>
      </c>
      <c r="B346" t="n">
        <v>149</v>
      </c>
      <c r="C346" t="n">
        <v>24</v>
      </c>
    </row>
    <row r="347">
      <c r="A347" t="inlineStr">
        <is>
          <t>149-SET6</t>
        </is>
      </c>
      <c r="B347" t="n">
        <v>149</v>
      </c>
      <c r="C347" t="n">
        <v>6</v>
      </c>
    </row>
    <row r="348">
      <c r="A348" t="inlineStr">
        <is>
          <t>1501-BOX</t>
        </is>
      </c>
      <c r="B348" t="n">
        <v>1501</v>
      </c>
      <c r="C348" t="n">
        <v>24</v>
      </c>
    </row>
    <row r="349">
      <c r="A349" t="inlineStr">
        <is>
          <t>1501-SET2</t>
        </is>
      </c>
      <c r="B349" t="n">
        <v>1501</v>
      </c>
      <c r="C349" t="n">
        <v>2</v>
      </c>
    </row>
    <row r="350">
      <c r="A350" t="inlineStr">
        <is>
          <t>1502-BOX</t>
        </is>
      </c>
      <c r="B350" t="n">
        <v>1502</v>
      </c>
      <c r="C350" t="n">
        <v>24</v>
      </c>
    </row>
    <row r="351">
      <c r="A351" t="inlineStr">
        <is>
          <t>1502-SET2</t>
        </is>
      </c>
      <c r="B351" t="n">
        <v>1502</v>
      </c>
      <c r="C351" t="n">
        <v>2</v>
      </c>
    </row>
    <row r="352">
      <c r="A352" t="inlineStr">
        <is>
          <t>1611-BOX</t>
        </is>
      </c>
      <c r="B352" t="n">
        <v>1611</v>
      </c>
      <c r="C352" t="n">
        <v>24</v>
      </c>
    </row>
    <row r="353">
      <c r="A353" t="inlineStr">
        <is>
          <t>1611-EACH</t>
        </is>
      </c>
      <c r="B353" t="n">
        <v>1611</v>
      </c>
      <c r="C353" t="n">
        <v>1</v>
      </c>
    </row>
    <row r="354">
      <c r="A354" t="inlineStr">
        <is>
          <t>1611-PACK2</t>
        </is>
      </c>
      <c r="B354" t="n">
        <v>1611</v>
      </c>
      <c r="C354" t="n">
        <v>2</v>
      </c>
    </row>
    <row r="355">
      <c r="A355" t="inlineStr">
        <is>
          <t>1612-BOX</t>
        </is>
      </c>
      <c r="B355" t="n">
        <v>1612</v>
      </c>
      <c r="C355" t="n">
        <v>24</v>
      </c>
    </row>
    <row r="356">
      <c r="A356" t="inlineStr">
        <is>
          <t>1612-EACH</t>
        </is>
      </c>
      <c r="B356" t="n">
        <v>1612</v>
      </c>
      <c r="C356" t="n">
        <v>1</v>
      </c>
    </row>
    <row r="357">
      <c r="A357" t="inlineStr">
        <is>
          <t>1612-PACK2</t>
        </is>
      </c>
      <c r="B357" t="n">
        <v>1612</v>
      </c>
      <c r="C357" t="n">
        <v>2</v>
      </c>
    </row>
    <row r="358">
      <c r="A358" t="inlineStr">
        <is>
          <t>1613-BOX</t>
        </is>
      </c>
      <c r="B358" t="n">
        <v>1613</v>
      </c>
      <c r="C358" t="n">
        <v>24</v>
      </c>
    </row>
    <row r="359">
      <c r="A359" t="inlineStr">
        <is>
          <t>1613-EACH</t>
        </is>
      </c>
      <c r="B359" t="n">
        <v>1613</v>
      </c>
      <c r="C359" t="n">
        <v>1</v>
      </c>
    </row>
    <row r="360">
      <c r="A360" t="inlineStr">
        <is>
          <t>1613-PACK2</t>
        </is>
      </c>
      <c r="B360" t="n">
        <v>1613</v>
      </c>
      <c r="C360" t="n">
        <v>2</v>
      </c>
    </row>
    <row r="361">
      <c r="A361" t="inlineStr">
        <is>
          <t>1614-BOX</t>
        </is>
      </c>
      <c r="B361" t="n">
        <v>1614</v>
      </c>
      <c r="C361" t="n">
        <v>24</v>
      </c>
    </row>
    <row r="362">
      <c r="A362" t="inlineStr">
        <is>
          <t>1614-EACH</t>
        </is>
      </c>
      <c r="B362" t="n">
        <v>1614</v>
      </c>
      <c r="C362" t="n">
        <v>1</v>
      </c>
    </row>
    <row r="363">
      <c r="A363" t="inlineStr">
        <is>
          <t>1614-PACK2</t>
        </is>
      </c>
      <c r="B363" t="n">
        <v>1614</v>
      </c>
      <c r="C363" t="n">
        <v>2</v>
      </c>
    </row>
    <row r="364">
      <c r="A364" t="inlineStr">
        <is>
          <t>1615-BOX</t>
        </is>
      </c>
      <c r="B364" t="n">
        <v>1615</v>
      </c>
      <c r="C364" t="n">
        <v>24</v>
      </c>
    </row>
    <row r="365">
      <c r="A365" t="inlineStr">
        <is>
          <t>1615-EACH</t>
        </is>
      </c>
      <c r="B365" t="n">
        <v>1615</v>
      </c>
      <c r="C365" t="n">
        <v>1</v>
      </c>
    </row>
    <row r="366">
      <c r="A366" t="inlineStr">
        <is>
          <t>1615-PACK2</t>
        </is>
      </c>
      <c r="B366" t="n">
        <v>1615</v>
      </c>
      <c r="C366" t="n">
        <v>2</v>
      </c>
    </row>
    <row r="367">
      <c r="A367" t="inlineStr">
        <is>
          <t>1616-BOX</t>
        </is>
      </c>
      <c r="B367" t="n">
        <v>1616</v>
      </c>
      <c r="C367" t="n">
        <v>24</v>
      </c>
    </row>
    <row r="368">
      <c r="A368" t="inlineStr">
        <is>
          <t>1616-EACH</t>
        </is>
      </c>
      <c r="B368" t="n">
        <v>1616</v>
      </c>
      <c r="C368" t="n">
        <v>1</v>
      </c>
    </row>
    <row r="369">
      <c r="A369" t="inlineStr">
        <is>
          <t>1616-PACK2</t>
        </is>
      </c>
      <c r="B369" t="n">
        <v>1616</v>
      </c>
      <c r="C369" t="n">
        <v>2</v>
      </c>
    </row>
    <row r="370">
      <c r="A370" t="inlineStr">
        <is>
          <t>1617-A-BOX</t>
        </is>
      </c>
      <c r="B370" t="inlineStr">
        <is>
          <t>1617-A</t>
        </is>
      </c>
      <c r="C370" t="n">
        <v>12</v>
      </c>
    </row>
    <row r="371">
      <c r="A371" t="inlineStr">
        <is>
          <t>1617-BOX</t>
        </is>
      </c>
      <c r="B371" t="inlineStr">
        <is>
          <t>1617-A</t>
        </is>
      </c>
      <c r="C371" t="n">
        <v>12</v>
      </c>
    </row>
    <row r="372">
      <c r="A372" t="inlineStr">
        <is>
          <t>1617-EACH</t>
        </is>
      </c>
      <c r="B372" t="inlineStr">
        <is>
          <t>1617-A</t>
        </is>
      </c>
      <c r="C372" t="n">
        <v>1</v>
      </c>
    </row>
    <row r="373">
      <c r="A373" t="inlineStr">
        <is>
          <t>1621-BOX</t>
        </is>
      </c>
      <c r="B373" t="n">
        <v>1621</v>
      </c>
      <c r="C373" t="n">
        <v>24</v>
      </c>
    </row>
    <row r="374">
      <c r="A374" t="inlineStr">
        <is>
          <t>1621-EACH</t>
        </is>
      </c>
      <c r="B374" t="n">
        <v>1621</v>
      </c>
      <c r="C374" t="n">
        <v>1</v>
      </c>
    </row>
    <row r="375">
      <c r="A375" t="inlineStr">
        <is>
          <t>1621-PACK2</t>
        </is>
      </c>
      <c r="B375" t="n">
        <v>1621</v>
      </c>
      <c r="C375" t="n">
        <v>2</v>
      </c>
    </row>
    <row r="376">
      <c r="A376" t="inlineStr">
        <is>
          <t>16267-CASE</t>
        </is>
      </c>
      <c r="B376" t="n">
        <v>16267</v>
      </c>
      <c r="C376" t="n">
        <v>48</v>
      </c>
    </row>
    <row r="377">
      <c r="A377" t="inlineStr">
        <is>
          <t>16267-SET4</t>
        </is>
      </c>
      <c r="B377" t="n">
        <v>16267</v>
      </c>
      <c r="C377" t="n">
        <v>4</v>
      </c>
    </row>
    <row r="378">
      <c r="A378" t="inlineStr">
        <is>
          <t>1630-BOX</t>
        </is>
      </c>
      <c r="B378" t="n">
        <v>1630</v>
      </c>
      <c r="C378" t="n">
        <v>24</v>
      </c>
    </row>
    <row r="379">
      <c r="A379" t="inlineStr">
        <is>
          <t>1630-SET3</t>
        </is>
      </c>
      <c r="B379" t="n">
        <v>1630</v>
      </c>
      <c r="C379" t="n">
        <v>3</v>
      </c>
    </row>
    <row r="380">
      <c r="A380" t="inlineStr">
        <is>
          <t>1631-BOX</t>
        </is>
      </c>
      <c r="B380" t="n">
        <v>1631</v>
      </c>
      <c r="C380" t="n">
        <v>24</v>
      </c>
    </row>
    <row r="381">
      <c r="A381" t="inlineStr">
        <is>
          <t>1631-SET4</t>
        </is>
      </c>
      <c r="B381" t="n">
        <v>1631</v>
      </c>
      <c r="C381" t="n">
        <v>4</v>
      </c>
    </row>
    <row r="382">
      <c r="A382" t="inlineStr">
        <is>
          <t>1632-BOX</t>
        </is>
      </c>
      <c r="B382" t="n">
        <v>1632</v>
      </c>
      <c r="C382" t="n">
        <v>24</v>
      </c>
    </row>
    <row r="383">
      <c r="A383" t="inlineStr">
        <is>
          <t>1632-SET4</t>
        </is>
      </c>
      <c r="B383" t="n">
        <v>1632</v>
      </c>
      <c r="C383" t="n">
        <v>4</v>
      </c>
    </row>
    <row r="384">
      <c r="A384" t="inlineStr">
        <is>
          <t>1633-BOX</t>
        </is>
      </c>
      <c r="B384" t="n">
        <v>1633</v>
      </c>
      <c r="C384" t="n">
        <v>24</v>
      </c>
    </row>
    <row r="385">
      <c r="A385" t="inlineStr">
        <is>
          <t>1633-SET4</t>
        </is>
      </c>
      <c r="B385" t="n">
        <v>1633</v>
      </c>
      <c r="C385" t="n">
        <v>4</v>
      </c>
    </row>
    <row r="386">
      <c r="A386" t="inlineStr">
        <is>
          <t>1634-BOX</t>
        </is>
      </c>
      <c r="B386" t="n">
        <v>1634</v>
      </c>
      <c r="C386" t="n">
        <v>24</v>
      </c>
    </row>
    <row r="387">
      <c r="A387" t="inlineStr">
        <is>
          <t>1634-SET3</t>
        </is>
      </c>
      <c r="B387" t="n">
        <v>1634</v>
      </c>
      <c r="C387" t="n">
        <v>3</v>
      </c>
    </row>
    <row r="388">
      <c r="A388" t="inlineStr">
        <is>
          <t>1635-BOX</t>
        </is>
      </c>
      <c r="B388" t="n">
        <v>1635</v>
      </c>
      <c r="C388" t="n">
        <v>24</v>
      </c>
    </row>
    <row r="389">
      <c r="A389" t="inlineStr">
        <is>
          <t>1635-SET4</t>
        </is>
      </c>
      <c r="B389" t="n">
        <v>1635</v>
      </c>
      <c r="C389" t="n">
        <v>4</v>
      </c>
    </row>
    <row r="390">
      <c r="A390" t="inlineStr">
        <is>
          <t>1636-BOX</t>
        </is>
      </c>
      <c r="B390" t="n">
        <v>1636</v>
      </c>
      <c r="C390" t="n">
        <v>24</v>
      </c>
    </row>
    <row r="391">
      <c r="A391" t="inlineStr">
        <is>
          <t>1636-SET4</t>
        </is>
      </c>
      <c r="B391" t="n">
        <v>1636</v>
      </c>
      <c r="C391" t="n">
        <v>4</v>
      </c>
    </row>
    <row r="392">
      <c r="A392" t="inlineStr">
        <is>
          <t>1637-CASE</t>
        </is>
      </c>
      <c r="B392" t="n">
        <v>1637</v>
      </c>
      <c r="C392" t="n">
        <v>12</v>
      </c>
    </row>
    <row r="393">
      <c r="A393" t="inlineStr">
        <is>
          <t>1637-EACH</t>
        </is>
      </c>
      <c r="B393" t="n">
        <v>1637</v>
      </c>
      <c r="C393" t="n">
        <v>1</v>
      </c>
    </row>
    <row r="394">
      <c r="A394" t="inlineStr">
        <is>
          <t>1637-PACK4</t>
        </is>
      </c>
      <c r="B394" t="n">
        <v>1637</v>
      </c>
      <c r="C394" t="n">
        <v>4</v>
      </c>
    </row>
    <row r="395">
      <c r="A395" t="inlineStr">
        <is>
          <t>1638-BOX</t>
        </is>
      </c>
      <c r="B395" t="n">
        <v>1638</v>
      </c>
      <c r="C395" t="n">
        <v>24</v>
      </c>
    </row>
    <row r="396">
      <c r="A396" t="inlineStr">
        <is>
          <t>1638-SET6</t>
        </is>
      </c>
      <c r="B396" t="n">
        <v>1638</v>
      </c>
      <c r="C396" t="n">
        <v>6</v>
      </c>
    </row>
    <row r="397">
      <c r="A397" t="inlineStr">
        <is>
          <t>16500-CASE</t>
        </is>
      </c>
      <c r="B397" t="n">
        <v>16500</v>
      </c>
      <c r="C397" t="n">
        <v>48</v>
      </c>
    </row>
    <row r="398">
      <c r="A398" t="inlineStr">
        <is>
          <t>16500-SET3</t>
        </is>
      </c>
      <c r="B398" t="n">
        <v>16500</v>
      </c>
      <c r="C398" t="n">
        <v>3</v>
      </c>
    </row>
    <row r="399">
      <c r="A399" t="inlineStr">
        <is>
          <t>168030-CASE</t>
        </is>
      </c>
      <c r="B399" t="n">
        <v>168030</v>
      </c>
      <c r="C399" t="n">
        <v>10</v>
      </c>
    </row>
    <row r="400">
      <c r="A400" t="inlineStr">
        <is>
          <t>17004-BOX</t>
        </is>
      </c>
      <c r="B400" t="n">
        <v>17004</v>
      </c>
      <c r="C400" t="n">
        <v>12</v>
      </c>
    </row>
    <row r="401">
      <c r="A401" t="inlineStr">
        <is>
          <t>17004-EACH</t>
        </is>
      </c>
      <c r="B401" t="n">
        <v>17004</v>
      </c>
      <c r="C401" t="n">
        <v>1</v>
      </c>
    </row>
    <row r="402">
      <c r="A402" t="inlineStr">
        <is>
          <t>17004-PACK2</t>
        </is>
      </c>
      <c r="B402" t="n">
        <v>17004</v>
      </c>
      <c r="C402" t="n">
        <v>2</v>
      </c>
    </row>
    <row r="403">
      <c r="A403" t="inlineStr">
        <is>
          <t>17005-BOX</t>
        </is>
      </c>
      <c r="B403" t="n">
        <v>17005</v>
      </c>
      <c r="C403" t="n">
        <v>12</v>
      </c>
    </row>
    <row r="404">
      <c r="A404" t="inlineStr">
        <is>
          <t>17005-EACH</t>
        </is>
      </c>
      <c r="B404" t="n">
        <v>17005</v>
      </c>
      <c r="C404" t="n">
        <v>1</v>
      </c>
    </row>
    <row r="405">
      <c r="A405" t="inlineStr">
        <is>
          <t>17005-PACK2</t>
        </is>
      </c>
      <c r="B405" t="n">
        <v>17005</v>
      </c>
      <c r="C405" t="n">
        <v>2</v>
      </c>
    </row>
    <row r="406">
      <c r="A406" t="inlineStr">
        <is>
          <t>17006-BOX</t>
        </is>
      </c>
      <c r="B406" t="n">
        <v>17006</v>
      </c>
      <c r="C406" t="n">
        <v>12</v>
      </c>
    </row>
    <row r="407">
      <c r="A407" t="inlineStr">
        <is>
          <t>17006-EACH</t>
        </is>
      </c>
      <c r="B407" t="n">
        <v>17006</v>
      </c>
      <c r="C407" t="n">
        <v>1</v>
      </c>
    </row>
    <row r="408">
      <c r="A408" t="inlineStr">
        <is>
          <t>17006-PACK2</t>
        </is>
      </c>
      <c r="B408" t="n">
        <v>17006</v>
      </c>
      <c r="C408" t="n">
        <v>2</v>
      </c>
    </row>
    <row r="409">
      <c r="A409" t="inlineStr">
        <is>
          <t>17016-BOX</t>
        </is>
      </c>
      <c r="B409" t="n">
        <v>17016</v>
      </c>
      <c r="C409" t="n">
        <v>24</v>
      </c>
    </row>
    <row r="410">
      <c r="A410" t="inlineStr">
        <is>
          <t>17016-EACH</t>
        </is>
      </c>
      <c r="B410" t="n">
        <v>17016</v>
      </c>
      <c r="C410" t="n">
        <v>1</v>
      </c>
    </row>
    <row r="411">
      <c r="A411" t="inlineStr">
        <is>
          <t>17016-PACK2</t>
        </is>
      </c>
      <c r="B411" t="n">
        <v>17016</v>
      </c>
      <c r="C411" t="n">
        <v>2</v>
      </c>
    </row>
    <row r="412">
      <c r="A412" t="inlineStr">
        <is>
          <t>17017-BOX</t>
        </is>
      </c>
      <c r="B412" t="n">
        <v>17017</v>
      </c>
      <c r="C412" t="n">
        <v>24</v>
      </c>
    </row>
    <row r="413">
      <c r="A413" t="inlineStr">
        <is>
          <t>17017-EACH</t>
        </is>
      </c>
      <c r="B413" t="n">
        <v>17017</v>
      </c>
      <c r="C413" t="n">
        <v>1</v>
      </c>
    </row>
    <row r="414">
      <c r="A414" t="inlineStr">
        <is>
          <t>17017-PACK2</t>
        </is>
      </c>
      <c r="B414" t="n">
        <v>17017</v>
      </c>
      <c r="C414" t="n">
        <v>2</v>
      </c>
    </row>
    <row r="415">
      <c r="A415" t="inlineStr">
        <is>
          <t>17018-A-BOX</t>
        </is>
      </c>
      <c r="B415" t="inlineStr">
        <is>
          <t>17018-A</t>
        </is>
      </c>
      <c r="C415" t="n">
        <v>24</v>
      </c>
    </row>
    <row r="416">
      <c r="A416" t="inlineStr">
        <is>
          <t>17018-A-EACH</t>
        </is>
      </c>
      <c r="B416" t="inlineStr">
        <is>
          <t>17018-A</t>
        </is>
      </c>
      <c r="C416" t="n">
        <v>1</v>
      </c>
    </row>
    <row r="417">
      <c r="A417" t="inlineStr">
        <is>
          <t>17018-a-PACK4</t>
        </is>
      </c>
      <c r="B417" t="inlineStr">
        <is>
          <t>17018-a</t>
        </is>
      </c>
      <c r="C417" t="n">
        <v>4</v>
      </c>
    </row>
    <row r="418">
      <c r="A418" t="inlineStr">
        <is>
          <t>17018-BOX</t>
        </is>
      </c>
      <c r="B418" t="inlineStr">
        <is>
          <t>17018-A</t>
        </is>
      </c>
      <c r="C418" t="n">
        <v>24</v>
      </c>
    </row>
    <row r="419">
      <c r="A419" t="inlineStr">
        <is>
          <t>17018-EACH</t>
        </is>
      </c>
      <c r="B419" t="inlineStr">
        <is>
          <t>17018-A</t>
        </is>
      </c>
      <c r="C419" t="n">
        <v>1</v>
      </c>
    </row>
    <row r="420">
      <c r="A420" t="inlineStr">
        <is>
          <t>17019-BOX</t>
        </is>
      </c>
      <c r="B420" t="n">
        <v>17019</v>
      </c>
      <c r="C420" t="n">
        <v>24</v>
      </c>
    </row>
    <row r="421">
      <c r="A421" t="inlineStr">
        <is>
          <t>17019-EACH</t>
        </is>
      </c>
      <c r="B421" t="n">
        <v>17019</v>
      </c>
      <c r="C421" t="n">
        <v>1</v>
      </c>
    </row>
    <row r="422">
      <c r="A422" t="inlineStr">
        <is>
          <t>17019-PACK2</t>
        </is>
      </c>
      <c r="B422" t="n">
        <v>17019</v>
      </c>
      <c r="C422" t="n">
        <v>2</v>
      </c>
    </row>
    <row r="423">
      <c r="A423" t="inlineStr">
        <is>
          <t>17020-BOX</t>
        </is>
      </c>
      <c r="B423" t="n">
        <v>17020</v>
      </c>
      <c r="C423" t="n">
        <v>24</v>
      </c>
    </row>
    <row r="424">
      <c r="A424" t="inlineStr">
        <is>
          <t>17020-EACH</t>
        </is>
      </c>
      <c r="B424" t="n">
        <v>17020</v>
      </c>
      <c r="C424" t="n">
        <v>1</v>
      </c>
    </row>
    <row r="425">
      <c r="A425" t="inlineStr">
        <is>
          <t>17020-PACK2</t>
        </is>
      </c>
      <c r="B425" t="n">
        <v>17020</v>
      </c>
      <c r="C425" t="n">
        <v>2</v>
      </c>
    </row>
    <row r="426">
      <c r="A426" t="inlineStr">
        <is>
          <t>17021-BOX</t>
        </is>
      </c>
      <c r="B426" t="n">
        <v>17021</v>
      </c>
      <c r="C426" t="n">
        <v>24</v>
      </c>
    </row>
    <row r="427">
      <c r="A427" t="inlineStr">
        <is>
          <t>17021-EACH</t>
        </is>
      </c>
      <c r="B427" t="n">
        <v>17021</v>
      </c>
      <c r="C427" t="n">
        <v>1</v>
      </c>
    </row>
    <row r="428">
      <c r="A428" t="inlineStr">
        <is>
          <t>17021-PACK2</t>
        </is>
      </c>
      <c r="B428" t="n">
        <v>17021</v>
      </c>
      <c r="C428" t="n">
        <v>2</v>
      </c>
    </row>
    <row r="429">
      <c r="A429" t="inlineStr">
        <is>
          <t>17022-BOX</t>
        </is>
      </c>
      <c r="B429" t="n">
        <v>17022</v>
      </c>
      <c r="C429" t="n">
        <v>24</v>
      </c>
    </row>
    <row r="430">
      <c r="A430" t="inlineStr">
        <is>
          <t>17022-EACH</t>
        </is>
      </c>
      <c r="B430" t="n">
        <v>17022</v>
      </c>
      <c r="C430" t="n">
        <v>1</v>
      </c>
    </row>
    <row r="431">
      <c r="A431" t="inlineStr">
        <is>
          <t>17022-PACK2</t>
        </is>
      </c>
      <c r="B431" t="n">
        <v>17022</v>
      </c>
      <c r="C431" t="n">
        <v>2</v>
      </c>
    </row>
    <row r="432">
      <c r="A432" t="inlineStr">
        <is>
          <t>17023-BOX</t>
        </is>
      </c>
      <c r="B432" t="n">
        <v>17023</v>
      </c>
      <c r="C432" t="n">
        <v>12</v>
      </c>
    </row>
    <row r="433">
      <c r="A433" t="inlineStr">
        <is>
          <t>17023-EACH</t>
        </is>
      </c>
      <c r="B433" t="n">
        <v>17023</v>
      </c>
      <c r="C433" t="n">
        <v>1</v>
      </c>
    </row>
    <row r="434">
      <c r="A434" t="inlineStr">
        <is>
          <t>17023-PACK2</t>
        </is>
      </c>
      <c r="B434" t="n">
        <v>17023</v>
      </c>
      <c r="C434" t="n">
        <v>2</v>
      </c>
    </row>
    <row r="435">
      <c r="A435" t="inlineStr">
        <is>
          <t>17024-BOX</t>
        </is>
      </c>
      <c r="B435" t="n">
        <v>17024</v>
      </c>
      <c r="C435" t="n">
        <v>12</v>
      </c>
    </row>
    <row r="436">
      <c r="A436" t="inlineStr">
        <is>
          <t>17024-EACH</t>
        </is>
      </c>
      <c r="B436" t="n">
        <v>17024</v>
      </c>
      <c r="C436" t="n">
        <v>1</v>
      </c>
    </row>
    <row r="437">
      <c r="A437" t="inlineStr">
        <is>
          <t>17024-PACK2</t>
        </is>
      </c>
      <c r="B437" t="n">
        <v>17024</v>
      </c>
      <c r="C437" t="n">
        <v>2</v>
      </c>
    </row>
    <row r="438">
      <c r="A438" t="inlineStr">
        <is>
          <t>17025-BOX</t>
        </is>
      </c>
      <c r="B438" t="n">
        <v>17025</v>
      </c>
      <c r="C438" t="n">
        <v>12</v>
      </c>
    </row>
    <row r="439">
      <c r="A439" t="inlineStr">
        <is>
          <t>17025-EACH</t>
        </is>
      </c>
      <c r="B439" t="n">
        <v>17025</v>
      </c>
      <c r="C439" t="n">
        <v>1</v>
      </c>
    </row>
    <row r="440">
      <c r="A440" t="inlineStr">
        <is>
          <t>17025-PACK2</t>
        </is>
      </c>
      <c r="B440" t="n">
        <v>17025</v>
      </c>
      <c r="C440" t="n">
        <v>2</v>
      </c>
    </row>
    <row r="441">
      <c r="A441" t="inlineStr">
        <is>
          <t>17026-BOX</t>
        </is>
      </c>
      <c r="B441" t="n">
        <v>17026</v>
      </c>
      <c r="C441" t="n">
        <v>24</v>
      </c>
    </row>
    <row r="442">
      <c r="A442" t="inlineStr">
        <is>
          <t>17026-EACH</t>
        </is>
      </c>
      <c r="B442" t="n">
        <v>17026</v>
      </c>
      <c r="C442" t="n">
        <v>1</v>
      </c>
    </row>
    <row r="443">
      <c r="A443" t="inlineStr">
        <is>
          <t>17026-PACK2</t>
        </is>
      </c>
      <c r="B443" t="n">
        <v>17026</v>
      </c>
      <c r="C443" t="n">
        <v>2</v>
      </c>
    </row>
    <row r="444">
      <c r="A444" t="inlineStr">
        <is>
          <t>17027-BOX</t>
        </is>
      </c>
      <c r="B444" t="n">
        <v>17027</v>
      </c>
      <c r="C444" t="n">
        <v>24</v>
      </c>
    </row>
    <row r="445">
      <c r="A445" t="inlineStr">
        <is>
          <t>17027-EACH</t>
        </is>
      </c>
      <c r="B445" t="n">
        <v>17027</v>
      </c>
      <c r="C445" t="n">
        <v>1</v>
      </c>
    </row>
    <row r="446">
      <c r="A446" t="inlineStr">
        <is>
          <t>17027-PACK2</t>
        </is>
      </c>
      <c r="B446" t="n">
        <v>17027</v>
      </c>
      <c r="C446" t="n">
        <v>2</v>
      </c>
    </row>
    <row r="447">
      <c r="A447" t="inlineStr">
        <is>
          <t>17028-BOX</t>
        </is>
      </c>
      <c r="B447" t="n">
        <v>17028</v>
      </c>
      <c r="C447" t="n">
        <v>24</v>
      </c>
    </row>
    <row r="448">
      <c r="A448" t="inlineStr">
        <is>
          <t>17028-EACH</t>
        </is>
      </c>
      <c r="B448" t="n">
        <v>17028</v>
      </c>
      <c r="C448" t="n">
        <v>1</v>
      </c>
    </row>
    <row r="449">
      <c r="A449" t="inlineStr">
        <is>
          <t>17028-PACK2</t>
        </is>
      </c>
      <c r="B449" t="n">
        <v>17028</v>
      </c>
      <c r="C449" t="n">
        <v>2</v>
      </c>
    </row>
    <row r="450">
      <c r="A450" t="inlineStr">
        <is>
          <t>1702-BOX</t>
        </is>
      </c>
      <c r="B450" t="n">
        <v>1702</v>
      </c>
      <c r="C450" t="n">
        <v>24</v>
      </c>
    </row>
    <row r="451">
      <c r="A451" t="inlineStr">
        <is>
          <t>1702-EACH</t>
        </is>
      </c>
      <c r="B451" t="n">
        <v>1702</v>
      </c>
      <c r="C451" t="n">
        <v>1</v>
      </c>
    </row>
    <row r="452">
      <c r="A452" t="inlineStr">
        <is>
          <t>1702-PACK2</t>
        </is>
      </c>
      <c r="B452" t="n">
        <v>1702</v>
      </c>
      <c r="C452" t="n">
        <v>2</v>
      </c>
    </row>
    <row r="453">
      <c r="A453" t="inlineStr">
        <is>
          <t>17030-BOX</t>
        </is>
      </c>
      <c r="B453" t="n">
        <v>17030</v>
      </c>
      <c r="C453" t="n">
        <v>24</v>
      </c>
    </row>
    <row r="454">
      <c r="A454" t="inlineStr">
        <is>
          <t>17030-EACH</t>
        </is>
      </c>
      <c r="B454" t="n">
        <v>17030</v>
      </c>
      <c r="C454" t="n">
        <v>1</v>
      </c>
    </row>
    <row r="455">
      <c r="A455" t="inlineStr">
        <is>
          <t>17030-PACK2</t>
        </is>
      </c>
      <c r="B455" t="n">
        <v>17030</v>
      </c>
      <c r="C455" t="n">
        <v>2</v>
      </c>
    </row>
    <row r="456">
      <c r="A456" t="inlineStr">
        <is>
          <t>17037-BOX</t>
        </is>
      </c>
      <c r="B456" t="n">
        <v>17037</v>
      </c>
      <c r="C456" t="n">
        <v>24</v>
      </c>
    </row>
    <row r="457">
      <c r="A457" t="inlineStr">
        <is>
          <t>17037-EACH</t>
        </is>
      </c>
      <c r="B457" t="n">
        <v>17037</v>
      </c>
      <c r="C457" t="n">
        <v>1</v>
      </c>
    </row>
    <row r="458">
      <c r="A458" t="inlineStr">
        <is>
          <t>17037-PACK2</t>
        </is>
      </c>
      <c r="B458" t="n">
        <v>17037</v>
      </c>
      <c r="C458" t="n">
        <v>2</v>
      </c>
    </row>
    <row r="459">
      <c r="A459" t="inlineStr">
        <is>
          <t>17038-BOX</t>
        </is>
      </c>
      <c r="B459" t="n">
        <v>17038</v>
      </c>
      <c r="C459" t="n">
        <v>12</v>
      </c>
    </row>
    <row r="460">
      <c r="A460" t="inlineStr">
        <is>
          <t>17038-EACH</t>
        </is>
      </c>
      <c r="B460" t="n">
        <v>17038</v>
      </c>
      <c r="C460" t="n">
        <v>1</v>
      </c>
    </row>
    <row r="461">
      <c r="A461" t="inlineStr">
        <is>
          <t>17038-PACK2</t>
        </is>
      </c>
      <c r="B461" t="n">
        <v>17038</v>
      </c>
      <c r="C461" t="n">
        <v>2</v>
      </c>
    </row>
    <row r="462">
      <c r="A462" t="inlineStr">
        <is>
          <t>17039-BOX</t>
        </is>
      </c>
      <c r="B462" t="n">
        <v>17039</v>
      </c>
      <c r="C462" t="n">
        <v>12</v>
      </c>
    </row>
    <row r="463">
      <c r="A463" t="inlineStr">
        <is>
          <t>17039-EACH</t>
        </is>
      </c>
      <c r="B463" t="n">
        <v>17039</v>
      </c>
      <c r="C463" t="n">
        <v>1</v>
      </c>
    </row>
    <row r="464">
      <c r="A464" t="inlineStr">
        <is>
          <t>17039-PACK2</t>
        </is>
      </c>
      <c r="B464" t="n">
        <v>17039</v>
      </c>
      <c r="C464" t="n">
        <v>2</v>
      </c>
    </row>
    <row r="465">
      <c r="A465" t="inlineStr">
        <is>
          <t>1703-BOX</t>
        </is>
      </c>
      <c r="B465" t="n">
        <v>1703</v>
      </c>
      <c r="C465" t="n">
        <v>24</v>
      </c>
    </row>
    <row r="466">
      <c r="A466" t="inlineStr">
        <is>
          <t>1703-EACH</t>
        </is>
      </c>
      <c r="B466" t="n">
        <v>1703</v>
      </c>
      <c r="C466" t="n">
        <v>1</v>
      </c>
    </row>
    <row r="467">
      <c r="A467" t="inlineStr">
        <is>
          <t>1703-PACK2</t>
        </is>
      </c>
      <c r="B467" t="n">
        <v>1703</v>
      </c>
      <c r="C467" t="n">
        <v>2</v>
      </c>
    </row>
    <row r="468">
      <c r="A468" t="inlineStr">
        <is>
          <t>17041-BOX</t>
        </is>
      </c>
      <c r="B468" t="n">
        <v>17041</v>
      </c>
      <c r="C468" t="n">
        <v>12</v>
      </c>
    </row>
    <row r="469">
      <c r="A469" t="inlineStr">
        <is>
          <t>17041-EACH</t>
        </is>
      </c>
      <c r="B469" t="n">
        <v>17041</v>
      </c>
      <c r="C469" t="n">
        <v>1</v>
      </c>
    </row>
    <row r="470">
      <c r="A470" t="inlineStr">
        <is>
          <t>17041-PACK2</t>
        </is>
      </c>
      <c r="B470" t="n">
        <v>17041</v>
      </c>
      <c r="C470" t="n">
        <v>2</v>
      </c>
    </row>
    <row r="471">
      <c r="A471" t="inlineStr">
        <is>
          <t>17047-BOX</t>
        </is>
      </c>
      <c r="B471" t="n">
        <v>17047</v>
      </c>
      <c r="C471" t="n">
        <v>24</v>
      </c>
    </row>
    <row r="472">
      <c r="A472" t="inlineStr">
        <is>
          <t>17047-EACH</t>
        </is>
      </c>
      <c r="B472" t="n">
        <v>17047</v>
      </c>
      <c r="C472" t="n">
        <v>1</v>
      </c>
    </row>
    <row r="473">
      <c r="A473" t="inlineStr">
        <is>
          <t>17047-PACK2</t>
        </is>
      </c>
      <c r="B473" t="n">
        <v>17047</v>
      </c>
      <c r="C473" t="n">
        <v>2</v>
      </c>
    </row>
    <row r="474">
      <c r="A474" t="inlineStr">
        <is>
          <t>17048-BOX</t>
        </is>
      </c>
      <c r="B474" t="n">
        <v>17048</v>
      </c>
      <c r="C474" t="n">
        <v>24</v>
      </c>
    </row>
    <row r="475">
      <c r="A475" t="inlineStr">
        <is>
          <t>17048-EACH</t>
        </is>
      </c>
      <c r="B475" t="n">
        <v>17048</v>
      </c>
      <c r="C475" t="n">
        <v>1</v>
      </c>
    </row>
    <row r="476">
      <c r="A476" t="inlineStr">
        <is>
          <t>17048-PACK2</t>
        </is>
      </c>
      <c r="B476" t="n">
        <v>17048</v>
      </c>
      <c r="C476" t="n">
        <v>2</v>
      </c>
    </row>
    <row r="477">
      <c r="A477" t="inlineStr">
        <is>
          <t>17049-BOX</t>
        </is>
      </c>
      <c r="B477" t="n">
        <v>17049</v>
      </c>
      <c r="C477" t="n">
        <v>24</v>
      </c>
    </row>
    <row r="478">
      <c r="A478" t="inlineStr">
        <is>
          <t>17049-EACH</t>
        </is>
      </c>
      <c r="B478" t="n">
        <v>17049</v>
      </c>
      <c r="C478" t="n">
        <v>1</v>
      </c>
    </row>
    <row r="479">
      <c r="A479" t="inlineStr">
        <is>
          <t>17049-PACK2</t>
        </is>
      </c>
      <c r="B479" t="n">
        <v>17049</v>
      </c>
      <c r="C479" t="n">
        <v>2</v>
      </c>
    </row>
    <row r="480">
      <c r="A480" t="inlineStr">
        <is>
          <t>1704-BOX</t>
        </is>
      </c>
      <c r="B480" t="n">
        <v>1704</v>
      </c>
      <c r="C480" t="n">
        <v>24</v>
      </c>
    </row>
    <row r="481">
      <c r="A481" t="inlineStr">
        <is>
          <t>1704-EACH</t>
        </is>
      </c>
      <c r="B481" t="n">
        <v>1704</v>
      </c>
      <c r="C481" t="n">
        <v>1</v>
      </c>
    </row>
    <row r="482">
      <c r="A482" t="inlineStr">
        <is>
          <t>1704-PACK2</t>
        </is>
      </c>
      <c r="B482" t="n">
        <v>1704</v>
      </c>
      <c r="C482" t="n">
        <v>2</v>
      </c>
    </row>
    <row r="483">
      <c r="A483" t="inlineStr">
        <is>
          <t>17050-BOX</t>
        </is>
      </c>
      <c r="B483" t="n">
        <v>17050</v>
      </c>
      <c r="C483" t="n">
        <v>24</v>
      </c>
    </row>
    <row r="484">
      <c r="A484" t="inlineStr">
        <is>
          <t>17050-EACH</t>
        </is>
      </c>
      <c r="B484" t="n">
        <v>17050</v>
      </c>
      <c r="C484" t="n">
        <v>1</v>
      </c>
    </row>
    <row r="485">
      <c r="A485" t="inlineStr">
        <is>
          <t>17050-PACK2</t>
        </is>
      </c>
      <c r="B485" t="n">
        <v>17050</v>
      </c>
      <c r="C485" t="n">
        <v>2</v>
      </c>
    </row>
    <row r="486">
      <c r="A486" t="inlineStr">
        <is>
          <t>17052-BOX</t>
        </is>
      </c>
      <c r="B486" t="n">
        <v>17052</v>
      </c>
      <c r="C486" t="n">
        <v>24</v>
      </c>
    </row>
    <row r="487">
      <c r="A487" t="inlineStr">
        <is>
          <t>17052-EACH</t>
        </is>
      </c>
      <c r="B487" t="n">
        <v>17052</v>
      </c>
      <c r="C487" t="n">
        <v>1</v>
      </c>
    </row>
    <row r="488">
      <c r="A488" t="inlineStr">
        <is>
          <t>17052-PACK2</t>
        </is>
      </c>
      <c r="B488" t="n">
        <v>17052</v>
      </c>
      <c r="C488" t="n">
        <v>2</v>
      </c>
    </row>
    <row r="489">
      <c r="A489" t="inlineStr">
        <is>
          <t>17053-BOX</t>
        </is>
      </c>
      <c r="B489" t="n">
        <v>17053</v>
      </c>
      <c r="C489" t="n">
        <v>24</v>
      </c>
    </row>
    <row r="490">
      <c r="A490" t="inlineStr">
        <is>
          <t>17053-EACH</t>
        </is>
      </c>
      <c r="B490" t="n">
        <v>17053</v>
      </c>
      <c r="C490" t="n">
        <v>1</v>
      </c>
    </row>
    <row r="491">
      <c r="A491" t="inlineStr">
        <is>
          <t>17054-BOX</t>
        </is>
      </c>
      <c r="B491" t="n">
        <v>17054</v>
      </c>
      <c r="C491" t="n">
        <v>12</v>
      </c>
    </row>
    <row r="492">
      <c r="A492" t="inlineStr">
        <is>
          <t>17054-EACH</t>
        </is>
      </c>
      <c r="B492" t="n">
        <v>17054</v>
      </c>
      <c r="C492" t="n">
        <v>1</v>
      </c>
    </row>
    <row r="493">
      <c r="A493" t="inlineStr">
        <is>
          <t>17054-PACK2</t>
        </is>
      </c>
      <c r="B493" t="n">
        <v>17054</v>
      </c>
      <c r="C493" t="n">
        <v>2</v>
      </c>
    </row>
    <row r="494">
      <c r="A494" t="inlineStr">
        <is>
          <t>17059-BOX</t>
        </is>
      </c>
      <c r="B494" t="n">
        <v>17059</v>
      </c>
      <c r="C494" t="n">
        <v>24</v>
      </c>
    </row>
    <row r="495">
      <c r="A495" t="inlineStr">
        <is>
          <t>17059-EACH</t>
        </is>
      </c>
      <c r="B495" t="n">
        <v>17059</v>
      </c>
      <c r="C495" t="n">
        <v>1</v>
      </c>
    </row>
    <row r="496">
      <c r="A496" t="inlineStr">
        <is>
          <t>17059-PACK2</t>
        </is>
      </c>
      <c r="B496" t="n">
        <v>17059</v>
      </c>
      <c r="C496" t="n">
        <v>2</v>
      </c>
    </row>
    <row r="497">
      <c r="A497" t="inlineStr">
        <is>
          <t>1705-BOX</t>
        </is>
      </c>
      <c r="B497" t="n">
        <v>1705</v>
      </c>
      <c r="C497" t="n">
        <v>24</v>
      </c>
    </row>
    <row r="498">
      <c r="A498" t="inlineStr">
        <is>
          <t>1705-EACH</t>
        </is>
      </c>
      <c r="B498" t="n">
        <v>1705</v>
      </c>
      <c r="C498" t="n">
        <v>1</v>
      </c>
    </row>
    <row r="499">
      <c r="A499" t="inlineStr">
        <is>
          <t>1705-PACK2</t>
        </is>
      </c>
      <c r="B499" t="n">
        <v>1705</v>
      </c>
      <c r="C499" t="n">
        <v>2</v>
      </c>
    </row>
    <row r="500">
      <c r="A500" t="inlineStr">
        <is>
          <t>17061-BOX</t>
        </is>
      </c>
      <c r="B500" t="n">
        <v>17061</v>
      </c>
      <c r="C500" t="n">
        <v>24</v>
      </c>
    </row>
    <row r="501">
      <c r="A501" t="inlineStr">
        <is>
          <t>17061-SET2</t>
        </is>
      </c>
      <c r="B501" t="n">
        <v>17061</v>
      </c>
      <c r="C501" t="n">
        <v>2</v>
      </c>
    </row>
    <row r="502">
      <c r="A502" t="inlineStr">
        <is>
          <t>17062-BOX</t>
        </is>
      </c>
      <c r="B502" t="n">
        <v>17062</v>
      </c>
      <c r="C502" t="n">
        <v>24</v>
      </c>
    </row>
    <row r="503">
      <c r="A503" t="inlineStr">
        <is>
          <t>17062-EACH</t>
        </is>
      </c>
      <c r="B503" t="n">
        <v>17062</v>
      </c>
      <c r="C503" t="n">
        <v>1</v>
      </c>
    </row>
    <row r="504">
      <c r="A504" t="inlineStr">
        <is>
          <t>17062-PACK4</t>
        </is>
      </c>
      <c r="B504" t="n">
        <v>17062</v>
      </c>
      <c r="C504" t="n">
        <v>4</v>
      </c>
    </row>
    <row r="505">
      <c r="A505" t="inlineStr">
        <is>
          <t>17063-BOX</t>
        </is>
      </c>
      <c r="B505" t="n">
        <v>17063</v>
      </c>
      <c r="C505" t="n">
        <v>24</v>
      </c>
    </row>
    <row r="506">
      <c r="A506" t="inlineStr">
        <is>
          <t>17063-EACH</t>
        </is>
      </c>
      <c r="B506" t="n">
        <v>17063</v>
      </c>
      <c r="C506" t="n">
        <v>1</v>
      </c>
    </row>
    <row r="507">
      <c r="A507" t="inlineStr">
        <is>
          <t>17063-PACK4</t>
        </is>
      </c>
      <c r="B507" t="n">
        <v>17063</v>
      </c>
      <c r="C507" t="n">
        <v>4</v>
      </c>
    </row>
    <row r="508">
      <c r="A508" t="inlineStr">
        <is>
          <t>17064-BOX</t>
        </is>
      </c>
      <c r="B508" t="n">
        <v>17064</v>
      </c>
      <c r="C508" t="n">
        <v>24</v>
      </c>
    </row>
    <row r="509">
      <c r="A509" t="inlineStr">
        <is>
          <t>17064-EACH</t>
        </is>
      </c>
      <c r="B509" t="n">
        <v>17064</v>
      </c>
      <c r="C509" t="n">
        <v>1</v>
      </c>
    </row>
    <row r="510">
      <c r="A510" t="inlineStr">
        <is>
          <t>17064-PACK4</t>
        </is>
      </c>
      <c r="B510" t="n">
        <v>17064</v>
      </c>
      <c r="C510" t="n">
        <v>4</v>
      </c>
    </row>
    <row r="511">
      <c r="A511" t="inlineStr">
        <is>
          <t>17065-BOX</t>
        </is>
      </c>
      <c r="B511" t="n">
        <v>17065</v>
      </c>
      <c r="C511" t="n">
        <v>24</v>
      </c>
    </row>
    <row r="512">
      <c r="A512" t="inlineStr">
        <is>
          <t>17065-EACH</t>
        </is>
      </c>
      <c r="B512" t="n">
        <v>17065</v>
      </c>
      <c r="C512" t="n">
        <v>1</v>
      </c>
    </row>
    <row r="513">
      <c r="A513" t="inlineStr">
        <is>
          <t>17065-PACK2</t>
        </is>
      </c>
      <c r="B513" t="n">
        <v>17065</v>
      </c>
      <c r="C513" t="n">
        <v>2</v>
      </c>
    </row>
    <row r="514">
      <c r="A514" t="inlineStr">
        <is>
          <t>17066-BOX</t>
        </is>
      </c>
      <c r="B514" t="n">
        <v>17066</v>
      </c>
      <c r="C514" t="n">
        <v>24</v>
      </c>
    </row>
    <row r="515">
      <c r="A515" t="inlineStr">
        <is>
          <t>17066-EACH</t>
        </is>
      </c>
      <c r="B515" t="n">
        <v>17066</v>
      </c>
      <c r="C515" t="n">
        <v>1</v>
      </c>
    </row>
    <row r="516">
      <c r="A516" t="inlineStr">
        <is>
          <t>17066-PACK4</t>
        </is>
      </c>
      <c r="B516" t="n">
        <v>17066</v>
      </c>
      <c r="C516" t="n">
        <v>4</v>
      </c>
    </row>
    <row r="517">
      <c r="A517" t="inlineStr">
        <is>
          <t>17067-BOX</t>
        </is>
      </c>
      <c r="B517" t="n">
        <v>17067</v>
      </c>
      <c r="C517" t="n">
        <v>24</v>
      </c>
    </row>
    <row r="518">
      <c r="A518" t="inlineStr">
        <is>
          <t>17067-EACH</t>
        </is>
      </c>
      <c r="B518" t="n">
        <v>17067</v>
      </c>
      <c r="C518" t="n">
        <v>1</v>
      </c>
    </row>
    <row r="519">
      <c r="A519" t="inlineStr">
        <is>
          <t>17067-PACK2</t>
        </is>
      </c>
      <c r="B519" t="n">
        <v>17067</v>
      </c>
      <c r="C519" t="n">
        <v>2</v>
      </c>
    </row>
    <row r="520">
      <c r="A520" t="inlineStr">
        <is>
          <t>17069-EACH</t>
        </is>
      </c>
      <c r="B520" t="n">
        <v>17069</v>
      </c>
      <c r="C520" t="n">
        <v>1</v>
      </c>
    </row>
    <row r="521">
      <c r="A521" t="inlineStr">
        <is>
          <t>17069-PACK2</t>
        </is>
      </c>
      <c r="B521" t="n">
        <v>17069</v>
      </c>
      <c r="C521" t="n">
        <v>2</v>
      </c>
    </row>
    <row r="522">
      <c r="A522" t="inlineStr">
        <is>
          <t>1706-BOX</t>
        </is>
      </c>
      <c r="B522" t="n">
        <v>1706</v>
      </c>
      <c r="C522" t="n">
        <v>24</v>
      </c>
    </row>
    <row r="523">
      <c r="A523" t="inlineStr">
        <is>
          <t>1706-EACH</t>
        </is>
      </c>
      <c r="B523" t="n">
        <v>1706</v>
      </c>
      <c r="C523" t="n">
        <v>1</v>
      </c>
    </row>
    <row r="524">
      <c r="A524" t="inlineStr">
        <is>
          <t>1706-PACK2</t>
        </is>
      </c>
      <c r="B524" t="n">
        <v>1706</v>
      </c>
      <c r="C524" t="n">
        <v>2</v>
      </c>
    </row>
    <row r="525">
      <c r="A525" t="inlineStr">
        <is>
          <t>17070-BOX</t>
        </is>
      </c>
      <c r="B525" t="n">
        <v>17070</v>
      </c>
      <c r="C525" t="n">
        <v>12</v>
      </c>
    </row>
    <row r="526">
      <c r="A526" t="inlineStr">
        <is>
          <t>17070-EACH</t>
        </is>
      </c>
      <c r="B526" t="n">
        <v>17070</v>
      </c>
      <c r="C526" t="n">
        <v>1</v>
      </c>
    </row>
    <row r="527">
      <c r="A527" t="inlineStr">
        <is>
          <t>17070-PACK2</t>
        </is>
      </c>
      <c r="B527" t="n">
        <v>17070</v>
      </c>
      <c r="C527" t="n">
        <v>2</v>
      </c>
    </row>
    <row r="528">
      <c r="A528" t="inlineStr">
        <is>
          <t>17071-BOX</t>
        </is>
      </c>
      <c r="B528" t="n">
        <v>17071</v>
      </c>
      <c r="C528" t="n">
        <v>24</v>
      </c>
    </row>
    <row r="529">
      <c r="A529" t="inlineStr">
        <is>
          <t>17071-EACH</t>
        </is>
      </c>
      <c r="B529" t="n">
        <v>17071</v>
      </c>
      <c r="C529" t="n">
        <v>1</v>
      </c>
    </row>
    <row r="530">
      <c r="A530" t="inlineStr">
        <is>
          <t>17071-PACK2</t>
        </is>
      </c>
      <c r="B530" t="n">
        <v>17071</v>
      </c>
      <c r="C530" t="n">
        <v>2</v>
      </c>
    </row>
    <row r="531">
      <c r="A531" t="inlineStr">
        <is>
          <t>17075-BOX</t>
        </is>
      </c>
      <c r="B531" t="n">
        <v>17075</v>
      </c>
      <c r="C531" t="n">
        <v>24</v>
      </c>
    </row>
    <row r="532">
      <c r="A532" t="inlineStr">
        <is>
          <t>17075-SET5</t>
        </is>
      </c>
      <c r="B532" t="n">
        <v>17075</v>
      </c>
      <c r="C532" t="n">
        <v>5</v>
      </c>
    </row>
    <row r="533">
      <c r="A533" t="inlineStr">
        <is>
          <t>17076-BOX</t>
        </is>
      </c>
      <c r="B533" t="n">
        <v>17076</v>
      </c>
      <c r="C533" t="n">
        <v>24</v>
      </c>
    </row>
    <row r="534">
      <c r="A534" t="inlineStr">
        <is>
          <t>17076-EACH</t>
        </is>
      </c>
      <c r="B534" t="n">
        <v>17076</v>
      </c>
      <c r="C534" t="n">
        <v>1</v>
      </c>
    </row>
    <row r="535">
      <c r="A535" t="inlineStr">
        <is>
          <t>17076-PACK2</t>
        </is>
      </c>
      <c r="B535" t="n">
        <v>17076</v>
      </c>
      <c r="C535" t="n">
        <v>2</v>
      </c>
    </row>
    <row r="536">
      <c r="A536" t="inlineStr">
        <is>
          <t>17077-BOX</t>
        </is>
      </c>
      <c r="B536" t="n">
        <v>17077</v>
      </c>
      <c r="C536" t="n">
        <v>24</v>
      </c>
    </row>
    <row r="537">
      <c r="A537" t="inlineStr">
        <is>
          <t>17077-EACH</t>
        </is>
      </c>
      <c r="B537" t="n">
        <v>17077</v>
      </c>
      <c r="C537" t="n">
        <v>1</v>
      </c>
    </row>
    <row r="538">
      <c r="A538" t="inlineStr">
        <is>
          <t>17077-PACK2</t>
        </is>
      </c>
      <c r="B538" t="n">
        <v>17077</v>
      </c>
      <c r="C538" t="n">
        <v>2</v>
      </c>
    </row>
    <row r="539">
      <c r="A539" t="inlineStr">
        <is>
          <t>1707-BOX</t>
        </is>
      </c>
      <c r="B539" t="n">
        <v>1707</v>
      </c>
      <c r="C539" t="n">
        <v>24</v>
      </c>
    </row>
    <row r="540">
      <c r="A540" t="inlineStr">
        <is>
          <t>1707-EACH</t>
        </is>
      </c>
      <c r="B540" t="n">
        <v>1707</v>
      </c>
      <c r="C540" t="n">
        <v>1</v>
      </c>
    </row>
    <row r="541">
      <c r="A541" t="inlineStr">
        <is>
          <t>1707-PACK2</t>
        </is>
      </c>
      <c r="B541" t="n">
        <v>1707</v>
      </c>
      <c r="C541" t="n">
        <v>2</v>
      </c>
    </row>
    <row r="542">
      <c r="A542" t="inlineStr">
        <is>
          <t>17080-BOX</t>
        </is>
      </c>
      <c r="B542" t="n">
        <v>17080</v>
      </c>
      <c r="C542" t="n">
        <v>24</v>
      </c>
    </row>
    <row r="543">
      <c r="A543" t="inlineStr">
        <is>
          <t>17080-EACH</t>
        </is>
      </c>
      <c r="B543" t="n">
        <v>17080</v>
      </c>
      <c r="C543" t="n">
        <v>1</v>
      </c>
    </row>
    <row r="544">
      <c r="A544" t="inlineStr">
        <is>
          <t>17080-PACK2</t>
        </is>
      </c>
      <c r="B544" t="n">
        <v>17080</v>
      </c>
      <c r="C544" t="n">
        <v>2</v>
      </c>
    </row>
    <row r="545">
      <c r="A545" t="inlineStr">
        <is>
          <t>17081-BOX</t>
        </is>
      </c>
      <c r="B545" t="n">
        <v>17081</v>
      </c>
      <c r="C545" t="n">
        <v>24</v>
      </c>
    </row>
    <row r="546">
      <c r="A546" t="inlineStr">
        <is>
          <t>17081-EACH</t>
        </is>
      </c>
      <c r="B546" t="n">
        <v>17081</v>
      </c>
      <c r="C546" t="n">
        <v>1</v>
      </c>
    </row>
    <row r="547">
      <c r="A547" t="inlineStr">
        <is>
          <t>17081-PACK2</t>
        </is>
      </c>
      <c r="B547" t="n">
        <v>17081</v>
      </c>
      <c r="C547" t="n">
        <v>2</v>
      </c>
    </row>
    <row r="548">
      <c r="A548" t="inlineStr">
        <is>
          <t>17082-BOX</t>
        </is>
      </c>
      <c r="B548" t="n">
        <v>17082</v>
      </c>
      <c r="C548" t="n">
        <v>24</v>
      </c>
    </row>
    <row r="549">
      <c r="A549" t="inlineStr">
        <is>
          <t>17082-EACH</t>
        </is>
      </c>
      <c r="B549" t="n">
        <v>17082</v>
      </c>
      <c r="C549" t="n">
        <v>1</v>
      </c>
    </row>
    <row r="550">
      <c r="A550" t="inlineStr">
        <is>
          <t>17082-PACK2</t>
        </is>
      </c>
      <c r="B550" t="n">
        <v>17082</v>
      </c>
      <c r="C550" t="n">
        <v>2</v>
      </c>
    </row>
    <row r="551">
      <c r="A551" t="inlineStr">
        <is>
          <t>17083-BOX</t>
        </is>
      </c>
      <c r="B551" t="n">
        <v>17083</v>
      </c>
      <c r="C551" t="n">
        <v>24</v>
      </c>
    </row>
    <row r="552">
      <c r="A552" t="inlineStr">
        <is>
          <t>17083-EACH</t>
        </is>
      </c>
      <c r="B552" t="n">
        <v>17083</v>
      </c>
      <c r="C552" t="n">
        <v>1</v>
      </c>
    </row>
    <row r="553">
      <c r="A553" t="inlineStr">
        <is>
          <t>17083-PACK2</t>
        </is>
      </c>
      <c r="B553" t="n">
        <v>17083</v>
      </c>
      <c r="C553" t="n">
        <v>2</v>
      </c>
    </row>
    <row r="554">
      <c r="A554" t="inlineStr">
        <is>
          <t>1708-BOX</t>
        </is>
      </c>
      <c r="B554" t="n">
        <v>1708</v>
      </c>
      <c r="C554" t="n">
        <v>24</v>
      </c>
    </row>
    <row r="555">
      <c r="A555" t="inlineStr">
        <is>
          <t>1708-EACH</t>
        </is>
      </c>
      <c r="B555" t="n">
        <v>1708</v>
      </c>
      <c r="C555" t="n">
        <v>1</v>
      </c>
    </row>
    <row r="556">
      <c r="A556" t="inlineStr">
        <is>
          <t>1708-PACK2</t>
        </is>
      </c>
      <c r="B556" t="n">
        <v>1708</v>
      </c>
      <c r="C556" t="n">
        <v>2</v>
      </c>
    </row>
    <row r="557">
      <c r="A557" t="inlineStr">
        <is>
          <t>17090-A-BOX</t>
        </is>
      </c>
      <c r="B557" t="inlineStr">
        <is>
          <t>17090-A</t>
        </is>
      </c>
      <c r="C557" t="n">
        <v>24</v>
      </c>
    </row>
    <row r="558">
      <c r="A558" t="inlineStr">
        <is>
          <t>17090-A-EACH</t>
        </is>
      </c>
      <c r="B558" t="inlineStr">
        <is>
          <t>17090-A</t>
        </is>
      </c>
      <c r="C558" t="n">
        <v>1</v>
      </c>
    </row>
    <row r="559">
      <c r="A559" t="inlineStr">
        <is>
          <t>17090-a-PACK2</t>
        </is>
      </c>
      <c r="B559" t="inlineStr">
        <is>
          <t>17090-a</t>
        </is>
      </c>
      <c r="C559" t="n">
        <v>2</v>
      </c>
    </row>
    <row r="560">
      <c r="A560" t="inlineStr">
        <is>
          <t>17090-BOX</t>
        </is>
      </c>
      <c r="B560" t="inlineStr">
        <is>
          <t>17090-A</t>
        </is>
      </c>
      <c r="C560" t="n">
        <v>24</v>
      </c>
    </row>
    <row r="561">
      <c r="A561" t="inlineStr">
        <is>
          <t>17090-EACH</t>
        </is>
      </c>
      <c r="B561" t="inlineStr">
        <is>
          <t>17090-A</t>
        </is>
      </c>
      <c r="C561" t="n">
        <v>1</v>
      </c>
    </row>
    <row r="562">
      <c r="A562" t="inlineStr">
        <is>
          <t>17091-BOX</t>
        </is>
      </c>
      <c r="B562" t="n">
        <v>17091</v>
      </c>
      <c r="C562" t="n">
        <v>24</v>
      </c>
    </row>
    <row r="563">
      <c r="A563" t="inlineStr">
        <is>
          <t>17091-EACH</t>
        </is>
      </c>
      <c r="B563" t="n">
        <v>17091</v>
      </c>
      <c r="C563" t="n">
        <v>1</v>
      </c>
    </row>
    <row r="564">
      <c r="A564" t="inlineStr">
        <is>
          <t>17091-PACK2</t>
        </is>
      </c>
      <c r="B564" t="n">
        <v>17091</v>
      </c>
      <c r="C564" t="n">
        <v>2</v>
      </c>
    </row>
    <row r="565">
      <c r="A565" t="inlineStr">
        <is>
          <t>17092-BOX</t>
        </is>
      </c>
      <c r="B565" t="n">
        <v>17092</v>
      </c>
      <c r="C565" t="n">
        <v>24</v>
      </c>
    </row>
    <row r="566">
      <c r="A566" t="inlineStr">
        <is>
          <t>17092-SET8</t>
        </is>
      </c>
      <c r="B566" t="n">
        <v>17092</v>
      </c>
      <c r="C566" t="n">
        <v>8</v>
      </c>
    </row>
    <row r="567">
      <c r="A567" t="inlineStr">
        <is>
          <t>1711-BOX</t>
        </is>
      </c>
      <c r="B567" t="n">
        <v>1711</v>
      </c>
      <c r="C567" t="n">
        <v>24</v>
      </c>
    </row>
    <row r="568">
      <c r="A568" t="inlineStr">
        <is>
          <t>1711-SET4</t>
        </is>
      </c>
      <c r="B568" t="n">
        <v>1711</v>
      </c>
      <c r="C568" t="n">
        <v>4</v>
      </c>
    </row>
    <row r="569">
      <c r="A569" t="inlineStr">
        <is>
          <t>1713-BOX</t>
        </is>
      </c>
      <c r="B569" t="n">
        <v>1713</v>
      </c>
      <c r="C569" t="n">
        <v>24</v>
      </c>
    </row>
    <row r="570">
      <c r="A570" t="inlineStr">
        <is>
          <t>1713-EACH</t>
        </is>
      </c>
      <c r="B570" t="n">
        <v>1713</v>
      </c>
      <c r="C570" t="n">
        <v>1</v>
      </c>
    </row>
    <row r="571">
      <c r="A571" t="inlineStr">
        <is>
          <t>1713-PACK2</t>
        </is>
      </c>
      <c r="B571" t="n">
        <v>1713</v>
      </c>
      <c r="C571" t="n">
        <v>2</v>
      </c>
    </row>
    <row r="572">
      <c r="A572" t="inlineStr">
        <is>
          <t>1718-BOX</t>
        </is>
      </c>
      <c r="B572" t="n">
        <v>1718</v>
      </c>
      <c r="C572" t="n">
        <v>24</v>
      </c>
    </row>
    <row r="573">
      <c r="A573" t="inlineStr">
        <is>
          <t>1718-SET4</t>
        </is>
      </c>
      <c r="B573" t="n">
        <v>1718</v>
      </c>
      <c r="C573" t="n">
        <v>4</v>
      </c>
    </row>
    <row r="574">
      <c r="A574" t="inlineStr">
        <is>
          <t>1720-BOX</t>
        </is>
      </c>
      <c r="B574" t="n">
        <v>1720</v>
      </c>
      <c r="C574" t="n">
        <v>24</v>
      </c>
    </row>
    <row r="575">
      <c r="A575" t="inlineStr">
        <is>
          <t>1720-EACH</t>
        </is>
      </c>
      <c r="B575" t="n">
        <v>1720</v>
      </c>
      <c r="C575" t="n">
        <v>1</v>
      </c>
    </row>
    <row r="576">
      <c r="A576" t="inlineStr">
        <is>
          <t>1720-PACK2</t>
        </is>
      </c>
      <c r="B576" t="n">
        <v>1720</v>
      </c>
      <c r="C576" t="n">
        <v>2</v>
      </c>
    </row>
    <row r="577">
      <c r="A577" t="inlineStr">
        <is>
          <t>1721-BOX</t>
        </is>
      </c>
      <c r="B577" t="n">
        <v>1721</v>
      </c>
      <c r="C577" t="n">
        <v>24</v>
      </c>
    </row>
    <row r="578">
      <c r="A578" t="inlineStr">
        <is>
          <t>1721-EACH</t>
        </is>
      </c>
      <c r="B578" t="n">
        <v>1721</v>
      </c>
      <c r="C578" t="n">
        <v>1</v>
      </c>
    </row>
    <row r="579">
      <c r="A579" t="inlineStr">
        <is>
          <t>1721-PACK2</t>
        </is>
      </c>
      <c r="B579" t="n">
        <v>1721</v>
      </c>
      <c r="C579" t="n">
        <v>2</v>
      </c>
    </row>
    <row r="580">
      <c r="A580" t="inlineStr">
        <is>
          <t>1722-BOX</t>
        </is>
      </c>
      <c r="B580" t="n">
        <v>1722</v>
      </c>
      <c r="C580" t="n">
        <v>24</v>
      </c>
    </row>
    <row r="581">
      <c r="A581" t="inlineStr">
        <is>
          <t>1722-EACH</t>
        </is>
      </c>
      <c r="B581" t="n">
        <v>1722</v>
      </c>
      <c r="C581" t="n">
        <v>1</v>
      </c>
    </row>
    <row r="582">
      <c r="A582" t="inlineStr">
        <is>
          <t>1722-PACK2</t>
        </is>
      </c>
      <c r="B582" t="n">
        <v>1722</v>
      </c>
      <c r="C582" t="n">
        <v>2</v>
      </c>
    </row>
    <row r="583">
      <c r="A583" t="inlineStr">
        <is>
          <t>1723-BOX</t>
        </is>
      </c>
      <c r="B583" t="n">
        <v>1723</v>
      </c>
      <c r="C583" t="n">
        <v>24</v>
      </c>
    </row>
    <row r="584">
      <c r="A584" t="inlineStr">
        <is>
          <t>1723-EACH</t>
        </is>
      </c>
      <c r="B584" t="n">
        <v>1723</v>
      </c>
      <c r="C584" t="n">
        <v>1</v>
      </c>
    </row>
    <row r="585">
      <c r="A585" t="inlineStr">
        <is>
          <t>1723-PACK2</t>
        </is>
      </c>
      <c r="B585" t="n">
        <v>1723</v>
      </c>
      <c r="C585" t="n">
        <v>2</v>
      </c>
    </row>
    <row r="586">
      <c r="A586" t="inlineStr">
        <is>
          <t>1724-BOX</t>
        </is>
      </c>
      <c r="B586" t="n">
        <v>1724</v>
      </c>
      <c r="C586" t="n">
        <v>24</v>
      </c>
    </row>
    <row r="587">
      <c r="A587" t="inlineStr">
        <is>
          <t>1724-SET6</t>
        </is>
      </c>
      <c r="B587" t="n">
        <v>1724</v>
      </c>
      <c r="C587" t="n">
        <v>6</v>
      </c>
    </row>
    <row r="588">
      <c r="A588" t="inlineStr">
        <is>
          <t>1725-BOX</t>
        </is>
      </c>
      <c r="B588" t="n">
        <v>1725</v>
      </c>
      <c r="C588" t="n">
        <v>24</v>
      </c>
    </row>
    <row r="589">
      <c r="A589" t="inlineStr">
        <is>
          <t>1725-SET3</t>
        </is>
      </c>
      <c r="B589" t="n">
        <v>1725</v>
      </c>
      <c r="C589" t="n">
        <v>3</v>
      </c>
    </row>
    <row r="590">
      <c r="A590" t="inlineStr">
        <is>
          <t>1732-BOX</t>
        </is>
      </c>
      <c r="B590" t="n">
        <v>1732</v>
      </c>
      <c r="C590" t="n">
        <v>24</v>
      </c>
    </row>
    <row r="591">
      <c r="A591" t="inlineStr">
        <is>
          <t>1732-EACH</t>
        </is>
      </c>
      <c r="B591" t="n">
        <v>1732</v>
      </c>
      <c r="C591" t="n">
        <v>1</v>
      </c>
    </row>
    <row r="592">
      <c r="A592" t="inlineStr">
        <is>
          <t>1732-PACK2</t>
        </is>
      </c>
      <c r="B592" t="n">
        <v>1732</v>
      </c>
      <c r="C592" t="n">
        <v>2</v>
      </c>
    </row>
    <row r="593">
      <c r="A593" t="inlineStr">
        <is>
          <t>1733-BOX</t>
        </is>
      </c>
      <c r="B593" t="n">
        <v>1733</v>
      </c>
      <c r="C593" t="n">
        <v>24</v>
      </c>
    </row>
    <row r="594">
      <c r="A594" t="inlineStr">
        <is>
          <t>1733-SET4</t>
        </is>
      </c>
      <c r="B594" t="n">
        <v>1733</v>
      </c>
      <c r="C594" t="n">
        <v>4</v>
      </c>
    </row>
    <row r="595">
      <c r="A595" t="inlineStr">
        <is>
          <t>1734-BOX</t>
        </is>
      </c>
      <c r="B595" t="n">
        <v>1734</v>
      </c>
      <c r="C595" t="n">
        <v>24</v>
      </c>
    </row>
    <row r="596">
      <c r="A596" t="inlineStr">
        <is>
          <t>1734-EACH</t>
        </is>
      </c>
      <c r="B596" t="n">
        <v>1734</v>
      </c>
      <c r="C596" t="n">
        <v>1</v>
      </c>
    </row>
    <row r="597">
      <c r="A597" t="inlineStr">
        <is>
          <t>1734-PACK2</t>
        </is>
      </c>
      <c r="B597" t="n">
        <v>1734</v>
      </c>
      <c r="C597" t="n">
        <v>2</v>
      </c>
    </row>
    <row r="598">
      <c r="A598" t="inlineStr">
        <is>
          <t>1735-BOX</t>
        </is>
      </c>
      <c r="B598" t="n">
        <v>1735</v>
      </c>
      <c r="C598" t="n">
        <v>24</v>
      </c>
    </row>
    <row r="599">
      <c r="A599" t="inlineStr">
        <is>
          <t>1735-EACH</t>
        </is>
      </c>
      <c r="B599" t="n">
        <v>1735</v>
      </c>
      <c r="C599" t="n">
        <v>1</v>
      </c>
    </row>
    <row r="600">
      <c r="A600" t="inlineStr">
        <is>
          <t>1735-PACK2</t>
        </is>
      </c>
      <c r="B600" t="n">
        <v>1735</v>
      </c>
      <c r="C600" t="n">
        <v>2</v>
      </c>
    </row>
    <row r="601">
      <c r="A601" t="inlineStr">
        <is>
          <t>1736-BOX</t>
        </is>
      </c>
      <c r="B601" t="n">
        <v>1736</v>
      </c>
      <c r="C601" t="n">
        <v>24</v>
      </c>
    </row>
    <row r="602">
      <c r="A602" t="inlineStr">
        <is>
          <t>1736-EACH</t>
        </is>
      </c>
      <c r="B602" t="n">
        <v>1736</v>
      </c>
      <c r="C602" t="n">
        <v>1</v>
      </c>
    </row>
    <row r="603">
      <c r="A603" t="inlineStr">
        <is>
          <t>1736-PACK2</t>
        </is>
      </c>
      <c r="B603" t="n">
        <v>1736</v>
      </c>
      <c r="C603" t="n">
        <v>2</v>
      </c>
    </row>
    <row r="604">
      <c r="A604" t="inlineStr">
        <is>
          <t>1737-BOX</t>
        </is>
      </c>
      <c r="B604" t="n">
        <v>1737</v>
      </c>
      <c r="C604" t="n">
        <v>24</v>
      </c>
    </row>
    <row r="605">
      <c r="A605" t="inlineStr">
        <is>
          <t>1737-EACH</t>
        </is>
      </c>
      <c r="B605" t="n">
        <v>1737</v>
      </c>
      <c r="C605" t="n">
        <v>1</v>
      </c>
    </row>
    <row r="606">
      <c r="A606" t="inlineStr">
        <is>
          <t>1737-PACK2</t>
        </is>
      </c>
      <c r="B606" t="n">
        <v>1737</v>
      </c>
      <c r="C606" t="n">
        <v>2</v>
      </c>
    </row>
    <row r="607">
      <c r="A607" t="inlineStr">
        <is>
          <t>1738-BOX</t>
        </is>
      </c>
      <c r="B607" t="n">
        <v>1738</v>
      </c>
      <c r="C607" t="n">
        <v>24</v>
      </c>
    </row>
    <row r="608">
      <c r="A608" t="inlineStr">
        <is>
          <t>1738-EACH</t>
        </is>
      </c>
      <c r="B608" t="n">
        <v>1738</v>
      </c>
      <c r="C608" t="n">
        <v>1</v>
      </c>
    </row>
    <row r="609">
      <c r="A609" t="inlineStr">
        <is>
          <t>1738-PACK2</t>
        </is>
      </c>
      <c r="B609" t="n">
        <v>1738</v>
      </c>
      <c r="C609" t="n">
        <v>2</v>
      </c>
    </row>
    <row r="610">
      <c r="A610" t="inlineStr">
        <is>
          <t>1739-BOX</t>
        </is>
      </c>
      <c r="B610" t="n">
        <v>1739</v>
      </c>
      <c r="C610" t="n">
        <v>24</v>
      </c>
    </row>
    <row r="611">
      <c r="A611" t="inlineStr">
        <is>
          <t>1739-EACH</t>
        </is>
      </c>
      <c r="B611" t="n">
        <v>1739</v>
      </c>
      <c r="C611" t="n">
        <v>1</v>
      </c>
    </row>
    <row r="612">
      <c r="A612" t="inlineStr">
        <is>
          <t>1739-PACK2</t>
        </is>
      </c>
      <c r="B612" t="n">
        <v>1739</v>
      </c>
      <c r="C612" t="n">
        <v>2</v>
      </c>
    </row>
    <row r="613">
      <c r="A613" t="inlineStr">
        <is>
          <t>1741-BOX</t>
        </is>
      </c>
      <c r="B613" t="n">
        <v>1741</v>
      </c>
      <c r="C613" t="n">
        <v>24</v>
      </c>
    </row>
    <row r="614">
      <c r="A614" t="inlineStr">
        <is>
          <t>1741-EACH</t>
        </is>
      </c>
      <c r="B614" t="n">
        <v>1741</v>
      </c>
      <c r="C614" t="n">
        <v>1</v>
      </c>
    </row>
    <row r="615">
      <c r="A615" t="inlineStr">
        <is>
          <t>1741-PACK2</t>
        </is>
      </c>
      <c r="B615" t="n">
        <v>1741</v>
      </c>
      <c r="C615" t="n">
        <v>2</v>
      </c>
    </row>
    <row r="616">
      <c r="A616" t="inlineStr">
        <is>
          <t>1742-BOX</t>
        </is>
      </c>
      <c r="B616" t="n">
        <v>1742</v>
      </c>
      <c r="C616" t="n">
        <v>24</v>
      </c>
    </row>
    <row r="617">
      <c r="A617" t="inlineStr">
        <is>
          <t>1742-EACH</t>
        </is>
      </c>
      <c r="B617" t="n">
        <v>1742</v>
      </c>
      <c r="C617" t="n">
        <v>1</v>
      </c>
    </row>
    <row r="618">
      <c r="A618" t="inlineStr">
        <is>
          <t>1742-PACK2</t>
        </is>
      </c>
      <c r="B618" t="n">
        <v>1742</v>
      </c>
      <c r="C618" t="n">
        <v>2</v>
      </c>
    </row>
    <row r="619">
      <c r="A619" t="inlineStr">
        <is>
          <t>1743-BOX</t>
        </is>
      </c>
      <c r="B619" t="n">
        <v>1743</v>
      </c>
      <c r="C619" t="n">
        <v>24</v>
      </c>
    </row>
    <row r="620">
      <c r="A620" t="inlineStr">
        <is>
          <t>1743-EACH</t>
        </is>
      </c>
      <c r="B620" t="n">
        <v>1743</v>
      </c>
      <c r="C620" t="n">
        <v>1</v>
      </c>
    </row>
    <row r="621">
      <c r="A621" t="inlineStr">
        <is>
          <t>1743-PACK2</t>
        </is>
      </c>
      <c r="B621" t="n">
        <v>1743</v>
      </c>
      <c r="C621" t="n">
        <v>2</v>
      </c>
    </row>
    <row r="622">
      <c r="A622" t="inlineStr">
        <is>
          <t>1748-BOX</t>
        </is>
      </c>
      <c r="B622" t="n">
        <v>1748</v>
      </c>
      <c r="C622" t="n">
        <v>24</v>
      </c>
    </row>
    <row r="623">
      <c r="A623" t="inlineStr">
        <is>
          <t>1748-SET4</t>
        </is>
      </c>
      <c r="B623" t="n">
        <v>1748</v>
      </c>
      <c r="C623" t="n">
        <v>4</v>
      </c>
    </row>
    <row r="624">
      <c r="A624" t="inlineStr">
        <is>
          <t>17526-CASE</t>
        </is>
      </c>
      <c r="B624" t="n">
        <v>17526</v>
      </c>
      <c r="C624" t="n">
        <v>10</v>
      </c>
    </row>
    <row r="625">
      <c r="A625" t="inlineStr">
        <is>
          <t>1752-BOX</t>
        </is>
      </c>
      <c r="B625" t="n">
        <v>1752</v>
      </c>
      <c r="C625" t="n">
        <v>24</v>
      </c>
    </row>
    <row r="626">
      <c r="A626" t="inlineStr">
        <is>
          <t>1752-EACH</t>
        </is>
      </c>
      <c r="B626" t="n">
        <v>1752</v>
      </c>
      <c r="C626" t="n">
        <v>1</v>
      </c>
    </row>
    <row r="627">
      <c r="A627" t="inlineStr">
        <is>
          <t>1752-PACK2</t>
        </is>
      </c>
      <c r="B627" t="n">
        <v>1752</v>
      </c>
      <c r="C627" t="n">
        <v>2</v>
      </c>
    </row>
    <row r="628">
      <c r="A628" t="inlineStr">
        <is>
          <t>1753-BOX</t>
        </is>
      </c>
      <c r="B628" t="n">
        <v>1753</v>
      </c>
      <c r="C628" t="n">
        <v>24</v>
      </c>
    </row>
    <row r="629">
      <c r="A629" t="inlineStr">
        <is>
          <t>1753-EACH</t>
        </is>
      </c>
      <c r="B629" t="n">
        <v>1753</v>
      </c>
      <c r="C629" t="n">
        <v>1</v>
      </c>
    </row>
    <row r="630">
      <c r="A630" t="inlineStr">
        <is>
          <t>1753-PACK2</t>
        </is>
      </c>
      <c r="B630" t="n">
        <v>1753</v>
      </c>
      <c r="C630" t="n">
        <v>2</v>
      </c>
    </row>
    <row r="631">
      <c r="A631" t="inlineStr">
        <is>
          <t>1754-BOX</t>
        </is>
      </c>
      <c r="B631" t="n">
        <v>1754</v>
      </c>
      <c r="C631" t="n">
        <v>24</v>
      </c>
    </row>
    <row r="632">
      <c r="A632" t="inlineStr">
        <is>
          <t>1754-EACH</t>
        </is>
      </c>
      <c r="B632" t="n">
        <v>1754</v>
      </c>
      <c r="C632" t="n">
        <v>1</v>
      </c>
    </row>
    <row r="633">
      <c r="A633" t="inlineStr">
        <is>
          <t>1754-PACK2</t>
        </is>
      </c>
      <c r="B633" t="n">
        <v>1754</v>
      </c>
      <c r="C633" t="n">
        <v>2</v>
      </c>
    </row>
    <row r="634">
      <c r="A634" t="inlineStr">
        <is>
          <t>1755-BOX</t>
        </is>
      </c>
      <c r="B634" t="n">
        <v>1755</v>
      </c>
      <c r="C634" t="n">
        <v>24</v>
      </c>
    </row>
    <row r="635">
      <c r="A635" t="inlineStr">
        <is>
          <t>1755-EACH</t>
        </is>
      </c>
      <c r="B635" t="n">
        <v>1755</v>
      </c>
      <c r="C635" t="n">
        <v>1</v>
      </c>
    </row>
    <row r="636">
      <c r="A636" t="inlineStr">
        <is>
          <t>1755-PACK2</t>
        </is>
      </c>
      <c r="B636" t="n">
        <v>1755</v>
      </c>
      <c r="C636" t="n">
        <v>2</v>
      </c>
    </row>
    <row r="637">
      <c r="A637" t="inlineStr">
        <is>
          <t>1756-BOX</t>
        </is>
      </c>
      <c r="B637" t="n">
        <v>1756</v>
      </c>
      <c r="C637" t="n">
        <v>24</v>
      </c>
    </row>
    <row r="638">
      <c r="A638" t="inlineStr">
        <is>
          <t>1756-EACH</t>
        </is>
      </c>
      <c r="B638" t="n">
        <v>1756</v>
      </c>
      <c r="C638" t="n">
        <v>1</v>
      </c>
    </row>
    <row r="639">
      <c r="A639" t="inlineStr">
        <is>
          <t>1756-PACK2</t>
        </is>
      </c>
      <c r="B639" t="n">
        <v>1756</v>
      </c>
      <c r="C639" t="n">
        <v>2</v>
      </c>
    </row>
    <row r="640">
      <c r="A640" t="inlineStr">
        <is>
          <t>1763-BOX</t>
        </is>
      </c>
      <c r="B640" t="n">
        <v>1763</v>
      </c>
      <c r="C640" t="n">
        <v>24</v>
      </c>
    </row>
    <row r="641">
      <c r="A641" t="inlineStr">
        <is>
          <t>1763-SET4</t>
        </is>
      </c>
      <c r="B641" t="n">
        <v>1763</v>
      </c>
      <c r="C641" t="n">
        <v>4</v>
      </c>
    </row>
    <row r="642">
      <c r="A642" t="inlineStr">
        <is>
          <t>1769-BOX</t>
        </is>
      </c>
      <c r="B642" t="n">
        <v>1769</v>
      </c>
      <c r="C642" t="n">
        <v>24</v>
      </c>
    </row>
    <row r="643">
      <c r="A643" t="inlineStr">
        <is>
          <t>1769-EACH</t>
        </is>
      </c>
      <c r="B643" t="n">
        <v>1769</v>
      </c>
      <c r="C643" t="n">
        <v>1</v>
      </c>
    </row>
    <row r="644">
      <c r="A644" t="inlineStr">
        <is>
          <t>1769-PACK2</t>
        </is>
      </c>
      <c r="B644" t="n">
        <v>1769</v>
      </c>
      <c r="C644" t="n">
        <v>2</v>
      </c>
    </row>
    <row r="645">
      <c r="A645" t="inlineStr">
        <is>
          <t>176-CASE</t>
        </is>
      </c>
      <c r="B645" t="n">
        <v>176</v>
      </c>
      <c r="C645" t="n">
        <v>48</v>
      </c>
    </row>
    <row r="646">
      <c r="A646" t="inlineStr">
        <is>
          <t>176-SET2</t>
        </is>
      </c>
      <c r="B646" t="n">
        <v>176</v>
      </c>
      <c r="C646" t="n">
        <v>2</v>
      </c>
    </row>
    <row r="647">
      <c r="A647" t="inlineStr">
        <is>
          <t>1770-BOX</t>
        </is>
      </c>
      <c r="B647" t="n">
        <v>1770</v>
      </c>
      <c r="C647" t="n">
        <v>24</v>
      </c>
    </row>
    <row r="648">
      <c r="A648" t="inlineStr">
        <is>
          <t>1770-EACH</t>
        </is>
      </c>
      <c r="B648" t="n">
        <v>1770</v>
      </c>
      <c r="C648" t="n">
        <v>1</v>
      </c>
    </row>
    <row r="649">
      <c r="A649" t="inlineStr">
        <is>
          <t>1770-PACK2</t>
        </is>
      </c>
      <c r="B649" t="n">
        <v>1770</v>
      </c>
      <c r="C649" t="n">
        <v>2</v>
      </c>
    </row>
    <row r="650">
      <c r="A650" t="inlineStr">
        <is>
          <t>1771-EACH</t>
        </is>
      </c>
      <c r="B650" t="n">
        <v>1771</v>
      </c>
      <c r="C650" t="n">
        <v>1</v>
      </c>
    </row>
    <row r="651">
      <c r="A651" t="inlineStr">
        <is>
          <t>1771-PACK2</t>
        </is>
      </c>
      <c r="B651" t="n">
        <v>1771</v>
      </c>
      <c r="C651" t="n">
        <v>2</v>
      </c>
    </row>
    <row r="652">
      <c r="A652" t="inlineStr">
        <is>
          <t>1772-EACH</t>
        </is>
      </c>
      <c r="B652" t="n">
        <v>1772</v>
      </c>
      <c r="C652" t="n">
        <v>1</v>
      </c>
    </row>
    <row r="653">
      <c r="A653" t="inlineStr">
        <is>
          <t>1772-PACK2</t>
        </is>
      </c>
      <c r="B653" t="n">
        <v>1772</v>
      </c>
      <c r="C653" t="n">
        <v>2</v>
      </c>
    </row>
    <row r="654">
      <c r="A654" t="inlineStr">
        <is>
          <t>1775-BOX</t>
        </is>
      </c>
      <c r="B654" t="n">
        <v>1775</v>
      </c>
      <c r="C654" t="n">
        <v>24</v>
      </c>
    </row>
    <row r="655">
      <c r="A655" t="inlineStr">
        <is>
          <t>1775-EACH</t>
        </is>
      </c>
      <c r="B655" t="n">
        <v>1775</v>
      </c>
      <c r="C655" t="n">
        <v>1</v>
      </c>
    </row>
    <row r="656">
      <c r="A656" t="inlineStr">
        <is>
          <t>1775-PACK2</t>
        </is>
      </c>
      <c r="B656" t="n">
        <v>1775</v>
      </c>
      <c r="C656" t="n">
        <v>2</v>
      </c>
    </row>
    <row r="657">
      <c r="A657" t="inlineStr">
        <is>
          <t>1776-BOX</t>
        </is>
      </c>
      <c r="B657" t="n">
        <v>1776</v>
      </c>
      <c r="C657" t="n">
        <v>24</v>
      </c>
    </row>
    <row r="658">
      <c r="A658" t="inlineStr">
        <is>
          <t>1776-EACH</t>
        </is>
      </c>
      <c r="B658" t="n">
        <v>1776</v>
      </c>
      <c r="C658" t="n">
        <v>1</v>
      </c>
    </row>
    <row r="659">
      <c r="A659" t="inlineStr">
        <is>
          <t>1776-PACK2</t>
        </is>
      </c>
      <c r="B659" t="n">
        <v>1776</v>
      </c>
      <c r="C659" t="n">
        <v>2</v>
      </c>
    </row>
    <row r="660">
      <c r="A660" t="inlineStr">
        <is>
          <t>1778-BOX</t>
        </is>
      </c>
      <c r="B660" t="n">
        <v>1778</v>
      </c>
      <c r="C660" t="n">
        <v>24</v>
      </c>
    </row>
    <row r="661">
      <c r="A661" t="inlineStr">
        <is>
          <t>1778-EACH</t>
        </is>
      </c>
      <c r="B661" t="n">
        <v>1778</v>
      </c>
      <c r="C661" t="n">
        <v>1</v>
      </c>
    </row>
    <row r="662">
      <c r="A662" t="inlineStr">
        <is>
          <t>1778-PACK2</t>
        </is>
      </c>
      <c r="B662" t="n">
        <v>1778</v>
      </c>
      <c r="C662" t="n">
        <v>2</v>
      </c>
    </row>
    <row r="663">
      <c r="A663" t="inlineStr">
        <is>
          <t>1780-BOX</t>
        </is>
      </c>
      <c r="B663" t="n">
        <v>1780</v>
      </c>
      <c r="C663" t="n">
        <v>24</v>
      </c>
    </row>
    <row r="664">
      <c r="A664" t="inlineStr">
        <is>
          <t>1780-EACH</t>
        </is>
      </c>
      <c r="B664" t="n">
        <v>1780</v>
      </c>
      <c r="C664" t="n">
        <v>1</v>
      </c>
    </row>
    <row r="665">
      <c r="A665" t="inlineStr">
        <is>
          <t>1780-PACK2</t>
        </is>
      </c>
      <c r="B665" t="n">
        <v>1780</v>
      </c>
      <c r="C665" t="n">
        <v>2</v>
      </c>
    </row>
    <row r="666">
      <c r="A666" t="inlineStr">
        <is>
          <t>1781-BOX</t>
        </is>
      </c>
      <c r="B666" t="n">
        <v>1781</v>
      </c>
      <c r="C666" t="n">
        <v>24</v>
      </c>
    </row>
    <row r="667">
      <c r="A667" t="inlineStr">
        <is>
          <t>1781-EACH</t>
        </is>
      </c>
      <c r="B667" t="n">
        <v>1781</v>
      </c>
      <c r="C667" t="n">
        <v>1</v>
      </c>
    </row>
    <row r="668">
      <c r="A668" t="inlineStr">
        <is>
          <t>1781-PACK2</t>
        </is>
      </c>
      <c r="B668" t="n">
        <v>1781</v>
      </c>
      <c r="C668" t="n">
        <v>2</v>
      </c>
    </row>
    <row r="669">
      <c r="A669" t="inlineStr">
        <is>
          <t>1788-BOX</t>
        </is>
      </c>
      <c r="B669" t="n">
        <v>1788</v>
      </c>
      <c r="C669" t="n">
        <v>24</v>
      </c>
    </row>
    <row r="670">
      <c r="A670" t="inlineStr">
        <is>
          <t>1788-EACH</t>
        </is>
      </c>
      <c r="B670" t="n">
        <v>1788</v>
      </c>
      <c r="C670" t="n">
        <v>1</v>
      </c>
    </row>
    <row r="671">
      <c r="A671" t="inlineStr">
        <is>
          <t>1788-PACK2</t>
        </is>
      </c>
      <c r="B671" t="n">
        <v>1788</v>
      </c>
      <c r="C671" t="n">
        <v>2</v>
      </c>
    </row>
    <row r="672">
      <c r="A672" t="inlineStr">
        <is>
          <t>1793-BOX</t>
        </is>
      </c>
      <c r="B672" t="n">
        <v>1793</v>
      </c>
      <c r="C672" t="n">
        <v>24</v>
      </c>
    </row>
    <row r="673">
      <c r="A673" t="inlineStr">
        <is>
          <t>1793-EACH</t>
        </is>
      </c>
      <c r="B673" t="n">
        <v>1793</v>
      </c>
      <c r="C673" t="n">
        <v>1</v>
      </c>
    </row>
    <row r="674">
      <c r="A674" t="inlineStr">
        <is>
          <t>1793-PACK2</t>
        </is>
      </c>
      <c r="B674" t="n">
        <v>1793</v>
      </c>
      <c r="C674" t="n">
        <v>2</v>
      </c>
    </row>
    <row r="675">
      <c r="A675" t="inlineStr">
        <is>
          <t>1794-BOX</t>
        </is>
      </c>
      <c r="B675" t="n">
        <v>1794</v>
      </c>
      <c r="C675" t="n">
        <v>24</v>
      </c>
    </row>
    <row r="676">
      <c r="A676" t="inlineStr">
        <is>
          <t>1794-EACH</t>
        </is>
      </c>
      <c r="B676" t="n">
        <v>1794</v>
      </c>
      <c r="C676" t="n">
        <v>1</v>
      </c>
    </row>
    <row r="677">
      <c r="A677" t="inlineStr">
        <is>
          <t>1794-PACK2</t>
        </is>
      </c>
      <c r="B677" t="n">
        <v>1794</v>
      </c>
      <c r="C677" t="n">
        <v>2</v>
      </c>
    </row>
    <row r="678">
      <c r="A678" t="inlineStr">
        <is>
          <t>1795-BOX</t>
        </is>
      </c>
      <c r="B678" t="n">
        <v>1795</v>
      </c>
      <c r="C678" t="n">
        <v>24</v>
      </c>
    </row>
    <row r="679">
      <c r="A679" t="inlineStr">
        <is>
          <t>1795-EACH</t>
        </is>
      </c>
      <c r="B679" t="n">
        <v>1795</v>
      </c>
      <c r="C679" t="n">
        <v>1</v>
      </c>
    </row>
    <row r="680">
      <c r="A680" t="inlineStr">
        <is>
          <t>1795-PACK2</t>
        </is>
      </c>
      <c r="B680" t="n">
        <v>1795</v>
      </c>
      <c r="C680" t="n">
        <v>2</v>
      </c>
    </row>
    <row r="681">
      <c r="A681" t="inlineStr">
        <is>
          <t>1796-BOX</t>
        </is>
      </c>
      <c r="B681" t="n">
        <v>1796</v>
      </c>
      <c r="C681" t="n">
        <v>24</v>
      </c>
    </row>
    <row r="682">
      <c r="A682" t="inlineStr">
        <is>
          <t>1796-EACH</t>
        </is>
      </c>
      <c r="B682" t="n">
        <v>1796</v>
      </c>
      <c r="C682" t="n">
        <v>1</v>
      </c>
    </row>
    <row r="683">
      <c r="A683" t="inlineStr">
        <is>
          <t>1796-PACK2</t>
        </is>
      </c>
      <c r="B683" t="n">
        <v>1796</v>
      </c>
      <c r="C683" t="n">
        <v>2</v>
      </c>
    </row>
    <row r="684">
      <c r="A684" t="inlineStr">
        <is>
          <t>1797-BOX</t>
        </is>
      </c>
      <c r="B684" t="n">
        <v>1797</v>
      </c>
      <c r="C684" t="n">
        <v>24</v>
      </c>
    </row>
    <row r="685">
      <c r="A685" t="inlineStr">
        <is>
          <t>1797-EACH</t>
        </is>
      </c>
      <c r="B685" t="n">
        <v>1797</v>
      </c>
      <c r="C685" t="n">
        <v>1</v>
      </c>
    </row>
    <row r="686">
      <c r="A686" t="inlineStr">
        <is>
          <t>1797-PACK2</t>
        </is>
      </c>
      <c r="B686" t="n">
        <v>1797</v>
      </c>
      <c r="C686" t="n">
        <v>2</v>
      </c>
    </row>
    <row r="687">
      <c r="A687" t="inlineStr">
        <is>
          <t>1801-BOX</t>
        </is>
      </c>
      <c r="B687" t="n">
        <v>1801</v>
      </c>
      <c r="C687" t="n">
        <v>24</v>
      </c>
    </row>
    <row r="688">
      <c r="A688" t="inlineStr">
        <is>
          <t>1801-SET4</t>
        </is>
      </c>
      <c r="B688" t="n">
        <v>1801</v>
      </c>
      <c r="C688" t="n">
        <v>4</v>
      </c>
    </row>
    <row r="689">
      <c r="A689" t="inlineStr">
        <is>
          <t>1802-BOX</t>
        </is>
      </c>
      <c r="B689" t="n">
        <v>1802</v>
      </c>
      <c r="C689" t="n">
        <v>24</v>
      </c>
    </row>
    <row r="690">
      <c r="A690" t="inlineStr">
        <is>
          <t>1802-EACH</t>
        </is>
      </c>
      <c r="B690" t="n">
        <v>1802</v>
      </c>
      <c r="C690" t="n">
        <v>1</v>
      </c>
    </row>
    <row r="691">
      <c r="A691" t="inlineStr">
        <is>
          <t>1802-PACK4</t>
        </is>
      </c>
      <c r="B691" t="n">
        <v>1802</v>
      </c>
      <c r="C691" t="n">
        <v>4</v>
      </c>
    </row>
    <row r="692">
      <c r="A692" t="inlineStr">
        <is>
          <t>1803-CASE</t>
        </is>
      </c>
      <c r="B692" t="n">
        <v>1803</v>
      </c>
      <c r="C692" t="n">
        <v>24</v>
      </c>
    </row>
    <row r="693">
      <c r="A693" t="inlineStr">
        <is>
          <t>1803-EACH</t>
        </is>
      </c>
      <c r="B693" t="n">
        <v>1803</v>
      </c>
      <c r="C693" t="n">
        <v>1</v>
      </c>
    </row>
    <row r="694">
      <c r="A694" t="inlineStr">
        <is>
          <t>1803-PACK4</t>
        </is>
      </c>
      <c r="B694" t="n">
        <v>1803</v>
      </c>
      <c r="C694" t="n">
        <v>4</v>
      </c>
    </row>
    <row r="695">
      <c r="A695" t="inlineStr">
        <is>
          <t>1804-CASE</t>
        </is>
      </c>
      <c r="B695" t="n">
        <v>1804</v>
      </c>
      <c r="C695" t="n">
        <v>24</v>
      </c>
    </row>
    <row r="696">
      <c r="A696" t="inlineStr">
        <is>
          <t>1804-EACH</t>
        </is>
      </c>
      <c r="B696" t="n">
        <v>1804</v>
      </c>
      <c r="C696" t="n">
        <v>1</v>
      </c>
    </row>
    <row r="697">
      <c r="A697" t="inlineStr">
        <is>
          <t>1804-PACK4</t>
        </is>
      </c>
      <c r="B697" t="n">
        <v>1804</v>
      </c>
      <c r="C697" t="n">
        <v>4</v>
      </c>
    </row>
    <row r="698">
      <c r="A698" t="inlineStr">
        <is>
          <t>1805-CASE</t>
        </is>
      </c>
      <c r="B698" t="n">
        <v>1805</v>
      </c>
      <c r="C698" t="n">
        <v>24</v>
      </c>
    </row>
    <row r="699">
      <c r="A699" t="inlineStr">
        <is>
          <t>1805-EACH</t>
        </is>
      </c>
      <c r="B699" t="n">
        <v>1805</v>
      </c>
      <c r="C699" t="n">
        <v>1</v>
      </c>
    </row>
    <row r="700">
      <c r="A700" t="inlineStr">
        <is>
          <t>1805-PACK4</t>
        </is>
      </c>
      <c r="B700" t="n">
        <v>1805</v>
      </c>
      <c r="C700" t="n">
        <v>4</v>
      </c>
    </row>
    <row r="701">
      <c r="A701" t="inlineStr">
        <is>
          <t>1806-CASE</t>
        </is>
      </c>
      <c r="B701" t="n">
        <v>1806</v>
      </c>
      <c r="C701" t="n">
        <v>48</v>
      </c>
    </row>
    <row r="702">
      <c r="A702" t="inlineStr">
        <is>
          <t>1806-SET4</t>
        </is>
      </c>
      <c r="B702" t="n">
        <v>1806</v>
      </c>
      <c r="C702" t="n">
        <v>4</v>
      </c>
    </row>
    <row r="703">
      <c r="A703" t="inlineStr">
        <is>
          <t>1807-SET6</t>
        </is>
      </c>
      <c r="B703" t="n">
        <v>1807</v>
      </c>
      <c r="C703" t="n">
        <v>6</v>
      </c>
    </row>
    <row r="704">
      <c r="A704" t="inlineStr">
        <is>
          <t>1809-CASE</t>
        </is>
      </c>
      <c r="B704" t="n">
        <v>1809</v>
      </c>
      <c r="C704" t="n">
        <v>24</v>
      </c>
    </row>
    <row r="705">
      <c r="A705" t="inlineStr">
        <is>
          <t>1809-SET4</t>
        </is>
      </c>
      <c r="B705" t="n">
        <v>1809</v>
      </c>
      <c r="C705" t="n">
        <v>4</v>
      </c>
    </row>
    <row r="706">
      <c r="A706" t="inlineStr">
        <is>
          <t>1810-CASE</t>
        </is>
      </c>
      <c r="B706" t="n">
        <v>1810</v>
      </c>
      <c r="C706" t="n">
        <v>12</v>
      </c>
    </row>
    <row r="707">
      <c r="A707" t="inlineStr">
        <is>
          <t>1810-SET2</t>
        </is>
      </c>
      <c r="B707" t="n">
        <v>1810</v>
      </c>
      <c r="C707" t="n">
        <v>2</v>
      </c>
    </row>
    <row r="708">
      <c r="A708" t="inlineStr">
        <is>
          <t>1812-CASE</t>
        </is>
      </c>
      <c r="B708" t="n">
        <v>1812</v>
      </c>
      <c r="C708" t="n">
        <v>48</v>
      </c>
    </row>
    <row r="709">
      <c r="A709" t="inlineStr">
        <is>
          <t>1812-SET6</t>
        </is>
      </c>
      <c r="B709" t="n">
        <v>1812</v>
      </c>
      <c r="C709" t="n">
        <v>6</v>
      </c>
    </row>
    <row r="710">
      <c r="A710" t="inlineStr">
        <is>
          <t>1812-SET6-BAZIC</t>
        </is>
      </c>
      <c r="B710" t="n">
        <v>1812</v>
      </c>
      <c r="C710" t="n">
        <v>6</v>
      </c>
    </row>
    <row r="711">
      <c r="A711" t="inlineStr">
        <is>
          <t>1813-CASE</t>
        </is>
      </c>
      <c r="B711" t="n">
        <v>1813</v>
      </c>
      <c r="C711" t="n">
        <v>48</v>
      </c>
    </row>
    <row r="712">
      <c r="A712" t="inlineStr">
        <is>
          <t>1813-SET6</t>
        </is>
      </c>
      <c r="B712" t="n">
        <v>1813</v>
      </c>
      <c r="C712" t="n">
        <v>6</v>
      </c>
    </row>
    <row r="713">
      <c r="A713" t="inlineStr">
        <is>
          <t>1814-CASE</t>
        </is>
      </c>
      <c r="B713" t="n">
        <v>1814</v>
      </c>
      <c r="C713" t="n">
        <v>12</v>
      </c>
    </row>
    <row r="714">
      <c r="A714" t="inlineStr">
        <is>
          <t>1814-SET6</t>
        </is>
      </c>
      <c r="B714" t="n">
        <v>1814</v>
      </c>
      <c r="C714" t="n">
        <v>6</v>
      </c>
    </row>
    <row r="715">
      <c r="A715" t="inlineStr">
        <is>
          <t>1815-CASE</t>
        </is>
      </c>
      <c r="B715" t="n">
        <v>1815</v>
      </c>
      <c r="C715" t="n">
        <v>24</v>
      </c>
    </row>
    <row r="716">
      <c r="A716" t="inlineStr">
        <is>
          <t>1815-SET4</t>
        </is>
      </c>
      <c r="B716" t="n">
        <v>1815</v>
      </c>
      <c r="C716" t="n">
        <v>4</v>
      </c>
    </row>
    <row r="717">
      <c r="A717" t="inlineStr">
        <is>
          <t>1816-CASE</t>
        </is>
      </c>
      <c r="B717" t="n">
        <v>1816</v>
      </c>
      <c r="C717" t="n">
        <v>24</v>
      </c>
    </row>
    <row r="718">
      <c r="A718" t="inlineStr">
        <is>
          <t>1816-SET4</t>
        </is>
      </c>
      <c r="B718" t="n">
        <v>1816</v>
      </c>
      <c r="C718" t="n">
        <v>4</v>
      </c>
    </row>
    <row r="719">
      <c r="A719" t="inlineStr">
        <is>
          <t>1828-CASE</t>
        </is>
      </c>
      <c r="B719" t="n">
        <v>1828</v>
      </c>
      <c r="C719" t="n">
        <v>24</v>
      </c>
    </row>
    <row r="720">
      <c r="A720" t="inlineStr">
        <is>
          <t>1828-SET6</t>
        </is>
      </c>
      <c r="B720" t="n">
        <v>1828</v>
      </c>
      <c r="C720" t="n">
        <v>6</v>
      </c>
    </row>
    <row r="721">
      <c r="A721" t="inlineStr">
        <is>
          <t>1829-CASE</t>
        </is>
      </c>
      <c r="B721" t="n">
        <v>1829</v>
      </c>
      <c r="C721" t="n">
        <v>48</v>
      </c>
    </row>
    <row r="722">
      <c r="A722" t="inlineStr">
        <is>
          <t>1829-SET4</t>
        </is>
      </c>
      <c r="B722" t="n">
        <v>1829</v>
      </c>
      <c r="C722" t="n">
        <v>4</v>
      </c>
    </row>
    <row r="723">
      <c r="A723" t="inlineStr">
        <is>
          <t>18834-CASE</t>
        </is>
      </c>
      <c r="B723" t="n">
        <v>18834</v>
      </c>
      <c r="C723" t="n">
        <v>48</v>
      </c>
    </row>
    <row r="724">
      <c r="A724" t="inlineStr">
        <is>
          <t>18834-SET6</t>
        </is>
      </c>
      <c r="B724" t="n">
        <v>18834</v>
      </c>
      <c r="C724" t="n">
        <v>6</v>
      </c>
    </row>
    <row r="725">
      <c r="A725" t="inlineStr">
        <is>
          <t>19008-CASE</t>
        </is>
      </c>
      <c r="B725" t="n">
        <v>19008</v>
      </c>
      <c r="C725" t="n">
        <v>48</v>
      </c>
    </row>
    <row r="726">
      <c r="A726" t="inlineStr">
        <is>
          <t>19008-EACH</t>
        </is>
      </c>
      <c r="B726" t="n">
        <v>19008</v>
      </c>
      <c r="C726" t="n">
        <v>1</v>
      </c>
    </row>
    <row r="727">
      <c r="A727" t="inlineStr">
        <is>
          <t>1903-BOX</t>
        </is>
      </c>
      <c r="B727" t="n">
        <v>1903</v>
      </c>
      <c r="C727" t="n">
        <v>24</v>
      </c>
    </row>
    <row r="728">
      <c r="A728" t="inlineStr">
        <is>
          <t>1903-EACH</t>
        </is>
      </c>
      <c r="B728" t="n">
        <v>1903</v>
      </c>
      <c r="C728" t="n">
        <v>1</v>
      </c>
    </row>
    <row r="729">
      <c r="A729" t="inlineStr">
        <is>
          <t>1903-PACK2</t>
        </is>
      </c>
      <c r="B729" t="n">
        <v>1903</v>
      </c>
      <c r="C729" t="n">
        <v>2</v>
      </c>
    </row>
    <row r="730">
      <c r="A730" t="inlineStr">
        <is>
          <t>1904-BOX</t>
        </is>
      </c>
      <c r="B730" t="n">
        <v>1904</v>
      </c>
      <c r="C730" t="n">
        <v>24</v>
      </c>
    </row>
    <row r="731">
      <c r="A731" t="inlineStr">
        <is>
          <t>1904-SET6</t>
        </is>
      </c>
      <c r="B731" t="n">
        <v>1904</v>
      </c>
      <c r="C731" t="n">
        <v>6</v>
      </c>
    </row>
    <row r="732">
      <c r="A732" t="inlineStr">
        <is>
          <t>1906-BOX</t>
        </is>
      </c>
      <c r="B732" t="n">
        <v>1906</v>
      </c>
      <c r="C732" t="n">
        <v>24</v>
      </c>
    </row>
    <row r="733">
      <c r="A733" t="inlineStr">
        <is>
          <t>1906-EACH</t>
        </is>
      </c>
      <c r="B733" t="n">
        <v>1906</v>
      </c>
      <c r="C733" t="n">
        <v>1</v>
      </c>
    </row>
    <row r="734">
      <c r="A734" t="inlineStr">
        <is>
          <t>1906-PACK2</t>
        </is>
      </c>
      <c r="B734" t="n">
        <v>1906</v>
      </c>
      <c r="C734" t="n">
        <v>2</v>
      </c>
    </row>
    <row r="735">
      <c r="A735" t="inlineStr">
        <is>
          <t>1907-BOX</t>
        </is>
      </c>
      <c r="B735" t="n">
        <v>1907</v>
      </c>
      <c r="C735" t="n">
        <v>24</v>
      </c>
    </row>
    <row r="736">
      <c r="A736" t="inlineStr">
        <is>
          <t>1907-SET3</t>
        </is>
      </c>
      <c r="B736" t="n">
        <v>1907</v>
      </c>
      <c r="C736" t="n">
        <v>3</v>
      </c>
    </row>
    <row r="737">
      <c r="A737" t="inlineStr">
        <is>
          <t>1908-BOX</t>
        </is>
      </c>
      <c r="B737" t="n">
        <v>1908</v>
      </c>
      <c r="C737" t="n">
        <v>24</v>
      </c>
    </row>
    <row r="738">
      <c r="A738" t="inlineStr">
        <is>
          <t>1908-SET6</t>
        </is>
      </c>
      <c r="B738" t="n">
        <v>1908</v>
      </c>
      <c r="C738" t="n">
        <v>6</v>
      </c>
    </row>
    <row r="739">
      <c r="A739" t="inlineStr">
        <is>
          <t>1909-BOX</t>
        </is>
      </c>
      <c r="B739" t="n">
        <v>1909</v>
      </c>
      <c r="C739" t="n">
        <v>24</v>
      </c>
    </row>
    <row r="740">
      <c r="A740" t="inlineStr">
        <is>
          <t>1909-EACH</t>
        </is>
      </c>
      <c r="B740" t="n">
        <v>1909</v>
      </c>
      <c r="C740" t="n">
        <v>1</v>
      </c>
    </row>
    <row r="741">
      <c r="A741" t="inlineStr">
        <is>
          <t>1909-PACK2</t>
        </is>
      </c>
      <c r="B741" t="n">
        <v>1909</v>
      </c>
      <c r="C741" t="n">
        <v>2</v>
      </c>
    </row>
    <row r="742">
      <c r="A742" t="inlineStr">
        <is>
          <t>1910-BOX</t>
        </is>
      </c>
      <c r="B742" t="n">
        <v>1910</v>
      </c>
      <c r="C742" t="n">
        <v>24</v>
      </c>
    </row>
    <row r="743">
      <c r="A743" t="inlineStr">
        <is>
          <t>1910-SET6</t>
        </is>
      </c>
      <c r="B743" t="n">
        <v>1910</v>
      </c>
      <c r="C743" t="n">
        <v>6</v>
      </c>
    </row>
    <row r="744">
      <c r="A744" t="inlineStr">
        <is>
          <t>1911-BOX</t>
        </is>
      </c>
      <c r="B744" t="n">
        <v>1911</v>
      </c>
      <c r="C744" t="n">
        <v>24</v>
      </c>
    </row>
    <row r="745">
      <c r="A745" t="inlineStr">
        <is>
          <t>1911-SET4</t>
        </is>
      </c>
      <c r="B745" t="n">
        <v>1911</v>
      </c>
      <c r="C745" t="n">
        <v>4</v>
      </c>
    </row>
    <row r="746">
      <c r="A746" t="inlineStr">
        <is>
          <t>1911-SET6</t>
        </is>
      </c>
      <c r="B746" t="n">
        <v>1911</v>
      </c>
      <c r="C746" t="n">
        <v>6</v>
      </c>
    </row>
    <row r="747">
      <c r="A747" t="inlineStr">
        <is>
          <t>1912-BOX</t>
        </is>
      </c>
      <c r="B747" t="n">
        <v>1912</v>
      </c>
      <c r="C747" t="n">
        <v>24</v>
      </c>
    </row>
    <row r="748">
      <c r="A748" t="inlineStr">
        <is>
          <t>1912-EACH</t>
        </is>
      </c>
      <c r="B748" t="n">
        <v>1912</v>
      </c>
      <c r="C748" t="n">
        <v>1</v>
      </c>
    </row>
    <row r="749">
      <c r="A749" t="inlineStr">
        <is>
          <t>1912-PACK2</t>
        </is>
      </c>
      <c r="B749" t="n">
        <v>1912</v>
      </c>
      <c r="C749" t="n">
        <v>2</v>
      </c>
    </row>
    <row r="750">
      <c r="A750" t="inlineStr">
        <is>
          <t>1913-BOX</t>
        </is>
      </c>
      <c r="B750" t="n">
        <v>1913</v>
      </c>
      <c r="C750" t="n">
        <v>24</v>
      </c>
    </row>
    <row r="751">
      <c r="A751" t="inlineStr">
        <is>
          <t>1913-SET6</t>
        </is>
      </c>
      <c r="B751" t="n">
        <v>1913</v>
      </c>
      <c r="C751" t="n">
        <v>6</v>
      </c>
    </row>
    <row r="752">
      <c r="A752" t="inlineStr">
        <is>
          <t>1914-BOX</t>
        </is>
      </c>
      <c r="B752" t="n">
        <v>1914</v>
      </c>
      <c r="C752" t="n">
        <v>24</v>
      </c>
    </row>
    <row r="753">
      <c r="A753" t="inlineStr">
        <is>
          <t>1914-SET6</t>
        </is>
      </c>
      <c r="B753" t="n">
        <v>1914</v>
      </c>
      <c r="C753" t="n">
        <v>6</v>
      </c>
    </row>
    <row r="754">
      <c r="A754" t="inlineStr">
        <is>
          <t>1915-BOX</t>
        </is>
      </c>
      <c r="B754" t="n">
        <v>1915</v>
      </c>
      <c r="C754" t="n">
        <v>24</v>
      </c>
    </row>
    <row r="755">
      <c r="A755" t="inlineStr">
        <is>
          <t>1915-SET6</t>
        </is>
      </c>
      <c r="B755" t="n">
        <v>1915</v>
      </c>
      <c r="C755" t="n">
        <v>6</v>
      </c>
    </row>
    <row r="756">
      <c r="A756" t="inlineStr">
        <is>
          <t>1916-BOX</t>
        </is>
      </c>
      <c r="B756" t="n">
        <v>1916</v>
      </c>
      <c r="C756" t="n">
        <v>24</v>
      </c>
    </row>
    <row r="757">
      <c r="A757" t="inlineStr">
        <is>
          <t>1916-EACH</t>
        </is>
      </c>
      <c r="B757" t="n">
        <v>1916</v>
      </c>
      <c r="C757" t="n">
        <v>1</v>
      </c>
    </row>
    <row r="758">
      <c r="A758" t="inlineStr">
        <is>
          <t>1916-PACK2</t>
        </is>
      </c>
      <c r="B758" t="n">
        <v>1916</v>
      </c>
      <c r="C758" t="n">
        <v>2</v>
      </c>
    </row>
    <row r="759">
      <c r="A759" t="inlineStr">
        <is>
          <t>1917-BOX</t>
        </is>
      </c>
      <c r="B759" t="n">
        <v>1917</v>
      </c>
      <c r="C759" t="n">
        <v>24</v>
      </c>
    </row>
    <row r="760">
      <c r="A760" t="inlineStr">
        <is>
          <t>1917-EACH</t>
        </is>
      </c>
      <c r="B760" t="n">
        <v>1917</v>
      </c>
      <c r="C760" t="n">
        <v>1</v>
      </c>
    </row>
    <row r="761">
      <c r="A761" t="inlineStr">
        <is>
          <t>1917-PACK2</t>
        </is>
      </c>
      <c r="B761" t="n">
        <v>1917</v>
      </c>
      <c r="C761" t="n">
        <v>2</v>
      </c>
    </row>
    <row r="762">
      <c r="A762" t="inlineStr">
        <is>
          <t>1918-BOX</t>
        </is>
      </c>
      <c r="B762" t="n">
        <v>1918</v>
      </c>
      <c r="C762" t="n">
        <v>24</v>
      </c>
    </row>
    <row r="763">
      <c r="A763" t="inlineStr">
        <is>
          <t>1918-EACH</t>
        </is>
      </c>
      <c r="B763" t="n">
        <v>1918</v>
      </c>
      <c r="C763" t="n">
        <v>1</v>
      </c>
    </row>
    <row r="764">
      <c r="A764" t="inlineStr">
        <is>
          <t>1918-PACK2</t>
        </is>
      </c>
      <c r="B764" t="n">
        <v>1918</v>
      </c>
      <c r="C764" t="n">
        <v>2</v>
      </c>
    </row>
    <row r="765">
      <c r="A765" t="inlineStr">
        <is>
          <t>1919-BOX</t>
        </is>
      </c>
      <c r="B765" t="n">
        <v>1919</v>
      </c>
      <c r="C765" t="n">
        <v>24</v>
      </c>
    </row>
    <row r="766">
      <c r="A766" t="inlineStr">
        <is>
          <t>1919-EACH</t>
        </is>
      </c>
      <c r="B766" t="n">
        <v>1919</v>
      </c>
      <c r="C766" t="n">
        <v>1</v>
      </c>
    </row>
    <row r="767">
      <c r="A767" t="inlineStr">
        <is>
          <t>1919-PACK2</t>
        </is>
      </c>
      <c r="B767" t="n">
        <v>1919</v>
      </c>
      <c r="C767" t="n">
        <v>2</v>
      </c>
    </row>
    <row r="768">
      <c r="A768" t="inlineStr">
        <is>
          <t>1920-BOX</t>
        </is>
      </c>
      <c r="B768" t="n">
        <v>1920</v>
      </c>
      <c r="C768" t="n">
        <v>24</v>
      </c>
    </row>
    <row r="769">
      <c r="A769" t="inlineStr">
        <is>
          <t>1920-SET6</t>
        </is>
      </c>
      <c r="B769" t="n">
        <v>1920</v>
      </c>
      <c r="C769" t="n">
        <v>6</v>
      </c>
    </row>
    <row r="770">
      <c r="A770" t="inlineStr">
        <is>
          <t>1921-BOX</t>
        </is>
      </c>
      <c r="B770" t="n">
        <v>1921</v>
      </c>
      <c r="C770" t="n">
        <v>24</v>
      </c>
    </row>
    <row r="771">
      <c r="A771" t="inlineStr">
        <is>
          <t>1921-EACH</t>
        </is>
      </c>
      <c r="B771" t="n">
        <v>1921</v>
      </c>
      <c r="C771" t="n">
        <v>1</v>
      </c>
    </row>
    <row r="772">
      <c r="A772" t="inlineStr">
        <is>
          <t>1921-PACK2</t>
        </is>
      </c>
      <c r="B772" t="n">
        <v>1921</v>
      </c>
      <c r="C772" t="n">
        <v>2</v>
      </c>
    </row>
    <row r="773">
      <c r="A773" t="inlineStr">
        <is>
          <t>1925-BOX</t>
        </is>
      </c>
      <c r="B773" t="n">
        <v>1925</v>
      </c>
      <c r="C773" t="n">
        <v>24</v>
      </c>
    </row>
    <row r="774">
      <c r="A774" t="inlineStr">
        <is>
          <t>1925-SET3</t>
        </is>
      </c>
      <c r="B774" t="n">
        <v>1925</v>
      </c>
      <c r="C774" t="n">
        <v>3</v>
      </c>
    </row>
    <row r="775">
      <c r="A775" t="inlineStr">
        <is>
          <t>1926-BOX</t>
        </is>
      </c>
      <c r="B775" t="n">
        <v>1926</v>
      </c>
      <c r="C775" t="n">
        <v>24</v>
      </c>
    </row>
    <row r="776">
      <c r="A776" t="inlineStr">
        <is>
          <t>1926-SET6</t>
        </is>
      </c>
      <c r="B776" t="n">
        <v>1926</v>
      </c>
      <c r="C776" t="n">
        <v>6</v>
      </c>
    </row>
    <row r="777">
      <c r="A777" t="inlineStr">
        <is>
          <t>1927-BOX</t>
        </is>
      </c>
      <c r="B777" t="n">
        <v>1927</v>
      </c>
      <c r="C777" t="n">
        <v>24</v>
      </c>
    </row>
    <row r="778">
      <c r="A778" t="inlineStr">
        <is>
          <t>1927-SET3</t>
        </is>
      </c>
      <c r="B778" t="n">
        <v>1927</v>
      </c>
      <c r="C778" t="n">
        <v>3</v>
      </c>
    </row>
    <row r="779">
      <c r="A779" t="inlineStr">
        <is>
          <t>1928-BOX</t>
        </is>
      </c>
      <c r="B779" t="n">
        <v>1928</v>
      </c>
      <c r="C779" t="n">
        <v>24</v>
      </c>
    </row>
    <row r="780">
      <c r="A780" t="inlineStr">
        <is>
          <t>1928-SET3</t>
        </is>
      </c>
      <c r="B780" t="n">
        <v>1928</v>
      </c>
      <c r="C780" t="n">
        <v>3</v>
      </c>
    </row>
    <row r="781">
      <c r="A781" t="inlineStr">
        <is>
          <t>1929-BOX</t>
        </is>
      </c>
      <c r="B781" t="n">
        <v>1929</v>
      </c>
      <c r="C781" t="n">
        <v>24</v>
      </c>
    </row>
    <row r="782">
      <c r="A782" t="inlineStr">
        <is>
          <t>1929-EACH</t>
        </is>
      </c>
      <c r="B782" t="n">
        <v>1929</v>
      </c>
      <c r="C782" t="n">
        <v>1</v>
      </c>
    </row>
    <row r="783">
      <c r="A783" t="inlineStr">
        <is>
          <t>1929-PACK2</t>
        </is>
      </c>
      <c r="B783" t="n">
        <v>1929</v>
      </c>
      <c r="C783" t="n">
        <v>2</v>
      </c>
    </row>
    <row r="784">
      <c r="A784" t="inlineStr">
        <is>
          <t>1933-BOX</t>
        </is>
      </c>
      <c r="B784" t="n">
        <v>1933</v>
      </c>
      <c r="C784" t="n">
        <v>24</v>
      </c>
    </row>
    <row r="785">
      <c r="A785" t="inlineStr">
        <is>
          <t>1933-SET6</t>
        </is>
      </c>
      <c r="B785" t="n">
        <v>1933</v>
      </c>
      <c r="C785" t="n">
        <v>6</v>
      </c>
    </row>
    <row r="786">
      <c r="A786" t="inlineStr">
        <is>
          <t>1934-BOX</t>
        </is>
      </c>
      <c r="B786" t="n">
        <v>1934</v>
      </c>
      <c r="C786" t="n">
        <v>24</v>
      </c>
    </row>
    <row r="787">
      <c r="A787" t="inlineStr">
        <is>
          <t>1934-SET6</t>
        </is>
      </c>
      <c r="B787" t="n">
        <v>1934</v>
      </c>
      <c r="C787" t="n">
        <v>6</v>
      </c>
    </row>
    <row r="788">
      <c r="A788" t="inlineStr">
        <is>
          <t>1939-BOX</t>
        </is>
      </c>
      <c r="B788" t="n">
        <v>1939</v>
      </c>
      <c r="C788" t="n">
        <v>24</v>
      </c>
    </row>
    <row r="789">
      <c r="A789" t="inlineStr">
        <is>
          <t>1939-EACH</t>
        </is>
      </c>
      <c r="B789" t="n">
        <v>1939</v>
      </c>
      <c r="C789" t="n">
        <v>1</v>
      </c>
    </row>
    <row r="790">
      <c r="A790" t="inlineStr">
        <is>
          <t>1939-PACK4</t>
        </is>
      </c>
      <c r="B790" t="n">
        <v>1939</v>
      </c>
      <c r="C790" t="n">
        <v>4</v>
      </c>
    </row>
    <row r="791">
      <c r="A791" t="inlineStr">
        <is>
          <t>1940-BOX</t>
        </is>
      </c>
      <c r="B791" t="n">
        <v>1940</v>
      </c>
      <c r="C791" t="n">
        <v>24</v>
      </c>
    </row>
    <row r="792">
      <c r="A792" t="inlineStr">
        <is>
          <t>1940-CASE</t>
        </is>
      </c>
      <c r="B792" t="n">
        <v>1940</v>
      </c>
      <c r="C792" t="n">
        <v>288</v>
      </c>
    </row>
    <row r="793">
      <c r="A793" t="inlineStr">
        <is>
          <t>1941-BOX</t>
        </is>
      </c>
      <c r="B793" t="n">
        <v>1941</v>
      </c>
      <c r="C793" t="n">
        <v>24</v>
      </c>
    </row>
    <row r="794">
      <c r="A794" t="inlineStr">
        <is>
          <t>1941-EACH</t>
        </is>
      </c>
      <c r="B794" t="n">
        <v>1941</v>
      </c>
      <c r="C794" t="n">
        <v>1</v>
      </c>
    </row>
    <row r="795">
      <c r="A795" t="inlineStr">
        <is>
          <t>2000-BOX</t>
        </is>
      </c>
      <c r="B795" t="n">
        <v>2000</v>
      </c>
      <c r="C795" t="n">
        <v>24</v>
      </c>
    </row>
    <row r="796">
      <c r="A796" t="inlineStr">
        <is>
          <t>2000-EACH</t>
        </is>
      </c>
      <c r="B796" t="n">
        <v>2000</v>
      </c>
      <c r="C796" t="n">
        <v>1</v>
      </c>
    </row>
    <row r="797">
      <c r="A797" t="inlineStr">
        <is>
          <t>2000-PACK2</t>
        </is>
      </c>
      <c r="B797" t="n">
        <v>2000</v>
      </c>
      <c r="C797" t="n">
        <v>2</v>
      </c>
    </row>
    <row r="798">
      <c r="A798" t="inlineStr">
        <is>
          <t>20017-CASE</t>
        </is>
      </c>
      <c r="B798" t="n">
        <v>20017</v>
      </c>
      <c r="C798" t="n">
        <v>1</v>
      </c>
    </row>
    <row r="799">
      <c r="A799" t="inlineStr">
        <is>
          <t>20018-CASE</t>
        </is>
      </c>
      <c r="B799" t="n">
        <v>20018</v>
      </c>
      <c r="C799" t="n">
        <v>1</v>
      </c>
    </row>
    <row r="800">
      <c r="A800" t="inlineStr">
        <is>
          <t>2001-BOX</t>
        </is>
      </c>
      <c r="B800" t="n">
        <v>2001</v>
      </c>
      <c r="C800" t="n">
        <v>24</v>
      </c>
    </row>
    <row r="801">
      <c r="A801" t="inlineStr">
        <is>
          <t>2001-EACH</t>
        </is>
      </c>
      <c r="B801" t="n">
        <v>2001</v>
      </c>
      <c r="C801" t="n">
        <v>1</v>
      </c>
    </row>
    <row r="802">
      <c r="A802" t="inlineStr">
        <is>
          <t>2001-PACK2</t>
        </is>
      </c>
      <c r="B802" t="n">
        <v>2001</v>
      </c>
      <c r="C802" t="n">
        <v>2</v>
      </c>
    </row>
    <row r="803">
      <c r="A803" t="inlineStr">
        <is>
          <t>20050-CASE</t>
        </is>
      </c>
      <c r="B803" t="n">
        <v>20050</v>
      </c>
      <c r="C803" t="n">
        <v>1</v>
      </c>
    </row>
    <row r="804">
      <c r="A804" t="inlineStr">
        <is>
          <t>2005-BOX</t>
        </is>
      </c>
      <c r="B804" t="n">
        <v>2005</v>
      </c>
      <c r="C804" t="n">
        <v>24</v>
      </c>
    </row>
    <row r="805">
      <c r="A805" t="inlineStr">
        <is>
          <t>2005-EACH</t>
        </is>
      </c>
      <c r="B805" t="n">
        <v>2005</v>
      </c>
      <c r="C805" t="n">
        <v>1</v>
      </c>
    </row>
    <row r="806">
      <c r="A806" t="inlineStr">
        <is>
          <t>2005-PACK2</t>
        </is>
      </c>
      <c r="B806" t="n">
        <v>2005</v>
      </c>
      <c r="C806" t="n">
        <v>2</v>
      </c>
    </row>
    <row r="807">
      <c r="A807" t="inlineStr">
        <is>
          <t>2006-BOX</t>
        </is>
      </c>
      <c r="B807" t="n">
        <v>2006</v>
      </c>
      <c r="C807" t="n">
        <v>24</v>
      </c>
    </row>
    <row r="808">
      <c r="A808" t="inlineStr">
        <is>
          <t>2006-EACH</t>
        </is>
      </c>
      <c r="B808" t="n">
        <v>2006</v>
      </c>
      <c r="C808" t="n">
        <v>1</v>
      </c>
    </row>
    <row r="809">
      <c r="A809" t="inlineStr">
        <is>
          <t>2006-PACK2</t>
        </is>
      </c>
      <c r="B809" t="n">
        <v>2006</v>
      </c>
      <c r="C809" t="n">
        <v>2</v>
      </c>
    </row>
    <row r="810">
      <c r="A810" t="inlineStr">
        <is>
          <t>20070-CASE</t>
        </is>
      </c>
      <c r="B810" t="n">
        <v>20070</v>
      </c>
      <c r="C810" t="n">
        <v>1</v>
      </c>
    </row>
    <row r="811">
      <c r="A811" t="inlineStr">
        <is>
          <t>20077-CASE</t>
        </is>
      </c>
      <c r="B811" t="n">
        <v>20077</v>
      </c>
      <c r="C811" t="n">
        <v>1</v>
      </c>
    </row>
    <row r="812">
      <c r="A812" t="inlineStr">
        <is>
          <t>2007-BAIZIC</t>
        </is>
      </c>
      <c r="B812" t="n">
        <v>2007</v>
      </c>
      <c r="C812" t="n">
        <v>1</v>
      </c>
    </row>
    <row r="813">
      <c r="A813" t="inlineStr">
        <is>
          <t>2007-BOX</t>
        </is>
      </c>
      <c r="B813" t="n">
        <v>2007</v>
      </c>
      <c r="C813" t="n">
        <v>24</v>
      </c>
    </row>
    <row r="814">
      <c r="A814" t="inlineStr">
        <is>
          <t>2007-EACH</t>
        </is>
      </c>
      <c r="B814" t="n">
        <v>2007</v>
      </c>
      <c r="C814" t="n">
        <v>1</v>
      </c>
    </row>
    <row r="815">
      <c r="A815" t="inlineStr">
        <is>
          <t>2007-PACK2</t>
        </is>
      </c>
      <c r="B815" t="n">
        <v>2007</v>
      </c>
      <c r="C815" t="n">
        <v>2</v>
      </c>
    </row>
    <row r="816">
      <c r="A816" t="inlineStr">
        <is>
          <t>20080-CASE</t>
        </is>
      </c>
      <c r="B816" t="n">
        <v>20080</v>
      </c>
      <c r="C816" t="n">
        <v>1</v>
      </c>
    </row>
    <row r="817">
      <c r="A817" t="inlineStr">
        <is>
          <t>20081-CASE</t>
        </is>
      </c>
      <c r="B817" t="n">
        <v>20081</v>
      </c>
      <c r="C817" t="n">
        <v>1</v>
      </c>
    </row>
    <row r="818">
      <c r="A818" t="inlineStr">
        <is>
          <t>2008-BOX</t>
        </is>
      </c>
      <c r="B818" t="n">
        <v>2008</v>
      </c>
      <c r="C818" t="n">
        <v>24</v>
      </c>
    </row>
    <row r="819">
      <c r="A819" t="inlineStr">
        <is>
          <t>2008-EACH</t>
        </is>
      </c>
      <c r="B819" t="n">
        <v>2008</v>
      </c>
      <c r="C819" t="n">
        <v>1</v>
      </c>
    </row>
    <row r="820">
      <c r="A820" t="inlineStr">
        <is>
          <t>2008-PACK2</t>
        </is>
      </c>
      <c r="B820" t="n">
        <v>2008</v>
      </c>
      <c r="C820" t="n">
        <v>2</v>
      </c>
    </row>
    <row r="821">
      <c r="A821" t="inlineStr">
        <is>
          <t>2009-EACH</t>
        </is>
      </c>
      <c r="B821" t="n">
        <v>2009</v>
      </c>
      <c r="C821" t="n">
        <v>1</v>
      </c>
    </row>
    <row r="822">
      <c r="A822" t="inlineStr">
        <is>
          <t>2010-BOX</t>
        </is>
      </c>
      <c r="B822" t="n">
        <v>2010</v>
      </c>
      <c r="C822" t="n">
        <v>24</v>
      </c>
    </row>
    <row r="823">
      <c r="A823" t="inlineStr">
        <is>
          <t>2010-EACH</t>
        </is>
      </c>
      <c r="B823" t="n">
        <v>2010</v>
      </c>
      <c r="C823" t="n">
        <v>1</v>
      </c>
    </row>
    <row r="824">
      <c r="A824" t="inlineStr">
        <is>
          <t>2010-PACK2</t>
        </is>
      </c>
      <c r="B824" t="n">
        <v>2010</v>
      </c>
      <c r="C824" t="n">
        <v>2</v>
      </c>
    </row>
    <row r="825">
      <c r="A825" t="inlineStr">
        <is>
          <t>2011-BOX</t>
        </is>
      </c>
      <c r="B825" t="n">
        <v>2011</v>
      </c>
      <c r="C825" t="n">
        <v>24</v>
      </c>
    </row>
    <row r="826">
      <c r="A826" t="inlineStr">
        <is>
          <t>2011-EACH</t>
        </is>
      </c>
      <c r="B826" t="n">
        <v>2011</v>
      </c>
      <c r="C826" t="n">
        <v>1</v>
      </c>
    </row>
    <row r="827">
      <c r="A827" t="inlineStr">
        <is>
          <t>2011-PACK2</t>
        </is>
      </c>
      <c r="B827" t="n">
        <v>2011</v>
      </c>
      <c r="C827" t="n">
        <v>2</v>
      </c>
    </row>
    <row r="828">
      <c r="A828" t="inlineStr">
        <is>
          <t>2012-BOX</t>
        </is>
      </c>
      <c r="B828" t="n">
        <v>2012</v>
      </c>
      <c r="C828" t="n">
        <v>24</v>
      </c>
    </row>
    <row r="829">
      <c r="A829" t="inlineStr">
        <is>
          <t>2012-EACH</t>
        </is>
      </c>
      <c r="B829" t="n">
        <v>2012</v>
      </c>
      <c r="C829" t="n">
        <v>1</v>
      </c>
    </row>
    <row r="830">
      <c r="A830" t="inlineStr">
        <is>
          <t>2012-PACK2</t>
        </is>
      </c>
      <c r="B830" t="n">
        <v>2012</v>
      </c>
      <c r="C830" t="n">
        <v>2</v>
      </c>
    </row>
    <row r="831">
      <c r="A831" t="inlineStr">
        <is>
          <t>2013-CASE</t>
        </is>
      </c>
      <c r="B831" t="n">
        <v>2013</v>
      </c>
      <c r="C831" t="n">
        <v>24</v>
      </c>
    </row>
    <row r="832">
      <c r="A832" t="inlineStr">
        <is>
          <t>2013-EACH</t>
        </is>
      </c>
      <c r="B832" t="n">
        <v>2013</v>
      </c>
      <c r="C832" t="n">
        <v>1</v>
      </c>
    </row>
    <row r="833">
      <c r="A833" t="inlineStr">
        <is>
          <t>2013-PACK4</t>
        </is>
      </c>
      <c r="B833" t="n">
        <v>2013</v>
      </c>
      <c r="C833" t="n">
        <v>4</v>
      </c>
    </row>
    <row r="834">
      <c r="A834" t="inlineStr">
        <is>
          <t>2014-CASE</t>
        </is>
      </c>
      <c r="B834" t="n">
        <v>2014</v>
      </c>
      <c r="C834" t="n">
        <v>48</v>
      </c>
    </row>
    <row r="835">
      <c r="A835" t="inlineStr">
        <is>
          <t>2014-EACH</t>
        </is>
      </c>
      <c r="B835" t="n">
        <v>2014</v>
      </c>
      <c r="C835" t="n">
        <v>1</v>
      </c>
    </row>
    <row r="836">
      <c r="A836" t="inlineStr">
        <is>
          <t>2014-PACK2</t>
        </is>
      </c>
      <c r="B836" t="n">
        <v>2014</v>
      </c>
      <c r="C836" t="n">
        <v>2</v>
      </c>
    </row>
    <row r="837">
      <c r="A837" t="inlineStr">
        <is>
          <t>2015-BOX</t>
        </is>
      </c>
      <c r="B837" t="n">
        <v>2015</v>
      </c>
      <c r="C837" t="n">
        <v>24</v>
      </c>
    </row>
    <row r="838">
      <c r="A838" t="inlineStr">
        <is>
          <t>2015-EACH</t>
        </is>
      </c>
      <c r="B838" t="n">
        <v>2015</v>
      </c>
      <c r="C838" t="n">
        <v>1</v>
      </c>
    </row>
    <row r="839">
      <c r="A839" t="inlineStr">
        <is>
          <t>2015-PACK2</t>
        </is>
      </c>
      <c r="B839" t="n">
        <v>2015</v>
      </c>
      <c r="C839" t="n">
        <v>2</v>
      </c>
    </row>
    <row r="840">
      <c r="A840" t="inlineStr">
        <is>
          <t>2017-BOX</t>
        </is>
      </c>
      <c r="B840" t="n">
        <v>2017</v>
      </c>
      <c r="C840" t="n">
        <v>24</v>
      </c>
    </row>
    <row r="841">
      <c r="A841" t="inlineStr">
        <is>
          <t>2017-EACH</t>
        </is>
      </c>
      <c r="B841" t="n">
        <v>2017</v>
      </c>
      <c r="C841" t="n">
        <v>1</v>
      </c>
    </row>
    <row r="842">
      <c r="A842" t="inlineStr">
        <is>
          <t>2017-PACK2</t>
        </is>
      </c>
      <c r="B842" t="n">
        <v>2017</v>
      </c>
      <c r="C842" t="n">
        <v>2</v>
      </c>
    </row>
    <row r="843">
      <c r="A843" t="inlineStr">
        <is>
          <t>2019-CASE</t>
        </is>
      </c>
      <c r="B843" t="n">
        <v>2019</v>
      </c>
      <c r="C843" t="n">
        <v>2</v>
      </c>
    </row>
    <row r="844">
      <c r="A844" t="inlineStr">
        <is>
          <t>2019-EACH</t>
        </is>
      </c>
      <c r="B844" t="n">
        <v>2019</v>
      </c>
      <c r="C844" t="n">
        <v>1</v>
      </c>
    </row>
    <row r="845">
      <c r="A845" t="inlineStr">
        <is>
          <t>2022-BOX</t>
        </is>
      </c>
      <c r="B845" t="n">
        <v>2022</v>
      </c>
      <c r="C845" t="n">
        <v>24</v>
      </c>
    </row>
    <row r="846">
      <c r="A846" t="inlineStr">
        <is>
          <t>2022-EACH</t>
        </is>
      </c>
      <c r="B846" t="n">
        <v>2022</v>
      </c>
      <c r="C846" t="n">
        <v>1</v>
      </c>
    </row>
    <row r="847">
      <c r="A847" t="inlineStr">
        <is>
          <t>2022-PACK2</t>
        </is>
      </c>
      <c r="B847" t="n">
        <v>2022</v>
      </c>
      <c r="C847" t="n">
        <v>2</v>
      </c>
    </row>
    <row r="848">
      <c r="A848" t="inlineStr">
        <is>
          <t>2023-BOX</t>
        </is>
      </c>
      <c r="B848" t="n">
        <v>2023</v>
      </c>
      <c r="C848" t="n">
        <v>24</v>
      </c>
    </row>
    <row r="849">
      <c r="A849" t="inlineStr">
        <is>
          <t>2023-EACH</t>
        </is>
      </c>
      <c r="B849" t="n">
        <v>2023</v>
      </c>
      <c r="C849" t="n">
        <v>1</v>
      </c>
    </row>
    <row r="850">
      <c r="A850" t="inlineStr">
        <is>
          <t>2023-PACK2</t>
        </is>
      </c>
      <c r="B850" t="n">
        <v>2023</v>
      </c>
      <c r="C850" t="n">
        <v>2</v>
      </c>
    </row>
    <row r="851">
      <c r="A851" t="inlineStr">
        <is>
          <t>2024-BOX</t>
        </is>
      </c>
      <c r="B851" t="n">
        <v>2024</v>
      </c>
      <c r="C851" t="n">
        <v>24</v>
      </c>
    </row>
    <row r="852">
      <c r="A852" t="inlineStr">
        <is>
          <t>2024-EACH</t>
        </is>
      </c>
      <c r="B852" t="n">
        <v>2024</v>
      </c>
      <c r="C852" t="n">
        <v>1</v>
      </c>
    </row>
    <row r="853">
      <c r="A853" t="inlineStr">
        <is>
          <t>2024-PACK2</t>
        </is>
      </c>
      <c r="B853" t="n">
        <v>2024</v>
      </c>
      <c r="C853" t="n">
        <v>2</v>
      </c>
    </row>
    <row r="854">
      <c r="A854" t="inlineStr">
        <is>
          <t>2025-BAZIC</t>
        </is>
      </c>
      <c r="B854" t="n">
        <v>2025</v>
      </c>
      <c r="C854" t="n">
        <v>1</v>
      </c>
    </row>
    <row r="855">
      <c r="A855" t="inlineStr">
        <is>
          <t>2025-BOX</t>
        </is>
      </c>
      <c r="B855" t="n">
        <v>2025</v>
      </c>
      <c r="C855" t="n">
        <v>24</v>
      </c>
    </row>
    <row r="856">
      <c r="A856" t="inlineStr">
        <is>
          <t>2025-EACH</t>
        </is>
      </c>
      <c r="B856" t="n">
        <v>2025</v>
      </c>
      <c r="C856" t="n">
        <v>1</v>
      </c>
    </row>
    <row r="857">
      <c r="A857" t="inlineStr">
        <is>
          <t>2025-PACK2</t>
        </is>
      </c>
      <c r="B857" t="n">
        <v>2025</v>
      </c>
      <c r="C857" t="n">
        <v>2</v>
      </c>
    </row>
    <row r="858">
      <c r="A858" t="inlineStr">
        <is>
          <t>2027-BOX</t>
        </is>
      </c>
      <c r="B858" t="n">
        <v>2027</v>
      </c>
      <c r="C858" t="n">
        <v>24</v>
      </c>
    </row>
    <row r="859">
      <c r="A859" t="inlineStr">
        <is>
          <t>2027-EACH</t>
        </is>
      </c>
      <c r="B859" t="n">
        <v>2027</v>
      </c>
      <c r="C859" t="n">
        <v>1</v>
      </c>
    </row>
    <row r="860">
      <c r="A860" t="inlineStr">
        <is>
          <t>2027-PACK2</t>
        </is>
      </c>
      <c r="B860" t="n">
        <v>2027</v>
      </c>
      <c r="C860" t="n">
        <v>2</v>
      </c>
    </row>
    <row r="861">
      <c r="A861" t="inlineStr">
        <is>
          <t>2028-BOX</t>
        </is>
      </c>
      <c r="B861" t="n">
        <v>2028</v>
      </c>
      <c r="C861" t="n">
        <v>24</v>
      </c>
    </row>
    <row r="862">
      <c r="A862" t="inlineStr">
        <is>
          <t>2028-EACH</t>
        </is>
      </c>
      <c r="B862" t="n">
        <v>2028</v>
      </c>
      <c r="C862" t="n">
        <v>1</v>
      </c>
    </row>
    <row r="863">
      <c r="A863" t="inlineStr">
        <is>
          <t>2028-PACK2</t>
        </is>
      </c>
      <c r="B863" t="n">
        <v>2028</v>
      </c>
      <c r="C863" t="n">
        <v>2</v>
      </c>
    </row>
    <row r="864">
      <c r="A864" t="inlineStr">
        <is>
          <t>2029-BOX</t>
        </is>
      </c>
      <c r="B864" t="n">
        <v>2029</v>
      </c>
      <c r="C864" t="n">
        <v>24</v>
      </c>
    </row>
    <row r="865">
      <c r="A865" t="inlineStr">
        <is>
          <t>2029-EACH</t>
        </is>
      </c>
      <c r="B865" t="n">
        <v>2029</v>
      </c>
      <c r="C865" t="n">
        <v>1</v>
      </c>
    </row>
    <row r="866">
      <c r="A866" t="inlineStr">
        <is>
          <t>2029-PACK2</t>
        </is>
      </c>
      <c r="B866" t="n">
        <v>2029</v>
      </c>
      <c r="C866" t="n">
        <v>2</v>
      </c>
    </row>
    <row r="867">
      <c r="A867" t="inlineStr">
        <is>
          <t>2030-BOX</t>
        </is>
      </c>
      <c r="B867" t="n">
        <v>2030</v>
      </c>
      <c r="C867" t="n">
        <v>12</v>
      </c>
    </row>
    <row r="868">
      <c r="A868" t="inlineStr">
        <is>
          <t>2030-EACH</t>
        </is>
      </c>
      <c r="B868" t="n">
        <v>2030</v>
      </c>
      <c r="C868" t="n">
        <v>1</v>
      </c>
    </row>
    <row r="869">
      <c r="A869" t="inlineStr">
        <is>
          <t>2030-PACK2</t>
        </is>
      </c>
      <c r="B869" t="n">
        <v>2030</v>
      </c>
      <c r="C869" t="n">
        <v>2</v>
      </c>
    </row>
    <row r="870">
      <c r="A870" t="inlineStr">
        <is>
          <t>203-BOX</t>
        </is>
      </c>
      <c r="B870" t="n">
        <v>203</v>
      </c>
      <c r="C870" t="n">
        <v>24</v>
      </c>
    </row>
    <row r="871">
      <c r="A871" t="inlineStr">
        <is>
          <t>203-EACH</t>
        </is>
      </c>
      <c r="B871" t="n">
        <v>203</v>
      </c>
      <c r="C871" t="n">
        <v>1</v>
      </c>
    </row>
    <row r="872">
      <c r="A872" t="inlineStr">
        <is>
          <t>203-PACK2</t>
        </is>
      </c>
      <c r="B872" t="n">
        <v>203</v>
      </c>
      <c r="C872" t="n">
        <v>2</v>
      </c>
    </row>
    <row r="873">
      <c r="A873" t="inlineStr">
        <is>
          <t>2042-BOX</t>
        </is>
      </c>
      <c r="B873" t="n">
        <v>2042</v>
      </c>
      <c r="C873" t="n">
        <v>24</v>
      </c>
    </row>
    <row r="874">
      <c r="A874" t="inlineStr">
        <is>
          <t>2042-EACH</t>
        </is>
      </c>
      <c r="B874" t="n">
        <v>2042</v>
      </c>
      <c r="C874" t="n">
        <v>1</v>
      </c>
    </row>
    <row r="875">
      <c r="A875" t="inlineStr">
        <is>
          <t>2042-PACK2</t>
        </is>
      </c>
      <c r="B875" t="n">
        <v>2042</v>
      </c>
      <c r="C875" t="n">
        <v>2</v>
      </c>
    </row>
    <row r="876">
      <c r="A876" t="inlineStr">
        <is>
          <t>2043-BOX</t>
        </is>
      </c>
      <c r="B876" t="n">
        <v>2043</v>
      </c>
      <c r="C876" t="n">
        <v>24</v>
      </c>
    </row>
    <row r="877">
      <c r="A877" t="inlineStr">
        <is>
          <t>2043-EACH</t>
        </is>
      </c>
      <c r="B877" t="n">
        <v>2043</v>
      </c>
      <c r="C877" t="n">
        <v>1</v>
      </c>
    </row>
    <row r="878">
      <c r="A878" t="inlineStr">
        <is>
          <t>2043-PACK2</t>
        </is>
      </c>
      <c r="B878" t="n">
        <v>2043</v>
      </c>
      <c r="C878" t="n">
        <v>2</v>
      </c>
    </row>
    <row r="879">
      <c r="A879" t="inlineStr">
        <is>
          <t>2044-CASE</t>
        </is>
      </c>
      <c r="B879" t="n">
        <v>2044</v>
      </c>
      <c r="C879" t="n">
        <v>48</v>
      </c>
    </row>
    <row r="880">
      <c r="A880" t="inlineStr">
        <is>
          <t>2044-EACH</t>
        </is>
      </c>
      <c r="B880" t="n">
        <v>2044</v>
      </c>
      <c r="C880" t="n">
        <v>1</v>
      </c>
    </row>
    <row r="881">
      <c r="A881" t="inlineStr">
        <is>
          <t>2044-PACK2</t>
        </is>
      </c>
      <c r="B881" t="n">
        <v>2044</v>
      </c>
      <c r="C881" t="n">
        <v>2</v>
      </c>
    </row>
    <row r="882">
      <c r="A882" t="inlineStr">
        <is>
          <t>2045-CASE</t>
        </is>
      </c>
      <c r="B882" t="n">
        <v>2045</v>
      </c>
      <c r="C882" t="n">
        <v>2</v>
      </c>
    </row>
    <row r="883">
      <c r="A883" t="inlineStr">
        <is>
          <t>2045-EACH</t>
        </is>
      </c>
      <c r="B883" t="n">
        <v>2045</v>
      </c>
      <c r="C883" t="n">
        <v>1</v>
      </c>
    </row>
    <row r="884">
      <c r="A884" t="inlineStr">
        <is>
          <t>2046-CASE</t>
        </is>
      </c>
      <c r="B884" t="n">
        <v>2046</v>
      </c>
      <c r="C884" t="n">
        <v>24</v>
      </c>
    </row>
    <row r="885">
      <c r="A885" t="inlineStr">
        <is>
          <t>2046-SET4</t>
        </is>
      </c>
      <c r="B885" t="n">
        <v>2046</v>
      </c>
      <c r="C885" t="n">
        <v>4</v>
      </c>
    </row>
    <row r="886">
      <c r="A886" t="inlineStr">
        <is>
          <t>2049-BOX</t>
        </is>
      </c>
      <c r="B886" t="n">
        <v>2049</v>
      </c>
      <c r="C886" t="n">
        <v>48</v>
      </c>
    </row>
    <row r="887">
      <c r="A887" t="inlineStr">
        <is>
          <t>2049-CASE</t>
        </is>
      </c>
      <c r="B887" t="n">
        <v>2049</v>
      </c>
      <c r="C887" t="n">
        <v>48</v>
      </c>
    </row>
    <row r="888">
      <c r="A888" t="inlineStr">
        <is>
          <t>2049-SET3</t>
        </is>
      </c>
      <c r="B888" t="n">
        <v>2049</v>
      </c>
      <c r="C888" t="n">
        <v>3</v>
      </c>
    </row>
    <row r="889">
      <c r="A889" t="inlineStr">
        <is>
          <t>204-BAZIC</t>
        </is>
      </c>
      <c r="B889" t="n">
        <v>204</v>
      </c>
      <c r="C889" t="n">
        <v>1</v>
      </c>
    </row>
    <row r="890">
      <c r="A890" t="inlineStr">
        <is>
          <t>204-BOX</t>
        </is>
      </c>
      <c r="B890" t="n">
        <v>204</v>
      </c>
      <c r="C890" t="n">
        <v>24</v>
      </c>
    </row>
    <row r="891">
      <c r="A891" t="inlineStr">
        <is>
          <t>204-EACH</t>
        </is>
      </c>
      <c r="B891" t="n">
        <v>204</v>
      </c>
      <c r="C891" t="n">
        <v>1</v>
      </c>
    </row>
    <row r="892">
      <c r="A892" t="inlineStr">
        <is>
          <t>204-PACK2</t>
        </is>
      </c>
      <c r="B892" t="n">
        <v>204</v>
      </c>
      <c r="C892" t="n">
        <v>2</v>
      </c>
    </row>
    <row r="893">
      <c r="A893" t="inlineStr">
        <is>
          <t>2050-BOX</t>
        </is>
      </c>
      <c r="B893" t="n">
        <v>2050</v>
      </c>
      <c r="C893" t="n">
        <v>24</v>
      </c>
    </row>
    <row r="894">
      <c r="A894" t="inlineStr">
        <is>
          <t>2050-EACH</t>
        </is>
      </c>
      <c r="B894" t="n">
        <v>2050</v>
      </c>
      <c r="C894" t="n">
        <v>1</v>
      </c>
    </row>
    <row r="895">
      <c r="A895" t="inlineStr">
        <is>
          <t>2050-PACK2</t>
        </is>
      </c>
      <c r="B895" t="n">
        <v>2050</v>
      </c>
      <c r="C895" t="n">
        <v>2</v>
      </c>
    </row>
    <row r="896">
      <c r="A896" t="inlineStr">
        <is>
          <t>2051-BOX</t>
        </is>
      </c>
      <c r="B896" t="n">
        <v>2051</v>
      </c>
      <c r="C896" t="n">
        <v>24</v>
      </c>
    </row>
    <row r="897">
      <c r="A897" t="inlineStr">
        <is>
          <t>2051-EACH</t>
        </is>
      </c>
      <c r="B897" t="n">
        <v>2051</v>
      </c>
      <c r="C897" t="n">
        <v>1</v>
      </c>
    </row>
    <row r="898">
      <c r="A898" t="inlineStr">
        <is>
          <t>2051-PACK2</t>
        </is>
      </c>
      <c r="B898" t="n">
        <v>2051</v>
      </c>
      <c r="C898" t="n">
        <v>2</v>
      </c>
    </row>
    <row r="899">
      <c r="A899" t="inlineStr">
        <is>
          <t>2052-BOX</t>
        </is>
      </c>
      <c r="B899" t="n">
        <v>2052</v>
      </c>
      <c r="C899" t="n">
        <v>24</v>
      </c>
    </row>
    <row r="900">
      <c r="A900" t="inlineStr">
        <is>
          <t>2052-EACH</t>
        </is>
      </c>
      <c r="B900" t="n">
        <v>2052</v>
      </c>
      <c r="C900" t="n">
        <v>1</v>
      </c>
    </row>
    <row r="901">
      <c r="A901" t="inlineStr">
        <is>
          <t>2052-PACK2</t>
        </is>
      </c>
      <c r="B901" t="n">
        <v>2052</v>
      </c>
      <c r="C901" t="n">
        <v>2</v>
      </c>
    </row>
    <row r="902">
      <c r="A902" t="inlineStr">
        <is>
          <t>2053-BOX</t>
        </is>
      </c>
      <c r="B902" t="n">
        <v>2053</v>
      </c>
      <c r="C902" t="n">
        <v>12</v>
      </c>
    </row>
    <row r="903">
      <c r="A903" t="inlineStr">
        <is>
          <t>2053-CASE</t>
        </is>
      </c>
      <c r="B903" t="n">
        <v>2053</v>
      </c>
      <c r="C903" t="n">
        <v>288</v>
      </c>
    </row>
    <row r="904">
      <c r="A904" t="inlineStr">
        <is>
          <t>2054-BOX</t>
        </is>
      </c>
      <c r="B904" t="n">
        <v>2054</v>
      </c>
      <c r="C904" t="n">
        <v>12</v>
      </c>
    </row>
    <row r="905">
      <c r="A905" t="inlineStr">
        <is>
          <t>2054-CASE</t>
        </is>
      </c>
      <c r="B905" t="n">
        <v>2054</v>
      </c>
      <c r="C905" t="n">
        <v>288</v>
      </c>
    </row>
    <row r="906">
      <c r="A906" t="inlineStr">
        <is>
          <t>2055-BOX</t>
        </is>
      </c>
      <c r="B906" t="n">
        <v>2055</v>
      </c>
      <c r="C906" t="n">
        <v>12</v>
      </c>
    </row>
    <row r="907">
      <c r="A907" t="inlineStr">
        <is>
          <t>2055-CASE</t>
        </is>
      </c>
      <c r="B907" t="n">
        <v>2055</v>
      </c>
      <c r="C907" t="n">
        <v>288</v>
      </c>
    </row>
    <row r="908">
      <c r="A908" t="inlineStr">
        <is>
          <t>205-BOX</t>
        </is>
      </c>
      <c r="B908" t="n">
        <v>205</v>
      </c>
      <c r="C908" t="n">
        <v>24</v>
      </c>
    </row>
    <row r="909">
      <c r="A909" t="inlineStr">
        <is>
          <t>205-EACH</t>
        </is>
      </c>
      <c r="B909" t="n">
        <v>205</v>
      </c>
      <c r="C909" t="n">
        <v>1</v>
      </c>
    </row>
    <row r="910">
      <c r="A910" t="inlineStr">
        <is>
          <t>205-PACK2</t>
        </is>
      </c>
      <c r="B910" t="n">
        <v>205</v>
      </c>
      <c r="C910" t="n">
        <v>2</v>
      </c>
    </row>
    <row r="911">
      <c r="A911" t="inlineStr">
        <is>
          <t>20650-CASE</t>
        </is>
      </c>
      <c r="B911" t="n">
        <v>20650</v>
      </c>
      <c r="C911" t="n">
        <v>24</v>
      </c>
    </row>
    <row r="912">
      <c r="A912" t="inlineStr">
        <is>
          <t>20650-SET4</t>
        </is>
      </c>
      <c r="B912" t="n">
        <v>20650</v>
      </c>
      <c r="C912" t="n">
        <v>4</v>
      </c>
    </row>
    <row r="913">
      <c r="A913" t="inlineStr">
        <is>
          <t>206-BOX</t>
        </is>
      </c>
      <c r="B913" t="n">
        <v>206</v>
      </c>
      <c r="C913" t="n">
        <v>24</v>
      </c>
    </row>
    <row r="914">
      <c r="A914" t="inlineStr">
        <is>
          <t>206-EACH</t>
        </is>
      </c>
      <c r="B914" t="n">
        <v>206</v>
      </c>
      <c r="C914" t="n">
        <v>1</v>
      </c>
    </row>
    <row r="915">
      <c r="A915" t="inlineStr">
        <is>
          <t>206-PACK2</t>
        </is>
      </c>
      <c r="B915" t="n">
        <v>206</v>
      </c>
      <c r="C915" t="n">
        <v>2</v>
      </c>
    </row>
    <row r="916">
      <c r="A916" t="inlineStr">
        <is>
          <t>2070-BOX</t>
        </is>
      </c>
      <c r="B916" t="n">
        <v>2070</v>
      </c>
      <c r="C916" t="n">
        <v>12</v>
      </c>
    </row>
    <row r="917">
      <c r="A917" t="inlineStr">
        <is>
          <t>2070-CASE</t>
        </is>
      </c>
      <c r="B917" t="n">
        <v>2070</v>
      </c>
      <c r="C917" t="n">
        <v>48</v>
      </c>
    </row>
    <row r="918">
      <c r="A918" t="inlineStr">
        <is>
          <t>2070-EACH</t>
        </is>
      </c>
      <c r="B918" t="n">
        <v>2070</v>
      </c>
      <c r="C918" t="n">
        <v>1</v>
      </c>
    </row>
    <row r="919">
      <c r="A919" t="inlineStr">
        <is>
          <t>2070-PACK2</t>
        </is>
      </c>
      <c r="B919" t="n">
        <v>2070</v>
      </c>
      <c r="C919" t="n">
        <v>2</v>
      </c>
    </row>
    <row r="920">
      <c r="A920" t="inlineStr">
        <is>
          <t>2071-BOX</t>
        </is>
      </c>
      <c r="B920" t="n">
        <v>2071</v>
      </c>
      <c r="C920" t="n">
        <v>6</v>
      </c>
    </row>
    <row r="921">
      <c r="A921" t="inlineStr">
        <is>
          <t>2071-CASE</t>
        </is>
      </c>
      <c r="B921" t="n">
        <v>2071</v>
      </c>
      <c r="C921" t="n">
        <v>24</v>
      </c>
    </row>
    <row r="922">
      <c r="A922" t="inlineStr">
        <is>
          <t>2071-EACH</t>
        </is>
      </c>
      <c r="B922" t="n">
        <v>2071</v>
      </c>
      <c r="C922" t="n">
        <v>1</v>
      </c>
    </row>
    <row r="923">
      <c r="A923" t="inlineStr">
        <is>
          <t>2071-PACK2</t>
        </is>
      </c>
      <c r="B923" t="n">
        <v>2071</v>
      </c>
      <c r="C923" t="n">
        <v>2</v>
      </c>
    </row>
    <row r="924">
      <c r="A924" t="inlineStr">
        <is>
          <t>207-BOX</t>
        </is>
      </c>
      <c r="B924" t="n">
        <v>207</v>
      </c>
      <c r="C924" t="n">
        <v>24</v>
      </c>
    </row>
    <row r="925">
      <c r="A925" t="inlineStr">
        <is>
          <t>207-EACH</t>
        </is>
      </c>
      <c r="B925" t="n">
        <v>207</v>
      </c>
      <c r="C925" t="n">
        <v>1</v>
      </c>
    </row>
    <row r="926">
      <c r="A926" t="inlineStr">
        <is>
          <t>207-PACK2</t>
        </is>
      </c>
      <c r="B926" t="n">
        <v>207</v>
      </c>
      <c r="C926" t="n">
        <v>2</v>
      </c>
    </row>
    <row r="927">
      <c r="A927" t="inlineStr">
        <is>
          <t>2080-BOX</t>
        </is>
      </c>
      <c r="B927" t="n">
        <v>2080</v>
      </c>
      <c r="C927" t="n">
        <v>24</v>
      </c>
    </row>
    <row r="928">
      <c r="A928" t="inlineStr">
        <is>
          <t>2080-SET3</t>
        </is>
      </c>
      <c r="B928" t="n">
        <v>2080</v>
      </c>
      <c r="C928" t="n">
        <v>3</v>
      </c>
    </row>
    <row r="929">
      <c r="A929" t="inlineStr">
        <is>
          <t>208-BOX</t>
        </is>
      </c>
      <c r="B929" t="n">
        <v>208</v>
      </c>
      <c r="C929" t="n">
        <v>24</v>
      </c>
    </row>
    <row r="930">
      <c r="A930" t="inlineStr">
        <is>
          <t>208-EACH</t>
        </is>
      </c>
      <c r="B930" t="n">
        <v>208</v>
      </c>
      <c r="C930" t="n">
        <v>1</v>
      </c>
    </row>
    <row r="931">
      <c r="A931" t="inlineStr">
        <is>
          <t>208-PACK2</t>
        </is>
      </c>
      <c r="B931" t="n">
        <v>208</v>
      </c>
      <c r="C931" t="n">
        <v>2</v>
      </c>
    </row>
    <row r="932">
      <c r="A932" t="inlineStr">
        <is>
          <t>2090-BOX</t>
        </is>
      </c>
      <c r="B932" t="n">
        <v>2090</v>
      </c>
      <c r="C932" t="n">
        <v>24</v>
      </c>
    </row>
    <row r="933">
      <c r="A933" t="inlineStr">
        <is>
          <t>2090-EACH</t>
        </is>
      </c>
      <c r="B933" t="n">
        <v>2090</v>
      </c>
      <c r="C933" t="n">
        <v>1</v>
      </c>
    </row>
    <row r="934">
      <c r="A934" t="inlineStr">
        <is>
          <t>2090-PACK2</t>
        </is>
      </c>
      <c r="B934" t="n">
        <v>2090</v>
      </c>
      <c r="C934" t="n">
        <v>2</v>
      </c>
    </row>
    <row r="935">
      <c r="A935" t="inlineStr">
        <is>
          <t>2091-CASE</t>
        </is>
      </c>
      <c r="B935" t="n">
        <v>2091</v>
      </c>
      <c r="C935" t="n">
        <v>12</v>
      </c>
    </row>
    <row r="936">
      <c r="A936" t="inlineStr">
        <is>
          <t>2091-EACH</t>
        </is>
      </c>
      <c r="B936" t="n">
        <v>2091</v>
      </c>
      <c r="C936" t="n">
        <v>1</v>
      </c>
    </row>
    <row r="937">
      <c r="A937" t="inlineStr">
        <is>
          <t>2091-PACK2</t>
        </is>
      </c>
      <c r="B937" t="n">
        <v>2091</v>
      </c>
      <c r="C937" t="n">
        <v>2</v>
      </c>
    </row>
    <row r="938">
      <c r="A938" t="inlineStr">
        <is>
          <t>2092-BOX</t>
        </is>
      </c>
      <c r="B938" t="n">
        <v>2092</v>
      </c>
      <c r="C938" t="n">
        <v>24</v>
      </c>
    </row>
    <row r="939">
      <c r="A939" t="inlineStr">
        <is>
          <t>2092-EACH</t>
        </is>
      </c>
      <c r="B939" t="n">
        <v>2092</v>
      </c>
      <c r="C939" t="n">
        <v>1</v>
      </c>
    </row>
    <row r="940">
      <c r="A940" t="inlineStr">
        <is>
          <t>2092-PACK2</t>
        </is>
      </c>
      <c r="B940" t="n">
        <v>2092</v>
      </c>
      <c r="C940" t="n">
        <v>2</v>
      </c>
    </row>
    <row r="941">
      <c r="A941" t="inlineStr">
        <is>
          <t>2093-BOX</t>
        </is>
      </c>
      <c r="B941" t="n">
        <v>2093</v>
      </c>
      <c r="C941" t="n">
        <v>24</v>
      </c>
    </row>
    <row r="942">
      <c r="A942" t="inlineStr">
        <is>
          <t>2093-EACH</t>
        </is>
      </c>
      <c r="B942" t="n">
        <v>2093</v>
      </c>
      <c r="C942" t="n">
        <v>1</v>
      </c>
    </row>
    <row r="943">
      <c r="A943" t="inlineStr">
        <is>
          <t>2093-PACK2</t>
        </is>
      </c>
      <c r="B943" t="n">
        <v>2093</v>
      </c>
      <c r="C943" t="n">
        <v>2</v>
      </c>
    </row>
    <row r="944">
      <c r="A944" t="inlineStr">
        <is>
          <t>2094-BOX</t>
        </is>
      </c>
      <c r="B944" t="n">
        <v>2094</v>
      </c>
      <c r="C944" t="n">
        <v>24</v>
      </c>
    </row>
    <row r="945">
      <c r="A945" t="inlineStr">
        <is>
          <t>2094-EACH</t>
        </is>
      </c>
      <c r="B945" t="n">
        <v>2094</v>
      </c>
      <c r="C945" t="n">
        <v>1</v>
      </c>
    </row>
    <row r="946">
      <c r="A946" t="inlineStr">
        <is>
          <t>2094-PACK2</t>
        </is>
      </c>
      <c r="B946" t="n">
        <v>2094</v>
      </c>
      <c r="C946" t="n">
        <v>2</v>
      </c>
    </row>
    <row r="947">
      <c r="A947" t="inlineStr">
        <is>
          <t>2099-CASE</t>
        </is>
      </c>
      <c r="B947" t="n">
        <v>2099</v>
      </c>
      <c r="C947" t="n">
        <v>24</v>
      </c>
    </row>
    <row r="948">
      <c r="A948" t="inlineStr">
        <is>
          <t>2099-EACH</t>
        </is>
      </c>
      <c r="B948" t="n">
        <v>2099</v>
      </c>
      <c r="C948" t="n">
        <v>1</v>
      </c>
    </row>
    <row r="949">
      <c r="A949" t="inlineStr">
        <is>
          <t>2099-PACK4</t>
        </is>
      </c>
      <c r="B949" t="n">
        <v>2099</v>
      </c>
      <c r="C949" t="n">
        <v>4</v>
      </c>
    </row>
    <row r="950">
      <c r="A950" t="inlineStr">
        <is>
          <t>209-BOX</t>
        </is>
      </c>
      <c r="B950" t="n">
        <v>209</v>
      </c>
      <c r="C950" t="n">
        <v>24</v>
      </c>
    </row>
    <row r="951">
      <c r="A951" t="inlineStr">
        <is>
          <t>209-EACH</t>
        </is>
      </c>
      <c r="B951" t="n">
        <v>209</v>
      </c>
      <c r="C951" t="n">
        <v>1</v>
      </c>
    </row>
    <row r="952">
      <c r="A952" t="inlineStr">
        <is>
          <t>209-PACK2</t>
        </is>
      </c>
      <c r="B952" t="n">
        <v>209</v>
      </c>
      <c r="C952" t="n">
        <v>2</v>
      </c>
    </row>
    <row r="953">
      <c r="A953" t="inlineStr">
        <is>
          <t>210-BOX</t>
        </is>
      </c>
      <c r="B953" t="n">
        <v>210</v>
      </c>
      <c r="C953" t="n">
        <v>24</v>
      </c>
    </row>
    <row r="954">
      <c r="A954" t="inlineStr">
        <is>
          <t>210-EACH</t>
        </is>
      </c>
      <c r="B954" t="n">
        <v>210</v>
      </c>
      <c r="C954" t="n">
        <v>1</v>
      </c>
    </row>
    <row r="955">
      <c r="A955" t="inlineStr">
        <is>
          <t>210-PACK2</t>
        </is>
      </c>
      <c r="B955" t="n">
        <v>210</v>
      </c>
      <c r="C955" t="n">
        <v>2</v>
      </c>
    </row>
    <row r="956">
      <c r="A956" t="inlineStr">
        <is>
          <t>211-BOX</t>
        </is>
      </c>
      <c r="B956" t="n">
        <v>211</v>
      </c>
      <c r="C956" t="n">
        <v>24</v>
      </c>
    </row>
    <row r="957">
      <c r="A957" t="inlineStr">
        <is>
          <t>211-EACH</t>
        </is>
      </c>
      <c r="B957" t="n">
        <v>211</v>
      </c>
      <c r="C957" t="n">
        <v>1</v>
      </c>
    </row>
    <row r="958">
      <c r="A958" t="inlineStr">
        <is>
          <t>212-BOX</t>
        </is>
      </c>
      <c r="B958" t="n">
        <v>212</v>
      </c>
      <c r="C958" t="n">
        <v>24</v>
      </c>
    </row>
    <row r="959">
      <c r="A959" t="inlineStr">
        <is>
          <t>212-EACH</t>
        </is>
      </c>
      <c r="B959" t="n">
        <v>212</v>
      </c>
      <c r="C959" t="n">
        <v>1</v>
      </c>
    </row>
    <row r="960">
      <c r="A960" t="inlineStr">
        <is>
          <t>212-PACK2</t>
        </is>
      </c>
      <c r="B960" t="n">
        <v>212</v>
      </c>
      <c r="C960" t="n">
        <v>2</v>
      </c>
    </row>
    <row r="961">
      <c r="A961" t="inlineStr">
        <is>
          <t>2130-BOX</t>
        </is>
      </c>
      <c r="B961" t="n">
        <v>2130</v>
      </c>
      <c r="C961" t="n">
        <v>24</v>
      </c>
    </row>
    <row r="962">
      <c r="A962" t="inlineStr">
        <is>
          <t>2130-EACH</t>
        </is>
      </c>
      <c r="B962" t="n">
        <v>2130</v>
      </c>
      <c r="C962" t="n">
        <v>1</v>
      </c>
    </row>
    <row r="963">
      <c r="A963" t="inlineStr">
        <is>
          <t>2130-PACK4</t>
        </is>
      </c>
      <c r="B963" t="n">
        <v>2130</v>
      </c>
      <c r="C963" t="n">
        <v>4</v>
      </c>
    </row>
    <row r="964">
      <c r="A964" t="inlineStr">
        <is>
          <t>2131-CASE</t>
        </is>
      </c>
      <c r="B964" t="n">
        <v>2131</v>
      </c>
      <c r="C964" t="n">
        <v>10</v>
      </c>
    </row>
    <row r="965">
      <c r="A965" t="inlineStr">
        <is>
          <t>2131-EACH</t>
        </is>
      </c>
      <c r="B965" t="n">
        <v>2131</v>
      </c>
      <c r="C965" t="n">
        <v>1</v>
      </c>
    </row>
    <row r="966">
      <c r="A966" t="inlineStr">
        <is>
          <t>2131-PACK2</t>
        </is>
      </c>
      <c r="B966" t="n">
        <v>2131</v>
      </c>
      <c r="C966" t="n">
        <v>2</v>
      </c>
    </row>
    <row r="967">
      <c r="A967" t="inlineStr">
        <is>
          <t>2132-BOX</t>
        </is>
      </c>
      <c r="B967" t="n">
        <v>2132</v>
      </c>
      <c r="C967" t="n">
        <v>24</v>
      </c>
    </row>
    <row r="968">
      <c r="A968" t="inlineStr">
        <is>
          <t>2132-EACH</t>
        </is>
      </c>
      <c r="B968" t="n">
        <v>2132</v>
      </c>
      <c r="C968" t="n">
        <v>1</v>
      </c>
    </row>
    <row r="969">
      <c r="A969" t="inlineStr">
        <is>
          <t>2132-PACK4</t>
        </is>
      </c>
      <c r="B969" t="n">
        <v>2132</v>
      </c>
      <c r="C969" t="n">
        <v>4</v>
      </c>
    </row>
    <row r="970">
      <c r="A970" t="inlineStr">
        <is>
          <t>2133-CASE</t>
        </is>
      </c>
      <c r="B970" t="n">
        <v>2133</v>
      </c>
      <c r="C970" t="n">
        <v>10</v>
      </c>
    </row>
    <row r="971">
      <c r="A971" t="inlineStr">
        <is>
          <t>2133-EACH</t>
        </is>
      </c>
      <c r="B971" t="n">
        <v>2133</v>
      </c>
      <c r="C971" t="n">
        <v>1</v>
      </c>
    </row>
    <row r="972">
      <c r="A972" t="inlineStr">
        <is>
          <t>2133-PACK2</t>
        </is>
      </c>
      <c r="B972" t="n">
        <v>2133</v>
      </c>
      <c r="C972" t="n">
        <v>2</v>
      </c>
    </row>
    <row r="973">
      <c r="A973" t="inlineStr">
        <is>
          <t>2138-CASE</t>
        </is>
      </c>
      <c r="B973" t="n">
        <v>2138</v>
      </c>
      <c r="C973" t="n">
        <v>48</v>
      </c>
    </row>
    <row r="974">
      <c r="A974" t="inlineStr">
        <is>
          <t>2138-SET6</t>
        </is>
      </c>
      <c r="B974" t="n">
        <v>2138</v>
      </c>
      <c r="C974" t="n">
        <v>6</v>
      </c>
    </row>
    <row r="975">
      <c r="A975" t="inlineStr">
        <is>
          <t>2139-CASE</t>
        </is>
      </c>
      <c r="B975" t="n">
        <v>2139</v>
      </c>
      <c r="C975" t="n">
        <v>48</v>
      </c>
    </row>
    <row r="976">
      <c r="A976" t="inlineStr">
        <is>
          <t>2139-SET6</t>
        </is>
      </c>
      <c r="B976" t="n">
        <v>2139</v>
      </c>
      <c r="C976" t="n">
        <v>6</v>
      </c>
    </row>
    <row r="977">
      <c r="A977" t="inlineStr">
        <is>
          <t>213-BOX</t>
        </is>
      </c>
      <c r="B977" t="n">
        <v>213</v>
      </c>
      <c r="C977" t="n">
        <v>24</v>
      </c>
    </row>
    <row r="978">
      <c r="A978" t="inlineStr">
        <is>
          <t>213-EACH</t>
        </is>
      </c>
      <c r="B978" t="n">
        <v>213</v>
      </c>
      <c r="C978" t="n">
        <v>1</v>
      </c>
    </row>
    <row r="979">
      <c r="A979" t="inlineStr">
        <is>
          <t>213-PACK2</t>
        </is>
      </c>
      <c r="B979" t="n">
        <v>213</v>
      </c>
      <c r="C979" t="n">
        <v>2</v>
      </c>
    </row>
    <row r="980">
      <c r="A980" t="inlineStr">
        <is>
          <t>2140-CASE</t>
        </is>
      </c>
      <c r="B980" t="n">
        <v>2140</v>
      </c>
      <c r="C980" t="n">
        <v>48</v>
      </c>
    </row>
    <row r="981">
      <c r="A981" t="inlineStr">
        <is>
          <t>2140-SET6</t>
        </is>
      </c>
      <c r="B981" t="n">
        <v>2140</v>
      </c>
      <c r="C981" t="n">
        <v>6</v>
      </c>
    </row>
    <row r="982">
      <c r="A982" t="inlineStr">
        <is>
          <t>214-BOX</t>
        </is>
      </c>
      <c r="B982" t="n">
        <v>214</v>
      </c>
      <c r="C982" t="n">
        <v>24</v>
      </c>
    </row>
    <row r="983">
      <c r="A983" t="inlineStr">
        <is>
          <t>214-EACH</t>
        </is>
      </c>
      <c r="B983" t="n">
        <v>214</v>
      </c>
      <c r="C983" t="n">
        <v>1</v>
      </c>
    </row>
    <row r="984">
      <c r="A984" t="inlineStr">
        <is>
          <t>214-PACK2</t>
        </is>
      </c>
      <c r="B984" t="n">
        <v>214</v>
      </c>
      <c r="C984" t="n">
        <v>2</v>
      </c>
    </row>
    <row r="985">
      <c r="A985" t="inlineStr">
        <is>
          <t>215-BOX</t>
        </is>
      </c>
      <c r="B985" t="n">
        <v>215</v>
      </c>
      <c r="C985" t="n">
        <v>24</v>
      </c>
    </row>
    <row r="986">
      <c r="A986" t="inlineStr">
        <is>
          <t>215-EACH</t>
        </is>
      </c>
      <c r="B986" t="n">
        <v>215</v>
      </c>
      <c r="C986" t="n">
        <v>1</v>
      </c>
    </row>
    <row r="987">
      <c r="A987" t="inlineStr">
        <is>
          <t>215-PACK3</t>
        </is>
      </c>
      <c r="B987" t="n">
        <v>215</v>
      </c>
      <c r="C987" t="n">
        <v>3</v>
      </c>
    </row>
    <row r="988">
      <c r="A988" t="inlineStr">
        <is>
          <t>2163-CASE</t>
        </is>
      </c>
      <c r="B988" t="n">
        <v>2163</v>
      </c>
      <c r="C988" t="n">
        <v>48</v>
      </c>
    </row>
    <row r="989">
      <c r="A989" t="inlineStr">
        <is>
          <t>2163-SET2</t>
        </is>
      </c>
      <c r="B989" t="n">
        <v>2163</v>
      </c>
      <c r="C989" t="n">
        <v>2</v>
      </c>
    </row>
    <row r="990">
      <c r="A990" t="inlineStr">
        <is>
          <t>2163-SET4</t>
        </is>
      </c>
      <c r="B990" t="n">
        <v>2163</v>
      </c>
      <c r="C990" t="n">
        <v>4</v>
      </c>
    </row>
    <row r="991">
      <c r="A991" t="inlineStr">
        <is>
          <t>2167-CASE</t>
        </is>
      </c>
      <c r="B991" t="n">
        <v>2167</v>
      </c>
      <c r="C991" t="n">
        <v>48</v>
      </c>
    </row>
    <row r="992">
      <c r="A992" t="inlineStr">
        <is>
          <t>2167-SET2</t>
        </is>
      </c>
      <c r="B992" t="n">
        <v>2167</v>
      </c>
      <c r="C992" t="n">
        <v>2</v>
      </c>
    </row>
    <row r="993">
      <c r="A993" t="inlineStr">
        <is>
          <t>2170-CASE</t>
        </is>
      </c>
      <c r="B993" t="n">
        <v>2170</v>
      </c>
      <c r="C993" t="n">
        <v>48</v>
      </c>
    </row>
    <row r="994">
      <c r="A994" t="inlineStr">
        <is>
          <t>2170-SET6</t>
        </is>
      </c>
      <c r="B994" t="n">
        <v>2170</v>
      </c>
      <c r="C994" t="n">
        <v>6</v>
      </c>
    </row>
    <row r="995">
      <c r="A995" t="inlineStr">
        <is>
          <t>2171-CASE</t>
        </is>
      </c>
      <c r="B995" t="n">
        <v>2171</v>
      </c>
      <c r="C995" t="n">
        <v>48</v>
      </c>
    </row>
    <row r="996">
      <c r="A996" t="inlineStr">
        <is>
          <t>2171-SET6</t>
        </is>
      </c>
      <c r="B996" t="n">
        <v>2171</v>
      </c>
      <c r="C996" t="n">
        <v>6</v>
      </c>
    </row>
    <row r="997">
      <c r="A997" t="inlineStr">
        <is>
          <t>2172-CASE</t>
        </is>
      </c>
      <c r="B997" t="n">
        <v>2172</v>
      </c>
      <c r="C997" t="n">
        <v>48</v>
      </c>
    </row>
    <row r="998">
      <c r="A998" t="inlineStr">
        <is>
          <t>2172-SET6</t>
        </is>
      </c>
      <c r="B998" t="n">
        <v>2172</v>
      </c>
      <c r="C998" t="n">
        <v>6</v>
      </c>
    </row>
    <row r="999">
      <c r="A999" t="inlineStr">
        <is>
          <t>2173-CASE</t>
        </is>
      </c>
      <c r="B999" t="n">
        <v>2173</v>
      </c>
      <c r="C999" t="n">
        <v>48</v>
      </c>
    </row>
    <row r="1000">
      <c r="A1000" t="inlineStr">
        <is>
          <t>2173-SET6</t>
        </is>
      </c>
      <c r="B1000" t="n">
        <v>2173</v>
      </c>
      <c r="C1000" t="n">
        <v>6</v>
      </c>
    </row>
    <row r="1001">
      <c r="A1001" t="inlineStr">
        <is>
          <t>2174-CASE</t>
        </is>
      </c>
      <c r="B1001" t="n">
        <v>2174</v>
      </c>
      <c r="C1001" t="n">
        <v>48</v>
      </c>
    </row>
    <row r="1002">
      <c r="A1002" t="inlineStr">
        <is>
          <t>2174-SET6</t>
        </is>
      </c>
      <c r="B1002" t="n">
        <v>2174</v>
      </c>
      <c r="C1002" t="n">
        <v>6</v>
      </c>
    </row>
    <row r="1003">
      <c r="A1003" t="inlineStr">
        <is>
          <t>2176-CASE</t>
        </is>
      </c>
      <c r="B1003" t="n">
        <v>2176</v>
      </c>
      <c r="C1003" t="n">
        <v>48</v>
      </c>
    </row>
    <row r="1004">
      <c r="A1004" t="inlineStr">
        <is>
          <t>2176-SET8</t>
        </is>
      </c>
      <c r="B1004" t="n">
        <v>2176</v>
      </c>
      <c r="C1004" t="n">
        <v>8</v>
      </c>
    </row>
    <row r="1005">
      <c r="A1005" t="inlineStr">
        <is>
          <t>2180-CASE</t>
        </is>
      </c>
      <c r="B1005" t="n">
        <v>2180</v>
      </c>
      <c r="C1005" t="n">
        <v>5</v>
      </c>
    </row>
    <row r="1006">
      <c r="A1006" t="inlineStr">
        <is>
          <t>2180-EACH</t>
        </is>
      </c>
      <c r="B1006" t="n">
        <v>2180</v>
      </c>
      <c r="C1006" t="n">
        <v>1</v>
      </c>
    </row>
    <row r="1007">
      <c r="A1007" t="inlineStr">
        <is>
          <t>2180-PACK2</t>
        </is>
      </c>
      <c r="B1007" t="n">
        <v>2180</v>
      </c>
      <c r="C1007" t="n">
        <v>2</v>
      </c>
    </row>
    <row r="1008">
      <c r="A1008" t="inlineStr">
        <is>
          <t>2181-CASE</t>
        </is>
      </c>
      <c r="B1008" t="n">
        <v>2181</v>
      </c>
      <c r="C1008" t="n">
        <v>5</v>
      </c>
    </row>
    <row r="1009">
      <c r="A1009" t="inlineStr">
        <is>
          <t>2181-EACH</t>
        </is>
      </c>
      <c r="B1009" t="n">
        <v>2181</v>
      </c>
      <c r="C1009" t="n">
        <v>1</v>
      </c>
    </row>
    <row r="1010">
      <c r="A1010" t="inlineStr">
        <is>
          <t>2181-PACK2</t>
        </is>
      </c>
      <c r="B1010" t="n">
        <v>2181</v>
      </c>
      <c r="C1010" t="n">
        <v>2</v>
      </c>
    </row>
    <row r="1011">
      <c r="A1011" t="inlineStr">
        <is>
          <t>2182-CASE</t>
        </is>
      </c>
      <c r="B1011" t="n">
        <v>2182</v>
      </c>
      <c r="C1011" t="n">
        <v>5</v>
      </c>
    </row>
    <row r="1012">
      <c r="A1012" t="inlineStr">
        <is>
          <t>2182-EACH</t>
        </is>
      </c>
      <c r="B1012" t="n">
        <v>2182</v>
      </c>
      <c r="C1012" t="n">
        <v>1</v>
      </c>
    </row>
    <row r="1013">
      <c r="A1013" t="inlineStr">
        <is>
          <t>2182-PACK2</t>
        </is>
      </c>
      <c r="B1013" t="n">
        <v>2182</v>
      </c>
      <c r="C1013" t="n">
        <v>2</v>
      </c>
    </row>
    <row r="1014">
      <c r="A1014" t="inlineStr">
        <is>
          <t>2183-CASE</t>
        </is>
      </c>
      <c r="B1014" t="n">
        <v>2183</v>
      </c>
      <c r="C1014" t="n">
        <v>5</v>
      </c>
    </row>
    <row r="1015">
      <c r="A1015" t="inlineStr">
        <is>
          <t>2183-EACH</t>
        </is>
      </c>
      <c r="B1015" t="n">
        <v>2183</v>
      </c>
      <c r="C1015" t="n">
        <v>1</v>
      </c>
    </row>
    <row r="1016">
      <c r="A1016" t="inlineStr">
        <is>
          <t>2183-PACK2</t>
        </is>
      </c>
      <c r="B1016" t="n">
        <v>2183</v>
      </c>
      <c r="C1016" t="n">
        <v>2</v>
      </c>
    </row>
    <row r="1017">
      <c r="A1017" t="inlineStr">
        <is>
          <t>2184-CASE</t>
        </is>
      </c>
      <c r="B1017" t="n">
        <v>2184</v>
      </c>
      <c r="C1017" t="n">
        <v>5</v>
      </c>
    </row>
    <row r="1018">
      <c r="A1018" t="inlineStr">
        <is>
          <t>2184-EACH</t>
        </is>
      </c>
      <c r="B1018" t="n">
        <v>2184</v>
      </c>
      <c r="C1018" t="n">
        <v>1</v>
      </c>
    </row>
    <row r="1019">
      <c r="A1019" t="inlineStr">
        <is>
          <t>2184-PACK2</t>
        </is>
      </c>
      <c r="B1019" t="n">
        <v>2184</v>
      </c>
      <c r="C1019" t="n">
        <v>2</v>
      </c>
    </row>
    <row r="1020">
      <c r="A1020" t="inlineStr">
        <is>
          <t>2185-CASE</t>
        </is>
      </c>
      <c r="B1020" t="n">
        <v>2185</v>
      </c>
      <c r="C1020" t="n">
        <v>5</v>
      </c>
    </row>
    <row r="1021">
      <c r="A1021" t="inlineStr">
        <is>
          <t>2185-EACH</t>
        </is>
      </c>
      <c r="B1021" t="n">
        <v>2185</v>
      </c>
      <c r="C1021" t="n">
        <v>1</v>
      </c>
    </row>
    <row r="1022">
      <c r="A1022" t="inlineStr">
        <is>
          <t>2185-PACK2</t>
        </is>
      </c>
      <c r="B1022" t="n">
        <v>2185</v>
      </c>
      <c r="C1022" t="n">
        <v>2</v>
      </c>
    </row>
    <row r="1023">
      <c r="A1023" t="inlineStr">
        <is>
          <t>2195-CASE</t>
        </is>
      </c>
      <c r="B1023" t="n">
        <v>2195</v>
      </c>
      <c r="C1023" t="n">
        <v>3</v>
      </c>
    </row>
    <row r="1024">
      <c r="A1024" t="inlineStr">
        <is>
          <t>2195-EACH</t>
        </is>
      </c>
      <c r="B1024" t="n">
        <v>2195</v>
      </c>
      <c r="C1024" t="n">
        <v>1</v>
      </c>
    </row>
    <row r="1025">
      <c r="A1025" t="inlineStr">
        <is>
          <t>2196-CASE</t>
        </is>
      </c>
      <c r="B1025" t="n">
        <v>2196</v>
      </c>
      <c r="C1025" t="n">
        <v>3</v>
      </c>
    </row>
    <row r="1026">
      <c r="A1026" t="inlineStr">
        <is>
          <t>2196-EACH</t>
        </is>
      </c>
      <c r="B1026" t="n">
        <v>2196</v>
      </c>
      <c r="C1026" t="n">
        <v>1</v>
      </c>
    </row>
    <row r="1027">
      <c r="A1027" t="inlineStr">
        <is>
          <t>2197-CASE</t>
        </is>
      </c>
      <c r="B1027" t="n">
        <v>2197</v>
      </c>
      <c r="C1027" t="n">
        <v>3</v>
      </c>
    </row>
    <row r="1028">
      <c r="A1028" t="inlineStr">
        <is>
          <t>2197-EACH</t>
        </is>
      </c>
      <c r="B1028" t="n">
        <v>2197</v>
      </c>
      <c r="C1028" t="n">
        <v>1</v>
      </c>
    </row>
    <row r="1029">
      <c r="A1029" t="inlineStr">
        <is>
          <t>2198-CASE</t>
        </is>
      </c>
      <c r="B1029" t="n">
        <v>2198</v>
      </c>
      <c r="C1029" t="n">
        <v>3</v>
      </c>
    </row>
    <row r="1030">
      <c r="A1030" t="inlineStr">
        <is>
          <t>2198-EACH</t>
        </is>
      </c>
      <c r="B1030" t="n">
        <v>2198</v>
      </c>
      <c r="C1030" t="n">
        <v>1</v>
      </c>
    </row>
    <row r="1031">
      <c r="A1031" t="inlineStr">
        <is>
          <t>2199-CASE</t>
        </is>
      </c>
      <c r="B1031" t="n">
        <v>2199</v>
      </c>
      <c r="C1031" t="n">
        <v>3</v>
      </c>
    </row>
    <row r="1032">
      <c r="A1032" t="inlineStr">
        <is>
          <t>2199-EACH</t>
        </is>
      </c>
      <c r="B1032" t="n">
        <v>2199</v>
      </c>
      <c r="C1032" t="n">
        <v>1</v>
      </c>
    </row>
    <row r="1033">
      <c r="A1033" t="inlineStr">
        <is>
          <t>2201-BOX</t>
        </is>
      </c>
      <c r="B1033" t="n">
        <v>2201</v>
      </c>
      <c r="C1033" t="n">
        <v>24</v>
      </c>
    </row>
    <row r="1034">
      <c r="A1034" t="inlineStr">
        <is>
          <t>2201-EACH</t>
        </is>
      </c>
      <c r="B1034" t="n">
        <v>2201</v>
      </c>
      <c r="C1034" t="n">
        <v>1</v>
      </c>
    </row>
    <row r="1035">
      <c r="A1035" t="inlineStr">
        <is>
          <t>2201-PACK2</t>
        </is>
      </c>
      <c r="B1035" t="n">
        <v>2201</v>
      </c>
      <c r="C1035" t="n">
        <v>2</v>
      </c>
    </row>
    <row r="1036">
      <c r="A1036" t="inlineStr">
        <is>
          <t>2202-BOX</t>
        </is>
      </c>
      <c r="B1036" t="n">
        <v>2202</v>
      </c>
      <c r="C1036" t="n">
        <v>24</v>
      </c>
    </row>
    <row r="1037">
      <c r="A1037" t="inlineStr">
        <is>
          <t>2202-EACH</t>
        </is>
      </c>
      <c r="B1037" t="n">
        <v>2202</v>
      </c>
      <c r="C1037" t="n">
        <v>1</v>
      </c>
    </row>
    <row r="1038">
      <c r="A1038" t="inlineStr">
        <is>
          <t>2202-PACK2</t>
        </is>
      </c>
      <c r="B1038" t="n">
        <v>2202</v>
      </c>
      <c r="C1038" t="n">
        <v>2</v>
      </c>
    </row>
    <row r="1039">
      <c r="A1039" t="inlineStr">
        <is>
          <t>2204-BOX</t>
        </is>
      </c>
      <c r="B1039" t="n">
        <v>2204</v>
      </c>
      <c r="C1039" t="n">
        <v>24</v>
      </c>
    </row>
    <row r="1040">
      <c r="A1040" t="inlineStr">
        <is>
          <t>2204-EACH</t>
        </is>
      </c>
      <c r="B1040" t="n">
        <v>2204</v>
      </c>
      <c r="C1040" t="n">
        <v>1</v>
      </c>
    </row>
    <row r="1041">
      <c r="A1041" t="inlineStr">
        <is>
          <t>2204-PACK2</t>
        </is>
      </c>
      <c r="B1041" t="n">
        <v>2204</v>
      </c>
      <c r="C1041" t="n">
        <v>2</v>
      </c>
    </row>
    <row r="1042">
      <c r="A1042" t="inlineStr">
        <is>
          <t>2205-BOX</t>
        </is>
      </c>
      <c r="B1042" t="n">
        <v>2205</v>
      </c>
      <c r="C1042" t="n">
        <v>24</v>
      </c>
    </row>
    <row r="1043">
      <c r="A1043" t="inlineStr">
        <is>
          <t>2205-EACH</t>
        </is>
      </c>
      <c r="B1043" t="n">
        <v>2205</v>
      </c>
      <c r="C1043" t="n">
        <v>1</v>
      </c>
    </row>
    <row r="1044">
      <c r="A1044" t="inlineStr">
        <is>
          <t>2205-PACK2</t>
        </is>
      </c>
      <c r="B1044" t="n">
        <v>2205</v>
      </c>
      <c r="C1044" t="n">
        <v>2</v>
      </c>
    </row>
    <row r="1045">
      <c r="A1045" t="inlineStr">
        <is>
          <t>2206-BOX</t>
        </is>
      </c>
      <c r="B1045" t="n">
        <v>2206</v>
      </c>
      <c r="C1045" t="n">
        <v>24</v>
      </c>
    </row>
    <row r="1046">
      <c r="A1046" t="inlineStr">
        <is>
          <t>2206-EACH</t>
        </is>
      </c>
      <c r="B1046" t="n">
        <v>2206</v>
      </c>
      <c r="C1046" t="n">
        <v>1</v>
      </c>
    </row>
    <row r="1047">
      <c r="A1047" t="inlineStr">
        <is>
          <t>2206-PACK2</t>
        </is>
      </c>
      <c r="B1047" t="n">
        <v>2206</v>
      </c>
      <c r="C1047" t="n">
        <v>2</v>
      </c>
    </row>
    <row r="1048">
      <c r="A1048" t="inlineStr">
        <is>
          <t>2207-BOX</t>
        </is>
      </c>
      <c r="B1048" t="n">
        <v>2207</v>
      </c>
      <c r="C1048" t="n">
        <v>24</v>
      </c>
    </row>
    <row r="1049">
      <c r="A1049" t="inlineStr">
        <is>
          <t>2207-EACH</t>
        </is>
      </c>
      <c r="B1049" t="n">
        <v>2207</v>
      </c>
      <c r="C1049" t="n">
        <v>1</v>
      </c>
    </row>
    <row r="1050">
      <c r="A1050" t="inlineStr">
        <is>
          <t>2207-PACK2</t>
        </is>
      </c>
      <c r="B1050" t="n">
        <v>2207</v>
      </c>
      <c r="C1050" t="n">
        <v>2</v>
      </c>
    </row>
    <row r="1051">
      <c r="A1051" t="inlineStr">
        <is>
          <t>2209-BOX</t>
        </is>
      </c>
      <c r="B1051" t="n">
        <v>2209</v>
      </c>
      <c r="C1051" t="n">
        <v>24</v>
      </c>
    </row>
    <row r="1052">
      <c r="A1052" t="inlineStr">
        <is>
          <t>2209-EACH</t>
        </is>
      </c>
      <c r="B1052" t="n">
        <v>2209</v>
      </c>
      <c r="C1052" t="n">
        <v>1</v>
      </c>
    </row>
    <row r="1053">
      <c r="A1053" t="inlineStr">
        <is>
          <t>2209-PACK2</t>
        </is>
      </c>
      <c r="B1053" t="n">
        <v>2209</v>
      </c>
      <c r="C1053" t="n">
        <v>2</v>
      </c>
    </row>
    <row r="1054">
      <c r="A1054" t="inlineStr">
        <is>
          <t>2211-BOX</t>
        </is>
      </c>
      <c r="B1054" t="n">
        <v>2211</v>
      </c>
      <c r="C1054" t="n">
        <v>24</v>
      </c>
    </row>
    <row r="1055">
      <c r="A1055" t="inlineStr">
        <is>
          <t>2211-SET4</t>
        </is>
      </c>
      <c r="B1055" t="n">
        <v>2211</v>
      </c>
      <c r="C1055" t="n">
        <v>4</v>
      </c>
    </row>
    <row r="1056">
      <c r="A1056" t="inlineStr">
        <is>
          <t>2216-BOX</t>
        </is>
      </c>
      <c r="B1056" t="n">
        <v>2216</v>
      </c>
      <c r="C1056" t="n">
        <v>24</v>
      </c>
    </row>
    <row r="1057">
      <c r="A1057" t="inlineStr">
        <is>
          <t>2216-SET6</t>
        </is>
      </c>
      <c r="B1057" t="n">
        <v>2216</v>
      </c>
      <c r="C1057" t="n">
        <v>6</v>
      </c>
    </row>
    <row r="1058">
      <c r="A1058" t="inlineStr">
        <is>
          <t>2223-BOX</t>
        </is>
      </c>
      <c r="B1058" t="n">
        <v>2223</v>
      </c>
      <c r="C1058" t="n">
        <v>24</v>
      </c>
    </row>
    <row r="1059">
      <c r="A1059" t="inlineStr">
        <is>
          <t>2223-EACH</t>
        </is>
      </c>
      <c r="B1059" t="n">
        <v>2223</v>
      </c>
      <c r="C1059" t="n">
        <v>1</v>
      </c>
    </row>
    <row r="1060">
      <c r="A1060" t="inlineStr">
        <is>
          <t>2223-PACK2</t>
        </is>
      </c>
      <c r="B1060" t="n">
        <v>2223</v>
      </c>
      <c r="C1060" t="n">
        <v>2</v>
      </c>
    </row>
    <row r="1061">
      <c r="A1061" t="inlineStr">
        <is>
          <t>2225-BAZIC</t>
        </is>
      </c>
      <c r="B1061" t="n">
        <v>2225</v>
      </c>
      <c r="C1061" t="n">
        <v>1</v>
      </c>
    </row>
    <row r="1062">
      <c r="A1062" t="inlineStr">
        <is>
          <t>2225-BOX</t>
        </is>
      </c>
      <c r="B1062" t="n">
        <v>2225</v>
      </c>
      <c r="C1062" t="n">
        <v>24</v>
      </c>
    </row>
    <row r="1063">
      <c r="A1063" t="inlineStr">
        <is>
          <t>2225-EACH</t>
        </is>
      </c>
      <c r="B1063" t="n">
        <v>2225</v>
      </c>
      <c r="C1063" t="n">
        <v>1</v>
      </c>
    </row>
    <row r="1064">
      <c r="A1064" t="inlineStr">
        <is>
          <t>2225-PACK2</t>
        </is>
      </c>
      <c r="B1064" t="n">
        <v>2225</v>
      </c>
      <c r="C1064" t="n">
        <v>2</v>
      </c>
    </row>
    <row r="1065">
      <c r="A1065" t="inlineStr">
        <is>
          <t>2226-BOX</t>
        </is>
      </c>
      <c r="B1065" t="n">
        <v>2226</v>
      </c>
      <c r="C1065" t="n">
        <v>24</v>
      </c>
    </row>
    <row r="1066">
      <c r="A1066" t="inlineStr">
        <is>
          <t>2226-EACH</t>
        </is>
      </c>
      <c r="B1066" t="n">
        <v>2226</v>
      </c>
      <c r="C1066" t="n">
        <v>1</v>
      </c>
    </row>
    <row r="1067">
      <c r="A1067" t="inlineStr">
        <is>
          <t>2226-PACK2</t>
        </is>
      </c>
      <c r="B1067" t="n">
        <v>2226</v>
      </c>
      <c r="C1067" t="n">
        <v>2</v>
      </c>
    </row>
    <row r="1068">
      <c r="A1068" t="inlineStr">
        <is>
          <t>2227-BOX</t>
        </is>
      </c>
      <c r="B1068" t="n">
        <v>2227</v>
      </c>
      <c r="C1068" t="n">
        <v>24</v>
      </c>
    </row>
    <row r="1069">
      <c r="A1069" t="inlineStr">
        <is>
          <t>2227-EACH</t>
        </is>
      </c>
      <c r="B1069" t="n">
        <v>2227</v>
      </c>
      <c r="C1069" t="n">
        <v>1</v>
      </c>
    </row>
    <row r="1070">
      <c r="A1070" t="inlineStr">
        <is>
          <t>2227-PACK2</t>
        </is>
      </c>
      <c r="B1070" t="n">
        <v>2227</v>
      </c>
      <c r="C1070" t="n">
        <v>2</v>
      </c>
    </row>
    <row r="1071">
      <c r="A1071" t="inlineStr">
        <is>
          <t>2228-BOX</t>
        </is>
      </c>
      <c r="B1071" t="n">
        <v>6003</v>
      </c>
      <c r="C1071" t="n">
        <v>24</v>
      </c>
    </row>
    <row r="1072">
      <c r="A1072" t="inlineStr">
        <is>
          <t>2228-EACH</t>
        </is>
      </c>
      <c r="B1072" t="n">
        <v>6003</v>
      </c>
      <c r="C1072" t="n">
        <v>1</v>
      </c>
    </row>
    <row r="1073">
      <c r="A1073" t="inlineStr">
        <is>
          <t>2228-PACK2</t>
        </is>
      </c>
      <c r="B1073" t="n">
        <v>6003</v>
      </c>
      <c r="C1073" t="n">
        <v>2</v>
      </c>
    </row>
    <row r="1074">
      <c r="A1074" t="inlineStr">
        <is>
          <t>2228-SET2-BAZIC</t>
        </is>
      </c>
      <c r="B1074" t="n">
        <v>6003</v>
      </c>
      <c r="C1074" t="n">
        <v>2</v>
      </c>
    </row>
    <row r="1075">
      <c r="A1075" t="inlineStr">
        <is>
          <t>2229-EACH</t>
        </is>
      </c>
      <c r="B1075" t="n">
        <v>2229</v>
      </c>
      <c r="C1075" t="n">
        <v>1</v>
      </c>
    </row>
    <row r="1076">
      <c r="A1076" t="inlineStr">
        <is>
          <t>2229-PACK2</t>
        </is>
      </c>
      <c r="B1076" t="n">
        <v>2229</v>
      </c>
      <c r="C1076" t="n">
        <v>2</v>
      </c>
    </row>
    <row r="1077">
      <c r="A1077" t="inlineStr">
        <is>
          <t>222-BOX</t>
        </is>
      </c>
      <c r="B1077" t="n">
        <v>222</v>
      </c>
      <c r="C1077" t="n">
        <v>24</v>
      </c>
    </row>
    <row r="1078">
      <c r="A1078" t="inlineStr">
        <is>
          <t>222-EACH</t>
        </is>
      </c>
      <c r="B1078" t="n">
        <v>222</v>
      </c>
      <c r="C1078" t="n">
        <v>1</v>
      </c>
    </row>
    <row r="1079">
      <c r="A1079" t="inlineStr">
        <is>
          <t>222-PACK2</t>
        </is>
      </c>
      <c r="B1079" t="n">
        <v>222</v>
      </c>
      <c r="C1079" t="n">
        <v>2</v>
      </c>
    </row>
    <row r="1080">
      <c r="A1080" t="inlineStr">
        <is>
          <t>2230-BOX</t>
        </is>
      </c>
      <c r="B1080" t="n">
        <v>2230</v>
      </c>
      <c r="C1080" t="n">
        <v>24</v>
      </c>
    </row>
    <row r="1081">
      <c r="A1081" t="inlineStr">
        <is>
          <t>2230-EACH</t>
        </is>
      </c>
      <c r="B1081" t="n">
        <v>2230</v>
      </c>
      <c r="C1081" t="n">
        <v>1</v>
      </c>
    </row>
    <row r="1082">
      <c r="A1082" t="inlineStr">
        <is>
          <t>2230-PACK2</t>
        </is>
      </c>
      <c r="B1082" t="n">
        <v>2230</v>
      </c>
      <c r="C1082" t="n">
        <v>2</v>
      </c>
    </row>
    <row r="1083">
      <c r="A1083" t="inlineStr">
        <is>
          <t>2232-BOX</t>
        </is>
      </c>
      <c r="B1083" t="n">
        <v>2232</v>
      </c>
      <c r="C1083" t="n">
        <v>24</v>
      </c>
    </row>
    <row r="1084">
      <c r="A1084" t="inlineStr">
        <is>
          <t>2232-EACH</t>
        </is>
      </c>
      <c r="B1084" t="n">
        <v>2232</v>
      </c>
      <c r="C1084" t="n">
        <v>1</v>
      </c>
    </row>
    <row r="1085">
      <c r="A1085" t="inlineStr">
        <is>
          <t>2232-PACK2</t>
        </is>
      </c>
      <c r="B1085" t="n">
        <v>2232</v>
      </c>
      <c r="C1085" t="n">
        <v>2</v>
      </c>
    </row>
    <row r="1086">
      <c r="A1086" t="inlineStr">
        <is>
          <t>2233-BOX</t>
        </is>
      </c>
      <c r="B1086" t="n">
        <v>2233</v>
      </c>
      <c r="C1086" t="n">
        <v>24</v>
      </c>
    </row>
    <row r="1087">
      <c r="A1087" t="inlineStr">
        <is>
          <t>2233-EACH</t>
        </is>
      </c>
      <c r="B1087" t="n">
        <v>2233</v>
      </c>
      <c r="C1087" t="n">
        <v>1</v>
      </c>
    </row>
    <row r="1088">
      <c r="A1088" t="inlineStr">
        <is>
          <t>2233-PACK2</t>
        </is>
      </c>
      <c r="B1088" t="n">
        <v>2233</v>
      </c>
      <c r="C1088" t="n">
        <v>2</v>
      </c>
    </row>
    <row r="1089">
      <c r="A1089" t="inlineStr">
        <is>
          <t>2234-BOX</t>
        </is>
      </c>
      <c r="B1089" t="n">
        <v>2234</v>
      </c>
      <c r="C1089" t="n">
        <v>24</v>
      </c>
    </row>
    <row r="1090">
      <c r="A1090" t="inlineStr">
        <is>
          <t>2234-EACH</t>
        </is>
      </c>
      <c r="B1090" t="n">
        <v>2234</v>
      </c>
      <c r="C1090" t="n">
        <v>1</v>
      </c>
    </row>
    <row r="1091">
      <c r="A1091" t="inlineStr">
        <is>
          <t>2234-PACK2</t>
        </is>
      </c>
      <c r="B1091" t="n">
        <v>2234</v>
      </c>
      <c r="C1091" t="n">
        <v>2</v>
      </c>
    </row>
    <row r="1092">
      <c r="A1092" t="inlineStr">
        <is>
          <t>2235-BOX</t>
        </is>
      </c>
      <c r="B1092" t="n">
        <v>2235</v>
      </c>
      <c r="C1092" t="n">
        <v>24</v>
      </c>
    </row>
    <row r="1093">
      <c r="A1093" t="inlineStr">
        <is>
          <t>2235-CASE</t>
        </is>
      </c>
      <c r="B1093" t="n">
        <v>2235</v>
      </c>
      <c r="C1093" t="n">
        <v>288</v>
      </c>
    </row>
    <row r="1094">
      <c r="A1094" t="inlineStr">
        <is>
          <t>2236-CASE</t>
        </is>
      </c>
      <c r="B1094" t="n">
        <v>2236</v>
      </c>
      <c r="C1094" t="n">
        <v>24</v>
      </c>
    </row>
    <row r="1095">
      <c r="A1095" t="inlineStr">
        <is>
          <t>2236-EACH</t>
        </is>
      </c>
      <c r="B1095" t="n">
        <v>2236</v>
      </c>
      <c r="C1095" t="n">
        <v>1</v>
      </c>
    </row>
    <row r="1096">
      <c r="A1096" t="inlineStr">
        <is>
          <t>223-BOX</t>
        </is>
      </c>
      <c r="B1096" t="n">
        <v>223</v>
      </c>
      <c r="C1096" t="n">
        <v>24</v>
      </c>
    </row>
    <row r="1097">
      <c r="A1097" t="inlineStr">
        <is>
          <t>223-EACH</t>
        </is>
      </c>
      <c r="B1097" t="n">
        <v>223</v>
      </c>
      <c r="C1097" t="n">
        <v>1</v>
      </c>
    </row>
    <row r="1098">
      <c r="A1098" t="inlineStr">
        <is>
          <t>223-PACK2</t>
        </is>
      </c>
      <c r="B1098" t="n">
        <v>223</v>
      </c>
      <c r="C1098" t="n">
        <v>2</v>
      </c>
    </row>
    <row r="1099">
      <c r="A1099" t="inlineStr">
        <is>
          <t>2240-SET3</t>
        </is>
      </c>
      <c r="B1099" t="n">
        <v>2240</v>
      </c>
      <c r="C1099" t="n">
        <v>3</v>
      </c>
    </row>
    <row r="1100">
      <c r="A1100" t="inlineStr">
        <is>
          <t>2241-BOX</t>
        </is>
      </c>
      <c r="B1100" t="n">
        <v>2241</v>
      </c>
      <c r="C1100" t="n">
        <v>24</v>
      </c>
    </row>
    <row r="1101">
      <c r="A1101" t="inlineStr">
        <is>
          <t>2241-SET4</t>
        </is>
      </c>
      <c r="B1101" t="n">
        <v>2241</v>
      </c>
      <c r="C1101" t="n">
        <v>4</v>
      </c>
    </row>
    <row r="1102">
      <c r="A1102" t="inlineStr">
        <is>
          <t>229-BOX</t>
        </is>
      </c>
      <c r="B1102" t="n">
        <v>229</v>
      </c>
      <c r="C1102" t="n">
        <v>24</v>
      </c>
    </row>
    <row r="1103">
      <c r="A1103" t="inlineStr">
        <is>
          <t>229-EACH</t>
        </is>
      </c>
      <c r="B1103" t="n">
        <v>229</v>
      </c>
      <c r="C1103" t="n">
        <v>1</v>
      </c>
    </row>
    <row r="1104">
      <c r="A1104" t="inlineStr">
        <is>
          <t>229-PACK2</t>
        </is>
      </c>
      <c r="B1104" t="n">
        <v>229</v>
      </c>
      <c r="C1104" t="n">
        <v>2</v>
      </c>
    </row>
    <row r="1105">
      <c r="A1105" t="inlineStr">
        <is>
          <t>2300-BOX</t>
        </is>
      </c>
      <c r="B1105" t="n">
        <v>2300</v>
      </c>
      <c r="C1105" t="n">
        <v>24</v>
      </c>
    </row>
    <row r="1106">
      <c r="A1106" t="inlineStr">
        <is>
          <t>2300-EACH</t>
        </is>
      </c>
      <c r="B1106" t="n">
        <v>2300</v>
      </c>
      <c r="C1106" t="n">
        <v>1</v>
      </c>
    </row>
    <row r="1107">
      <c r="A1107" t="inlineStr">
        <is>
          <t>2300-PACK2</t>
        </is>
      </c>
      <c r="B1107" t="n">
        <v>2300</v>
      </c>
      <c r="C1107" t="n">
        <v>2</v>
      </c>
    </row>
    <row r="1108">
      <c r="A1108" t="inlineStr">
        <is>
          <t>2301-BOX</t>
        </is>
      </c>
      <c r="B1108" t="n">
        <v>2301</v>
      </c>
      <c r="C1108" t="n">
        <v>24</v>
      </c>
    </row>
    <row r="1109">
      <c r="A1109" t="inlineStr">
        <is>
          <t>2301-EACH</t>
        </is>
      </c>
      <c r="B1109" t="n">
        <v>2301</v>
      </c>
      <c r="C1109" t="n">
        <v>1</v>
      </c>
    </row>
    <row r="1110">
      <c r="A1110" t="inlineStr">
        <is>
          <t>2301-PACK2</t>
        </is>
      </c>
      <c r="B1110" t="n">
        <v>2301</v>
      </c>
      <c r="C1110" t="n">
        <v>2</v>
      </c>
    </row>
    <row r="1111">
      <c r="A1111" t="inlineStr">
        <is>
          <t>2303-BOX</t>
        </is>
      </c>
      <c r="B1111" t="n">
        <v>2303</v>
      </c>
      <c r="C1111" t="n">
        <v>12</v>
      </c>
    </row>
    <row r="1112">
      <c r="A1112" t="inlineStr">
        <is>
          <t>2303-EACH</t>
        </is>
      </c>
      <c r="B1112" t="n">
        <v>2303</v>
      </c>
      <c r="C1112" t="n">
        <v>1</v>
      </c>
    </row>
    <row r="1113">
      <c r="A1113" t="inlineStr">
        <is>
          <t>2304-BOX</t>
        </is>
      </c>
      <c r="B1113" t="n">
        <v>2304</v>
      </c>
      <c r="C1113" t="n">
        <v>12</v>
      </c>
    </row>
    <row r="1114">
      <c r="A1114" t="inlineStr">
        <is>
          <t>2304-EACH</t>
        </is>
      </c>
      <c r="B1114" t="n">
        <v>2304</v>
      </c>
      <c r="C1114" t="n">
        <v>1</v>
      </c>
    </row>
    <row r="1115">
      <c r="A1115" t="inlineStr">
        <is>
          <t>2306-BAZIC</t>
        </is>
      </c>
      <c r="B1115" t="n">
        <v>2306</v>
      </c>
      <c r="C1115" t="n">
        <v>1</v>
      </c>
    </row>
    <row r="1116">
      <c r="A1116" t="inlineStr">
        <is>
          <t>2306-BOX</t>
        </is>
      </c>
      <c r="B1116" t="n">
        <v>2306</v>
      </c>
      <c r="C1116" t="n">
        <v>24</v>
      </c>
    </row>
    <row r="1117">
      <c r="A1117" t="inlineStr">
        <is>
          <t>2306-EACH</t>
        </is>
      </c>
      <c r="B1117" t="n">
        <v>2306</v>
      </c>
      <c r="C1117" t="n">
        <v>1</v>
      </c>
    </row>
    <row r="1118">
      <c r="A1118" t="inlineStr">
        <is>
          <t>2306-PACK2</t>
        </is>
      </c>
      <c r="B1118" t="n">
        <v>2306</v>
      </c>
      <c r="C1118" t="n">
        <v>2</v>
      </c>
    </row>
    <row r="1119">
      <c r="A1119" t="inlineStr">
        <is>
          <t>2307-BOX</t>
        </is>
      </c>
      <c r="B1119" t="n">
        <v>2307</v>
      </c>
      <c r="C1119" t="n">
        <v>24</v>
      </c>
    </row>
    <row r="1120">
      <c r="A1120" t="inlineStr">
        <is>
          <t>2307-SET3</t>
        </is>
      </c>
      <c r="B1120" t="n">
        <v>2307</v>
      </c>
      <c r="C1120" t="n">
        <v>3</v>
      </c>
    </row>
    <row r="1121">
      <c r="A1121" t="inlineStr">
        <is>
          <t>230-BAZIC</t>
        </is>
      </c>
      <c r="B1121" t="n">
        <v>230</v>
      </c>
      <c r="C1121" t="n">
        <v>1</v>
      </c>
    </row>
    <row r="1122">
      <c r="A1122" t="inlineStr">
        <is>
          <t>230-BOX</t>
        </is>
      </c>
      <c r="B1122" t="n">
        <v>230</v>
      </c>
      <c r="C1122" t="n">
        <v>24</v>
      </c>
    </row>
    <row r="1123">
      <c r="A1123" t="inlineStr">
        <is>
          <t>230-EACH</t>
        </is>
      </c>
      <c r="B1123" t="n">
        <v>230</v>
      </c>
      <c r="C1123" t="n">
        <v>1</v>
      </c>
    </row>
    <row r="1124">
      <c r="A1124" t="inlineStr">
        <is>
          <t>230-PACK2</t>
        </is>
      </c>
      <c r="B1124" t="n">
        <v>230</v>
      </c>
      <c r="C1124" t="n">
        <v>2</v>
      </c>
    </row>
    <row r="1125">
      <c r="A1125" t="inlineStr">
        <is>
          <t>2314-BOX</t>
        </is>
      </c>
      <c r="B1125" t="n">
        <v>2314</v>
      </c>
      <c r="C1125" t="n">
        <v>24</v>
      </c>
    </row>
    <row r="1126">
      <c r="A1126" t="inlineStr">
        <is>
          <t>2314-SET4</t>
        </is>
      </c>
      <c r="B1126" t="n">
        <v>2314</v>
      </c>
      <c r="C1126" t="n">
        <v>4</v>
      </c>
    </row>
    <row r="1127">
      <c r="A1127" t="inlineStr">
        <is>
          <t>2315-BOX</t>
        </is>
      </c>
      <c r="B1127" t="n">
        <v>2315</v>
      </c>
      <c r="C1127" t="n">
        <v>24</v>
      </c>
    </row>
    <row r="1128">
      <c r="A1128" t="inlineStr">
        <is>
          <t>2315-EACH</t>
        </is>
      </c>
      <c r="B1128" t="n">
        <v>2315</v>
      </c>
      <c r="C1128" t="n">
        <v>1</v>
      </c>
    </row>
    <row r="1129">
      <c r="A1129" t="inlineStr">
        <is>
          <t>2315-PACK2</t>
        </is>
      </c>
      <c r="B1129" t="n">
        <v>2315</v>
      </c>
      <c r="C1129" t="n">
        <v>2</v>
      </c>
    </row>
    <row r="1130">
      <c r="A1130" t="inlineStr">
        <is>
          <t>2317-BOX</t>
        </is>
      </c>
      <c r="B1130" t="n">
        <v>2317</v>
      </c>
      <c r="C1130" t="n">
        <v>24</v>
      </c>
    </row>
    <row r="1131">
      <c r="A1131" t="inlineStr">
        <is>
          <t>2317-EACH</t>
        </is>
      </c>
      <c r="B1131" t="n">
        <v>2317</v>
      </c>
      <c r="C1131" t="n">
        <v>1</v>
      </c>
    </row>
    <row r="1132">
      <c r="A1132" t="inlineStr">
        <is>
          <t>2317-PACK2</t>
        </is>
      </c>
      <c r="B1132" t="n">
        <v>2317</v>
      </c>
      <c r="C1132" t="n">
        <v>2</v>
      </c>
    </row>
    <row r="1133">
      <c r="A1133" t="inlineStr">
        <is>
          <t>2319-BOX</t>
        </is>
      </c>
      <c r="B1133" t="n">
        <v>2319</v>
      </c>
      <c r="C1133" t="n">
        <v>24</v>
      </c>
    </row>
    <row r="1134">
      <c r="A1134" t="inlineStr">
        <is>
          <t>2319-SET2</t>
        </is>
      </c>
      <c r="B1134" t="n">
        <v>2319</v>
      </c>
      <c r="C1134" t="n">
        <v>2</v>
      </c>
    </row>
    <row r="1135">
      <c r="A1135" t="inlineStr">
        <is>
          <t>231-BOX</t>
        </is>
      </c>
      <c r="B1135" t="n">
        <v>231</v>
      </c>
      <c r="C1135" t="n">
        <v>24</v>
      </c>
    </row>
    <row r="1136">
      <c r="A1136" t="inlineStr">
        <is>
          <t>231-EACH</t>
        </is>
      </c>
      <c r="B1136" t="n">
        <v>231</v>
      </c>
      <c r="C1136" t="n">
        <v>1</v>
      </c>
    </row>
    <row r="1137">
      <c r="A1137" t="inlineStr">
        <is>
          <t>231-PACK2</t>
        </is>
      </c>
      <c r="B1137" t="n">
        <v>231</v>
      </c>
      <c r="C1137" t="n">
        <v>2</v>
      </c>
    </row>
    <row r="1138">
      <c r="A1138" t="inlineStr">
        <is>
          <t>2320-BOX</t>
        </is>
      </c>
      <c r="B1138" t="n">
        <v>2320</v>
      </c>
      <c r="C1138" t="n">
        <v>24</v>
      </c>
    </row>
    <row r="1139">
      <c r="A1139" t="inlineStr">
        <is>
          <t>2320-EACH</t>
        </is>
      </c>
      <c r="B1139" t="n">
        <v>2320</v>
      </c>
      <c r="C1139" t="n">
        <v>1</v>
      </c>
    </row>
    <row r="1140">
      <c r="A1140" t="inlineStr">
        <is>
          <t>2320-PACK2</t>
        </is>
      </c>
      <c r="B1140" t="n">
        <v>2320</v>
      </c>
      <c r="C1140" t="n">
        <v>2</v>
      </c>
    </row>
    <row r="1141">
      <c r="A1141" t="inlineStr">
        <is>
          <t>2321-BOX</t>
        </is>
      </c>
      <c r="B1141" t="n">
        <v>2321</v>
      </c>
      <c r="C1141" t="n">
        <v>24</v>
      </c>
    </row>
    <row r="1142">
      <c r="A1142" t="inlineStr">
        <is>
          <t>2321-EACH</t>
        </is>
      </c>
      <c r="B1142" t="n">
        <v>2321</v>
      </c>
      <c r="C1142" t="n">
        <v>1</v>
      </c>
    </row>
    <row r="1143">
      <c r="A1143" t="inlineStr">
        <is>
          <t>2321-PACK2</t>
        </is>
      </c>
      <c r="B1143" t="n">
        <v>2321</v>
      </c>
      <c r="C1143" t="n">
        <v>2</v>
      </c>
    </row>
    <row r="1144">
      <c r="A1144" t="inlineStr">
        <is>
          <t>2323-BOX</t>
        </is>
      </c>
      <c r="B1144" t="n">
        <v>2323</v>
      </c>
      <c r="C1144" t="n">
        <v>24</v>
      </c>
    </row>
    <row r="1145">
      <c r="A1145" t="inlineStr">
        <is>
          <t>2323-SET3</t>
        </is>
      </c>
      <c r="B1145" t="n">
        <v>2323</v>
      </c>
      <c r="C1145" t="n">
        <v>3</v>
      </c>
    </row>
    <row r="1146">
      <c r="A1146" t="inlineStr">
        <is>
          <t>2325-BOX</t>
        </is>
      </c>
      <c r="B1146" t="n">
        <v>2325</v>
      </c>
      <c r="C1146" t="n">
        <v>24</v>
      </c>
    </row>
    <row r="1147">
      <c r="A1147" t="inlineStr">
        <is>
          <t>2325-SET2</t>
        </is>
      </c>
      <c r="B1147" t="n">
        <v>2325</v>
      </c>
      <c r="C1147" t="n">
        <v>2</v>
      </c>
    </row>
    <row r="1148">
      <c r="A1148" t="inlineStr">
        <is>
          <t>2326-BOX</t>
        </is>
      </c>
      <c r="B1148" t="n">
        <v>2326</v>
      </c>
      <c r="C1148" t="n">
        <v>24</v>
      </c>
    </row>
    <row r="1149">
      <c r="A1149" t="inlineStr">
        <is>
          <t>2326-EACH</t>
        </is>
      </c>
      <c r="B1149" t="n">
        <v>2326</v>
      </c>
      <c r="C1149" t="n">
        <v>1</v>
      </c>
    </row>
    <row r="1150">
      <c r="A1150" t="inlineStr">
        <is>
          <t>2326-PACK2</t>
        </is>
      </c>
      <c r="B1150" t="n">
        <v>2326</v>
      </c>
      <c r="C1150" t="n">
        <v>2</v>
      </c>
    </row>
    <row r="1151">
      <c r="A1151" t="inlineStr">
        <is>
          <t>2330-BOX</t>
        </is>
      </c>
      <c r="B1151" t="n">
        <v>2330</v>
      </c>
      <c r="C1151" t="n">
        <v>24</v>
      </c>
    </row>
    <row r="1152">
      <c r="A1152" t="inlineStr">
        <is>
          <t>2330-EACH</t>
        </is>
      </c>
      <c r="B1152" t="n">
        <v>2330</v>
      </c>
      <c r="C1152" t="n">
        <v>1</v>
      </c>
    </row>
    <row r="1153">
      <c r="A1153" t="inlineStr">
        <is>
          <t>2330-PACK2</t>
        </is>
      </c>
      <c r="B1153" t="n">
        <v>2330</v>
      </c>
      <c r="C1153" t="n">
        <v>2</v>
      </c>
    </row>
    <row r="1154">
      <c r="A1154" t="inlineStr">
        <is>
          <t>2331-BOX</t>
        </is>
      </c>
      <c r="B1154" t="n">
        <v>2331</v>
      </c>
      <c r="C1154" t="n">
        <v>12</v>
      </c>
    </row>
    <row r="1155">
      <c r="A1155" t="inlineStr">
        <is>
          <t>2331-EACH</t>
        </is>
      </c>
      <c r="B1155" t="n">
        <v>2331</v>
      </c>
      <c r="C1155" t="n">
        <v>1</v>
      </c>
    </row>
    <row r="1156">
      <c r="A1156" t="inlineStr">
        <is>
          <t>2331-PACK2</t>
        </is>
      </c>
      <c r="B1156" t="n">
        <v>2331</v>
      </c>
      <c r="C1156" t="n">
        <v>2</v>
      </c>
    </row>
    <row r="1157">
      <c r="A1157" t="inlineStr">
        <is>
          <t>2332-BOX</t>
        </is>
      </c>
      <c r="B1157" t="n">
        <v>2332</v>
      </c>
      <c r="C1157" t="n">
        <v>12</v>
      </c>
    </row>
    <row r="1158">
      <c r="A1158" t="inlineStr">
        <is>
          <t>2332-EACH</t>
        </is>
      </c>
      <c r="B1158" t="n">
        <v>2332</v>
      </c>
      <c r="C1158" t="n">
        <v>1</v>
      </c>
    </row>
    <row r="1159">
      <c r="A1159" t="inlineStr">
        <is>
          <t>2332-PACK2</t>
        </is>
      </c>
      <c r="B1159" t="n">
        <v>2332</v>
      </c>
      <c r="C1159" t="n">
        <v>2</v>
      </c>
    </row>
    <row r="1160">
      <c r="A1160" t="inlineStr">
        <is>
          <t>2333-BOX</t>
        </is>
      </c>
      <c r="B1160" t="n">
        <v>2333</v>
      </c>
      <c r="C1160" t="n">
        <v>24</v>
      </c>
    </row>
    <row r="1161">
      <c r="A1161" t="inlineStr">
        <is>
          <t>2333-EACH</t>
        </is>
      </c>
      <c r="B1161" t="n">
        <v>2333</v>
      </c>
      <c r="C1161" t="n">
        <v>1</v>
      </c>
    </row>
    <row r="1162">
      <c r="A1162" t="inlineStr">
        <is>
          <t>2333-PACK2</t>
        </is>
      </c>
      <c r="B1162" t="n">
        <v>2333</v>
      </c>
      <c r="C1162" t="n">
        <v>2</v>
      </c>
    </row>
    <row r="1163">
      <c r="A1163" t="inlineStr">
        <is>
          <t>2339-BOX</t>
        </is>
      </c>
      <c r="B1163" t="n">
        <v>2339</v>
      </c>
      <c r="C1163" t="n">
        <v>24</v>
      </c>
    </row>
    <row r="1164">
      <c r="A1164" t="inlineStr">
        <is>
          <t>2339-SET2</t>
        </is>
      </c>
      <c r="B1164" t="n">
        <v>2339</v>
      </c>
      <c r="C1164" t="n">
        <v>2</v>
      </c>
    </row>
    <row r="1165">
      <c r="A1165" t="inlineStr">
        <is>
          <t>2341-BOX</t>
        </is>
      </c>
      <c r="B1165" t="n">
        <v>2341</v>
      </c>
      <c r="C1165" t="n">
        <v>12</v>
      </c>
    </row>
    <row r="1166">
      <c r="A1166" t="inlineStr">
        <is>
          <t>2341-EACH</t>
        </is>
      </c>
      <c r="B1166" t="n">
        <v>2341</v>
      </c>
      <c r="C1166" t="n">
        <v>1</v>
      </c>
    </row>
    <row r="1167">
      <c r="A1167" t="inlineStr">
        <is>
          <t>2341-PACK2</t>
        </is>
      </c>
      <c r="B1167" t="n">
        <v>2341</v>
      </c>
      <c r="C1167" t="n">
        <v>2</v>
      </c>
    </row>
    <row r="1168">
      <c r="A1168" t="inlineStr">
        <is>
          <t>2343-BOX</t>
        </is>
      </c>
      <c r="B1168" t="n">
        <v>2343</v>
      </c>
      <c r="C1168" t="n">
        <v>24</v>
      </c>
    </row>
    <row r="1169">
      <c r="A1169" t="inlineStr">
        <is>
          <t>2343-SET2</t>
        </is>
      </c>
      <c r="B1169" t="n">
        <v>2343</v>
      </c>
      <c r="C1169" t="n">
        <v>2</v>
      </c>
    </row>
    <row r="1170">
      <c r="A1170" t="inlineStr">
        <is>
          <t>2344-BOX</t>
        </is>
      </c>
      <c r="B1170" t="n">
        <v>2344</v>
      </c>
      <c r="C1170" t="n">
        <v>24</v>
      </c>
    </row>
    <row r="1171">
      <c r="A1171" t="inlineStr">
        <is>
          <t>2344-EACH</t>
        </is>
      </c>
      <c r="B1171" t="n">
        <v>2344</v>
      </c>
      <c r="C1171" t="n">
        <v>1</v>
      </c>
    </row>
    <row r="1172">
      <c r="A1172" t="inlineStr">
        <is>
          <t>2344-PACK2</t>
        </is>
      </c>
      <c r="B1172" t="n">
        <v>2344</v>
      </c>
      <c r="C1172" t="n">
        <v>2</v>
      </c>
    </row>
    <row r="1173">
      <c r="A1173" t="inlineStr">
        <is>
          <t>2345-BOX</t>
        </is>
      </c>
      <c r="B1173" t="n">
        <v>2345</v>
      </c>
      <c r="C1173" t="n">
        <v>24</v>
      </c>
    </row>
    <row r="1174">
      <c r="A1174" t="inlineStr">
        <is>
          <t>2345-EACH</t>
        </is>
      </c>
      <c r="B1174" t="n">
        <v>2345</v>
      </c>
      <c r="C1174" t="n">
        <v>1</v>
      </c>
    </row>
    <row r="1175">
      <c r="A1175" t="inlineStr">
        <is>
          <t>2345-PACK2</t>
        </is>
      </c>
      <c r="B1175" t="n">
        <v>2345</v>
      </c>
      <c r="C1175" t="n">
        <v>2</v>
      </c>
    </row>
    <row r="1176">
      <c r="A1176" t="inlineStr">
        <is>
          <t>2346-BOX</t>
        </is>
      </c>
      <c r="B1176" t="n">
        <v>2346</v>
      </c>
      <c r="C1176" t="n">
        <v>24</v>
      </c>
    </row>
    <row r="1177">
      <c r="A1177" t="inlineStr">
        <is>
          <t>2346-EACH</t>
        </is>
      </c>
      <c r="B1177" t="n">
        <v>2346</v>
      </c>
      <c r="C1177" t="n">
        <v>1</v>
      </c>
    </row>
    <row r="1178">
      <c r="A1178" t="inlineStr">
        <is>
          <t>2346-PACK2</t>
        </is>
      </c>
      <c r="B1178" t="n">
        <v>2346</v>
      </c>
      <c r="C1178" t="n">
        <v>2</v>
      </c>
    </row>
    <row r="1179">
      <c r="A1179" t="inlineStr">
        <is>
          <t>2401-CASE</t>
        </is>
      </c>
      <c r="B1179" t="n">
        <v>2401</v>
      </c>
      <c r="C1179" t="n">
        <v>24</v>
      </c>
    </row>
    <row r="1180">
      <c r="A1180" t="inlineStr">
        <is>
          <t>2401-EACH</t>
        </is>
      </c>
      <c r="B1180" t="n">
        <v>2401</v>
      </c>
      <c r="C1180" t="n">
        <v>1</v>
      </c>
    </row>
    <row r="1181">
      <c r="A1181" t="inlineStr">
        <is>
          <t>2401-PACK2</t>
        </is>
      </c>
      <c r="B1181" t="n">
        <v>2401</v>
      </c>
      <c r="C1181" t="n">
        <v>4</v>
      </c>
    </row>
    <row r="1182">
      <c r="A1182" t="inlineStr">
        <is>
          <t>2401-PACK4</t>
        </is>
      </c>
      <c r="B1182" t="n">
        <v>2401</v>
      </c>
      <c r="C1182" t="n">
        <v>4</v>
      </c>
    </row>
    <row r="1183">
      <c r="A1183" t="inlineStr">
        <is>
          <t>2402-BAZIC</t>
        </is>
      </c>
      <c r="B1183" t="n">
        <v>2402</v>
      </c>
      <c r="C1183" t="n">
        <v>1</v>
      </c>
    </row>
    <row r="1184">
      <c r="A1184" t="inlineStr">
        <is>
          <t>2402-BOX</t>
        </is>
      </c>
      <c r="B1184" t="n">
        <v>2402</v>
      </c>
      <c r="C1184" t="n">
        <v>24</v>
      </c>
    </row>
    <row r="1185">
      <c r="A1185" t="inlineStr">
        <is>
          <t>2402-EACH</t>
        </is>
      </c>
      <c r="B1185" t="n">
        <v>2402</v>
      </c>
      <c r="C1185" t="n">
        <v>1</v>
      </c>
    </row>
    <row r="1186">
      <c r="A1186" t="inlineStr">
        <is>
          <t>2402-PACK2</t>
        </is>
      </c>
      <c r="B1186" t="n">
        <v>2402</v>
      </c>
      <c r="C1186" t="n">
        <v>2</v>
      </c>
    </row>
    <row r="1187">
      <c r="A1187" t="inlineStr">
        <is>
          <t>2402-PACK3</t>
        </is>
      </c>
      <c r="B1187" t="n">
        <v>2402</v>
      </c>
      <c r="C1187" t="n">
        <v>3</v>
      </c>
    </row>
    <row r="1188">
      <c r="A1188" t="inlineStr">
        <is>
          <t>2402-PACK4</t>
        </is>
      </c>
      <c r="B1188" t="n">
        <v>2402</v>
      </c>
      <c r="C1188" t="n">
        <v>4</v>
      </c>
    </row>
    <row r="1189">
      <c r="A1189" t="inlineStr">
        <is>
          <t>2402-SET2</t>
        </is>
      </c>
      <c r="B1189" t="n">
        <v>2402</v>
      </c>
      <c r="C1189" t="n">
        <v>2</v>
      </c>
    </row>
    <row r="1190">
      <c r="A1190" t="inlineStr">
        <is>
          <t>2402-SET2-B</t>
        </is>
      </c>
      <c r="B1190" t="n">
        <v>2402</v>
      </c>
      <c r="C1190" t="n">
        <v>2</v>
      </c>
    </row>
    <row r="1191">
      <c r="A1191" t="inlineStr">
        <is>
          <t>2402-SET2-BAZIC</t>
        </is>
      </c>
      <c r="B1191" t="n">
        <v>2402</v>
      </c>
      <c r="C1191" t="n">
        <v>2</v>
      </c>
    </row>
    <row r="1192">
      <c r="A1192" t="inlineStr">
        <is>
          <t>2402-SET3</t>
        </is>
      </c>
      <c r="B1192" t="n">
        <v>2402</v>
      </c>
      <c r="C1192" t="n">
        <v>3</v>
      </c>
    </row>
    <row r="1193">
      <c r="A1193" t="inlineStr">
        <is>
          <t>2405-CASE</t>
        </is>
      </c>
      <c r="B1193" t="n">
        <v>2405</v>
      </c>
      <c r="C1193" t="n">
        <v>24</v>
      </c>
    </row>
    <row r="1194">
      <c r="A1194" t="inlineStr">
        <is>
          <t>2405-EACH</t>
        </is>
      </c>
      <c r="B1194" t="n">
        <v>2405</v>
      </c>
      <c r="C1194" t="n">
        <v>1</v>
      </c>
    </row>
    <row r="1195">
      <c r="A1195" t="inlineStr">
        <is>
          <t>2405-PACK4</t>
        </is>
      </c>
      <c r="B1195" t="n">
        <v>2405</v>
      </c>
      <c r="C1195" t="n">
        <v>4</v>
      </c>
    </row>
    <row r="1196">
      <c r="A1196" t="inlineStr">
        <is>
          <t>2406-CASE</t>
        </is>
      </c>
      <c r="B1196" t="n">
        <v>2406</v>
      </c>
      <c r="C1196" t="n">
        <v>24</v>
      </c>
    </row>
    <row r="1197">
      <c r="A1197" t="inlineStr">
        <is>
          <t>2406-EACH</t>
        </is>
      </c>
      <c r="B1197" t="n">
        <v>2406</v>
      </c>
      <c r="C1197" t="n">
        <v>1</v>
      </c>
    </row>
    <row r="1198">
      <c r="A1198" t="inlineStr">
        <is>
          <t>2406-PACK3</t>
        </is>
      </c>
      <c r="B1198" t="n">
        <v>2406</v>
      </c>
      <c r="C1198" t="n">
        <v>3</v>
      </c>
    </row>
    <row r="1199">
      <c r="A1199" t="inlineStr">
        <is>
          <t>2406-PACK4</t>
        </is>
      </c>
      <c r="B1199" t="n">
        <v>2406</v>
      </c>
      <c r="C1199" t="n">
        <v>4</v>
      </c>
    </row>
    <row r="1200">
      <c r="A1200" t="inlineStr">
        <is>
          <t>2406-SET3</t>
        </is>
      </c>
      <c r="B1200" t="n">
        <v>2406</v>
      </c>
      <c r="C1200" t="n">
        <v>3</v>
      </c>
    </row>
    <row r="1201">
      <c r="A1201" t="inlineStr">
        <is>
          <t>2406-SET4</t>
        </is>
      </c>
      <c r="B1201" t="n">
        <v>2406</v>
      </c>
      <c r="C1201" t="n">
        <v>4</v>
      </c>
    </row>
    <row r="1202">
      <c r="A1202" t="inlineStr">
        <is>
          <t>2409-CASE</t>
        </is>
      </c>
      <c r="B1202" t="n">
        <v>2409</v>
      </c>
      <c r="C1202" t="n">
        <v>24</v>
      </c>
    </row>
    <row r="1203">
      <c r="A1203" t="inlineStr">
        <is>
          <t>2409-EACH</t>
        </is>
      </c>
      <c r="B1203" t="n">
        <v>2409</v>
      </c>
      <c r="C1203" t="n">
        <v>1</v>
      </c>
    </row>
    <row r="1204">
      <c r="A1204" t="inlineStr">
        <is>
          <t>2409-SET4</t>
        </is>
      </c>
      <c r="B1204" t="n">
        <v>2409</v>
      </c>
      <c r="C1204" t="n">
        <v>4</v>
      </c>
    </row>
    <row r="1205">
      <c r="A1205" t="inlineStr">
        <is>
          <t>240-BOX</t>
        </is>
      </c>
      <c r="B1205" t="n">
        <v>240</v>
      </c>
      <c r="C1205" t="n">
        <v>24</v>
      </c>
    </row>
    <row r="1206">
      <c r="A1206" t="inlineStr">
        <is>
          <t>240-EACH</t>
        </is>
      </c>
      <c r="B1206" t="n">
        <v>240</v>
      </c>
      <c r="C1206" t="n">
        <v>1</v>
      </c>
    </row>
    <row r="1207">
      <c r="A1207" t="inlineStr">
        <is>
          <t>240-SET6</t>
        </is>
      </c>
      <c r="B1207" t="n">
        <v>240</v>
      </c>
      <c r="C1207" t="n">
        <v>6</v>
      </c>
    </row>
    <row r="1208">
      <c r="A1208" t="inlineStr">
        <is>
          <t>2501-BOX</t>
        </is>
      </c>
      <c r="B1208" t="n">
        <v>2501</v>
      </c>
      <c r="C1208" t="n">
        <v>24</v>
      </c>
    </row>
    <row r="1209">
      <c r="A1209" t="inlineStr">
        <is>
          <t>2501-EACH</t>
        </is>
      </c>
      <c r="B1209" t="n">
        <v>2501</v>
      </c>
      <c r="C1209" t="n">
        <v>1</v>
      </c>
    </row>
    <row r="1210">
      <c r="A1210" t="inlineStr">
        <is>
          <t>2501-PACK2</t>
        </is>
      </c>
      <c r="B1210" t="n">
        <v>2501</v>
      </c>
      <c r="C1210" t="n">
        <v>2</v>
      </c>
    </row>
    <row r="1211">
      <c r="A1211" t="inlineStr">
        <is>
          <t>2504-PACK2</t>
        </is>
      </c>
      <c r="B1211" t="n">
        <v>2504</v>
      </c>
      <c r="C1211" t="n">
        <v>2</v>
      </c>
    </row>
    <row r="1212">
      <c r="A1212" t="inlineStr">
        <is>
          <t>2505-BOX</t>
        </is>
      </c>
      <c r="B1212" t="n">
        <v>2505</v>
      </c>
      <c r="C1212" t="n">
        <v>24</v>
      </c>
    </row>
    <row r="1213">
      <c r="A1213" t="inlineStr">
        <is>
          <t>2505-EACH</t>
        </is>
      </c>
      <c r="B1213" t="n">
        <v>2505</v>
      </c>
      <c r="C1213" t="n">
        <v>1</v>
      </c>
    </row>
    <row r="1214">
      <c r="A1214" t="inlineStr">
        <is>
          <t>2505-PACK2</t>
        </is>
      </c>
      <c r="B1214" t="n">
        <v>2505</v>
      </c>
      <c r="C1214" t="n">
        <v>2</v>
      </c>
    </row>
    <row r="1215">
      <c r="A1215" t="inlineStr">
        <is>
          <t>2506-BOX</t>
        </is>
      </c>
      <c r="B1215" t="n">
        <v>2506</v>
      </c>
      <c r="C1215" t="n">
        <v>24</v>
      </c>
    </row>
    <row r="1216">
      <c r="A1216" t="inlineStr">
        <is>
          <t>2506-EACH</t>
        </is>
      </c>
      <c r="B1216" t="n">
        <v>2506</v>
      </c>
      <c r="C1216" t="n">
        <v>1</v>
      </c>
    </row>
    <row r="1217">
      <c r="A1217" t="inlineStr">
        <is>
          <t>2506-PACK2</t>
        </is>
      </c>
      <c r="B1217" t="n">
        <v>2506</v>
      </c>
      <c r="C1217" t="n">
        <v>2</v>
      </c>
    </row>
    <row r="1218">
      <c r="A1218" t="inlineStr">
        <is>
          <t>2507-BOX</t>
        </is>
      </c>
      <c r="B1218" t="n">
        <v>2507</v>
      </c>
      <c r="C1218" t="n">
        <v>12</v>
      </c>
    </row>
    <row r="1219">
      <c r="A1219" t="inlineStr">
        <is>
          <t>2507-EACH</t>
        </is>
      </c>
      <c r="B1219" t="n">
        <v>2507</v>
      </c>
      <c r="C1219" t="n">
        <v>1</v>
      </c>
    </row>
    <row r="1220">
      <c r="A1220" t="inlineStr">
        <is>
          <t>2507-PACK2</t>
        </is>
      </c>
      <c r="B1220" t="n">
        <v>2507</v>
      </c>
      <c r="C1220" t="n">
        <v>2</v>
      </c>
    </row>
    <row r="1221">
      <c r="A1221" t="inlineStr">
        <is>
          <t>2510-CASE</t>
        </is>
      </c>
      <c r="B1221" t="n">
        <v>2510</v>
      </c>
      <c r="C1221" t="n">
        <v>24</v>
      </c>
    </row>
    <row r="1222">
      <c r="A1222" t="inlineStr">
        <is>
          <t>2510-EACH</t>
        </is>
      </c>
      <c r="B1222" t="n">
        <v>2510</v>
      </c>
      <c r="C1222" t="n">
        <v>1</v>
      </c>
    </row>
    <row r="1223">
      <c r="A1223" t="inlineStr">
        <is>
          <t>2510-PACK4</t>
        </is>
      </c>
      <c r="B1223" t="n">
        <v>2510</v>
      </c>
      <c r="C1223" t="n">
        <v>4</v>
      </c>
    </row>
    <row r="1224">
      <c r="A1224" t="inlineStr">
        <is>
          <t>2511-BOX</t>
        </is>
      </c>
      <c r="B1224" t="n">
        <v>2511</v>
      </c>
      <c r="C1224" t="n">
        <v>24</v>
      </c>
    </row>
    <row r="1225">
      <c r="A1225" t="inlineStr">
        <is>
          <t>2511-EACH</t>
        </is>
      </c>
      <c r="B1225" t="n">
        <v>2511</v>
      </c>
      <c r="C1225" t="n">
        <v>1</v>
      </c>
    </row>
    <row r="1226">
      <c r="A1226" t="inlineStr">
        <is>
          <t>2511-PACK2</t>
        </is>
      </c>
      <c r="B1226" t="n">
        <v>2511</v>
      </c>
      <c r="C1226" t="n">
        <v>2</v>
      </c>
    </row>
    <row r="1227">
      <c r="A1227" t="inlineStr">
        <is>
          <t>2512-BOX</t>
        </is>
      </c>
      <c r="B1227" t="n">
        <v>2512</v>
      </c>
      <c r="C1227" t="n">
        <v>24</v>
      </c>
    </row>
    <row r="1228">
      <c r="A1228" t="inlineStr">
        <is>
          <t>2512-EACH</t>
        </is>
      </c>
      <c r="B1228" t="n">
        <v>2512</v>
      </c>
      <c r="C1228" t="n">
        <v>1</v>
      </c>
    </row>
    <row r="1229">
      <c r="A1229" t="inlineStr">
        <is>
          <t>2512-PACK2</t>
        </is>
      </c>
      <c r="B1229" t="n">
        <v>2512</v>
      </c>
      <c r="C1229" t="n">
        <v>2</v>
      </c>
    </row>
    <row r="1230">
      <c r="A1230" t="inlineStr">
        <is>
          <t>2513-BOX</t>
        </is>
      </c>
      <c r="B1230" t="n">
        <v>2513</v>
      </c>
      <c r="C1230" t="n">
        <v>24</v>
      </c>
    </row>
    <row r="1231">
      <c r="A1231" t="inlineStr">
        <is>
          <t>2513-EACH</t>
        </is>
      </c>
      <c r="B1231" t="n">
        <v>2513</v>
      </c>
      <c r="C1231" t="n">
        <v>1</v>
      </c>
    </row>
    <row r="1232">
      <c r="A1232" t="inlineStr">
        <is>
          <t>2513-PACK2</t>
        </is>
      </c>
      <c r="B1232" t="n">
        <v>2513</v>
      </c>
      <c r="C1232" t="n">
        <v>2</v>
      </c>
    </row>
    <row r="1233">
      <c r="A1233" t="inlineStr">
        <is>
          <t>2514-BOX</t>
        </is>
      </c>
      <c r="B1233" t="n">
        <v>2514</v>
      </c>
      <c r="C1233" t="n">
        <v>24</v>
      </c>
    </row>
    <row r="1234">
      <c r="A1234" t="inlineStr">
        <is>
          <t>2514-EACH</t>
        </is>
      </c>
      <c r="B1234" t="n">
        <v>2514</v>
      </c>
      <c r="C1234" t="n">
        <v>1</v>
      </c>
    </row>
    <row r="1235">
      <c r="A1235" t="inlineStr">
        <is>
          <t>2514-PACK2</t>
        </is>
      </c>
      <c r="B1235" t="n">
        <v>2514</v>
      </c>
      <c r="C1235" t="n">
        <v>2</v>
      </c>
    </row>
    <row r="1236">
      <c r="A1236" t="inlineStr">
        <is>
          <t>2515-CASE</t>
        </is>
      </c>
      <c r="B1236" t="n">
        <v>2515</v>
      </c>
      <c r="C1236" t="n">
        <v>24</v>
      </c>
    </row>
    <row r="1237">
      <c r="A1237" t="inlineStr">
        <is>
          <t>2515-EACH</t>
        </is>
      </c>
      <c r="B1237" t="n">
        <v>2515</v>
      </c>
      <c r="C1237" t="n">
        <v>1</v>
      </c>
    </row>
    <row r="1238">
      <c r="A1238" t="inlineStr">
        <is>
          <t>2515-PACK2</t>
        </is>
      </c>
      <c r="B1238" t="n">
        <v>2515</v>
      </c>
      <c r="C1238" t="n">
        <v>2</v>
      </c>
    </row>
    <row r="1239">
      <c r="A1239" t="inlineStr">
        <is>
          <t>2516-BOX</t>
        </is>
      </c>
      <c r="B1239" t="n">
        <v>2516</v>
      </c>
      <c r="C1239" t="n">
        <v>24</v>
      </c>
    </row>
    <row r="1240">
      <c r="A1240" t="inlineStr">
        <is>
          <t>2516-EACH</t>
        </is>
      </c>
      <c r="B1240" t="n">
        <v>2516</v>
      </c>
      <c r="C1240" t="n">
        <v>1</v>
      </c>
    </row>
    <row r="1241">
      <c r="A1241" t="inlineStr">
        <is>
          <t>2516-PACK2</t>
        </is>
      </c>
      <c r="B1241" t="n">
        <v>2516</v>
      </c>
      <c r="C1241" t="n">
        <v>2</v>
      </c>
    </row>
    <row r="1242">
      <c r="A1242" t="inlineStr">
        <is>
          <t>2517-BOX</t>
        </is>
      </c>
      <c r="B1242" t="n">
        <v>2517</v>
      </c>
      <c r="C1242" t="n">
        <v>24</v>
      </c>
    </row>
    <row r="1243">
      <c r="A1243" t="inlineStr">
        <is>
          <t>2517-EACH</t>
        </is>
      </c>
      <c r="B1243" t="n">
        <v>2517</v>
      </c>
      <c r="C1243" t="n">
        <v>1</v>
      </c>
    </row>
    <row r="1244">
      <c r="A1244" t="inlineStr">
        <is>
          <t>2517-PACK2</t>
        </is>
      </c>
      <c r="B1244" t="n">
        <v>2517</v>
      </c>
      <c r="C1244" t="n">
        <v>2</v>
      </c>
    </row>
    <row r="1245">
      <c r="A1245" t="inlineStr">
        <is>
          <t>2518-BOX</t>
        </is>
      </c>
      <c r="B1245" t="n">
        <v>2518</v>
      </c>
      <c r="C1245" t="n">
        <v>24</v>
      </c>
    </row>
    <row r="1246">
      <c r="A1246" t="inlineStr">
        <is>
          <t>2518-EACH</t>
        </is>
      </c>
      <c r="B1246" t="n">
        <v>2518</v>
      </c>
      <c r="C1246" t="n">
        <v>1</v>
      </c>
    </row>
    <row r="1247">
      <c r="A1247" t="inlineStr">
        <is>
          <t>2518-PACK2</t>
        </is>
      </c>
      <c r="B1247" t="n">
        <v>2518</v>
      </c>
      <c r="C1247" t="n">
        <v>2</v>
      </c>
    </row>
    <row r="1248">
      <c r="A1248" t="inlineStr">
        <is>
          <t>2519-BOX</t>
        </is>
      </c>
      <c r="B1248" t="n">
        <v>2519</v>
      </c>
      <c r="C1248" t="n">
        <v>24</v>
      </c>
    </row>
    <row r="1249">
      <c r="A1249" t="inlineStr">
        <is>
          <t>2519-EACH</t>
        </is>
      </c>
      <c r="B1249" t="n">
        <v>2519</v>
      </c>
      <c r="C1249" t="n">
        <v>1</v>
      </c>
    </row>
    <row r="1250">
      <c r="A1250" t="inlineStr">
        <is>
          <t>2519-PACK2</t>
        </is>
      </c>
      <c r="B1250" t="n">
        <v>2519</v>
      </c>
      <c r="C1250" t="n">
        <v>2</v>
      </c>
    </row>
    <row r="1251">
      <c r="A1251" t="inlineStr">
        <is>
          <t>2530-BOX</t>
        </is>
      </c>
      <c r="B1251" t="n">
        <v>2530</v>
      </c>
      <c r="C1251" t="n">
        <v>24</v>
      </c>
    </row>
    <row r="1252">
      <c r="A1252" t="inlineStr">
        <is>
          <t>2530-EACH</t>
        </is>
      </c>
      <c r="B1252" t="n">
        <v>2530</v>
      </c>
      <c r="C1252" t="n">
        <v>1</v>
      </c>
    </row>
    <row r="1253">
      <c r="A1253" t="inlineStr">
        <is>
          <t>2530-PACK2</t>
        </is>
      </c>
      <c r="B1253" t="n">
        <v>2530</v>
      </c>
      <c r="C1253" t="n">
        <v>2</v>
      </c>
    </row>
    <row r="1254">
      <c r="A1254" t="inlineStr">
        <is>
          <t>2539-BOX</t>
        </is>
      </c>
      <c r="B1254" t="n">
        <v>2539</v>
      </c>
      <c r="C1254" t="n">
        <v>24</v>
      </c>
    </row>
    <row r="1255">
      <c r="A1255" t="inlineStr">
        <is>
          <t>2539-EACH</t>
        </is>
      </c>
      <c r="B1255" t="n">
        <v>2539</v>
      </c>
      <c r="C1255" t="n">
        <v>1</v>
      </c>
    </row>
    <row r="1256">
      <c r="A1256" t="inlineStr">
        <is>
          <t>2539-PACK2</t>
        </is>
      </c>
      <c r="B1256" t="n">
        <v>2539</v>
      </c>
      <c r="C1256" t="n">
        <v>2</v>
      </c>
    </row>
    <row r="1257">
      <c r="A1257" t="inlineStr">
        <is>
          <t>2550-BOX</t>
        </is>
      </c>
      <c r="B1257" t="n">
        <v>2550</v>
      </c>
      <c r="C1257" t="n">
        <v>24</v>
      </c>
    </row>
    <row r="1258">
      <c r="A1258" t="inlineStr">
        <is>
          <t>2550-EACH</t>
        </is>
      </c>
      <c r="B1258" t="n">
        <v>2550</v>
      </c>
      <c r="C1258" t="n">
        <v>1</v>
      </c>
    </row>
    <row r="1259">
      <c r="A1259" t="inlineStr">
        <is>
          <t>2550-PACK2</t>
        </is>
      </c>
      <c r="B1259" t="n">
        <v>2550</v>
      </c>
      <c r="C1259" t="n">
        <v>2</v>
      </c>
    </row>
    <row r="1260">
      <c r="A1260" t="inlineStr">
        <is>
          <t>260-BOX</t>
        </is>
      </c>
      <c r="B1260" t="n">
        <v>260</v>
      </c>
      <c r="C1260" t="n">
        <v>24</v>
      </c>
    </row>
    <row r="1261">
      <c r="A1261" t="inlineStr">
        <is>
          <t>260-EACH</t>
        </is>
      </c>
      <c r="B1261" t="n">
        <v>260</v>
      </c>
      <c r="C1261" t="n">
        <v>1</v>
      </c>
    </row>
    <row r="1262">
      <c r="A1262" t="inlineStr">
        <is>
          <t>260-PACK3</t>
        </is>
      </c>
      <c r="B1262" t="n">
        <v>260</v>
      </c>
      <c r="C1262" t="n">
        <v>3</v>
      </c>
    </row>
    <row r="1263">
      <c r="A1263" t="inlineStr">
        <is>
          <t>261-BOX</t>
        </is>
      </c>
      <c r="B1263" t="n">
        <v>261</v>
      </c>
      <c r="C1263" t="n">
        <v>24</v>
      </c>
    </row>
    <row r="1264">
      <c r="A1264" t="inlineStr">
        <is>
          <t>261-EACH</t>
        </is>
      </c>
      <c r="B1264" t="n">
        <v>261</v>
      </c>
      <c r="C1264" t="n">
        <v>1</v>
      </c>
    </row>
    <row r="1265">
      <c r="A1265" t="inlineStr">
        <is>
          <t>261-PACK2</t>
        </is>
      </c>
      <c r="B1265" t="n">
        <v>261</v>
      </c>
      <c r="C1265" t="n">
        <v>2</v>
      </c>
    </row>
    <row r="1266">
      <c r="A1266" t="inlineStr">
        <is>
          <t>262-BOX</t>
        </is>
      </c>
      <c r="B1266" t="n">
        <v>262</v>
      </c>
      <c r="C1266" t="n">
        <v>24</v>
      </c>
    </row>
    <row r="1267">
      <c r="A1267" t="inlineStr">
        <is>
          <t>262-EACH</t>
        </is>
      </c>
      <c r="B1267" t="n">
        <v>262</v>
      </c>
      <c r="C1267" t="n">
        <v>1</v>
      </c>
    </row>
    <row r="1268">
      <c r="A1268" t="inlineStr">
        <is>
          <t>262-PACK2</t>
        </is>
      </c>
      <c r="B1268" t="n">
        <v>262</v>
      </c>
      <c r="C1268" t="n">
        <v>2</v>
      </c>
    </row>
    <row r="1269">
      <c r="A1269" t="inlineStr">
        <is>
          <t>263-BOX</t>
        </is>
      </c>
      <c r="B1269" t="n">
        <v>263</v>
      </c>
      <c r="C1269" t="n">
        <v>24</v>
      </c>
    </row>
    <row r="1270">
      <c r="A1270" t="inlineStr">
        <is>
          <t>263-EACH</t>
        </is>
      </c>
      <c r="B1270" t="n">
        <v>263</v>
      </c>
      <c r="C1270" t="n">
        <v>1</v>
      </c>
    </row>
    <row r="1271">
      <c r="A1271" t="inlineStr">
        <is>
          <t>263-PACK3</t>
        </is>
      </c>
      <c r="B1271" t="n">
        <v>263</v>
      </c>
      <c r="C1271" t="n">
        <v>3</v>
      </c>
    </row>
    <row r="1272">
      <c r="A1272" t="inlineStr">
        <is>
          <t>264-BOX</t>
        </is>
      </c>
      <c r="B1272" t="n">
        <v>264</v>
      </c>
      <c r="C1272" t="n">
        <v>24</v>
      </c>
    </row>
    <row r="1273">
      <c r="A1273" t="inlineStr">
        <is>
          <t>264-EACH</t>
        </is>
      </c>
      <c r="B1273" t="n">
        <v>264</v>
      </c>
      <c r="C1273" t="n">
        <v>1</v>
      </c>
    </row>
    <row r="1274">
      <c r="A1274" t="inlineStr">
        <is>
          <t>264-PACK2</t>
        </is>
      </c>
      <c r="B1274" t="n">
        <v>264</v>
      </c>
      <c r="C1274" t="n">
        <v>2</v>
      </c>
    </row>
    <row r="1275">
      <c r="A1275" t="inlineStr">
        <is>
          <t>265-BOX</t>
        </is>
      </c>
      <c r="B1275" t="n">
        <v>265</v>
      </c>
      <c r="C1275" t="n">
        <v>12</v>
      </c>
    </row>
    <row r="1276">
      <c r="A1276" t="inlineStr">
        <is>
          <t>265-EACH</t>
        </is>
      </c>
      <c r="B1276" t="n">
        <v>265</v>
      </c>
      <c r="C1276" t="n">
        <v>1</v>
      </c>
    </row>
    <row r="1277">
      <c r="A1277" t="inlineStr">
        <is>
          <t>265-PACK2</t>
        </is>
      </c>
      <c r="B1277" t="n">
        <v>265</v>
      </c>
      <c r="C1277" t="n">
        <v>2</v>
      </c>
    </row>
    <row r="1278">
      <c r="A1278" t="inlineStr">
        <is>
          <t>266-BOX</t>
        </is>
      </c>
      <c r="B1278" t="n">
        <v>266</v>
      </c>
      <c r="C1278" t="n">
        <v>12</v>
      </c>
    </row>
    <row r="1279">
      <c r="A1279" t="inlineStr">
        <is>
          <t>266-EACH</t>
        </is>
      </c>
      <c r="B1279" t="n">
        <v>266</v>
      </c>
      <c r="C1279" t="n">
        <v>1</v>
      </c>
    </row>
    <row r="1280">
      <c r="A1280" t="inlineStr">
        <is>
          <t>266-PACK2</t>
        </is>
      </c>
      <c r="B1280" t="n">
        <v>266</v>
      </c>
      <c r="C1280" t="n">
        <v>2</v>
      </c>
    </row>
    <row r="1281">
      <c r="A1281" t="inlineStr">
        <is>
          <t>267-CASE</t>
        </is>
      </c>
      <c r="B1281" t="n">
        <v>267</v>
      </c>
      <c r="C1281" t="n">
        <v>12</v>
      </c>
    </row>
    <row r="1282">
      <c r="A1282" t="inlineStr">
        <is>
          <t>267-EACH</t>
        </is>
      </c>
      <c r="B1282" t="n">
        <v>267</v>
      </c>
      <c r="C1282" t="n">
        <v>1</v>
      </c>
    </row>
    <row r="1283">
      <c r="A1283" t="inlineStr">
        <is>
          <t>267-PACK4</t>
        </is>
      </c>
      <c r="B1283" t="n">
        <v>267</v>
      </c>
      <c r="C1283" t="n">
        <v>4</v>
      </c>
    </row>
    <row r="1284">
      <c r="A1284" t="inlineStr">
        <is>
          <t>2705-BOX</t>
        </is>
      </c>
      <c r="B1284" t="n">
        <v>2705</v>
      </c>
      <c r="C1284" t="n">
        <v>24</v>
      </c>
    </row>
    <row r="1285">
      <c r="A1285" t="inlineStr">
        <is>
          <t>2705-EACH</t>
        </is>
      </c>
      <c r="B1285" t="n">
        <v>2705</v>
      </c>
      <c r="C1285" t="n">
        <v>1</v>
      </c>
    </row>
    <row r="1286">
      <c r="A1286" t="inlineStr">
        <is>
          <t>2705-PACK2</t>
        </is>
      </c>
      <c r="B1286" t="n">
        <v>2705</v>
      </c>
      <c r="C1286" t="n">
        <v>2</v>
      </c>
    </row>
    <row r="1287">
      <c r="A1287" t="inlineStr">
        <is>
          <t>2707-BOX</t>
        </is>
      </c>
      <c r="B1287" t="n">
        <v>2707</v>
      </c>
      <c r="C1287" t="n">
        <v>24</v>
      </c>
    </row>
    <row r="1288">
      <c r="A1288" t="inlineStr">
        <is>
          <t>2707-EACH</t>
        </is>
      </c>
      <c r="B1288" t="n">
        <v>2707</v>
      </c>
      <c r="C1288" t="n">
        <v>1</v>
      </c>
    </row>
    <row r="1289">
      <c r="A1289" t="inlineStr">
        <is>
          <t>2707-PACK2</t>
        </is>
      </c>
      <c r="B1289" t="n">
        <v>2707</v>
      </c>
      <c r="C1289" t="n">
        <v>2</v>
      </c>
    </row>
    <row r="1290">
      <c r="A1290" t="inlineStr">
        <is>
          <t>2711-BOX</t>
        </is>
      </c>
      <c r="B1290" t="n">
        <v>2711</v>
      </c>
      <c r="C1290" t="n">
        <v>24</v>
      </c>
    </row>
    <row r="1291">
      <c r="A1291" t="inlineStr">
        <is>
          <t>2711-EACH</t>
        </is>
      </c>
      <c r="B1291" t="n">
        <v>2711</v>
      </c>
      <c r="C1291" t="n">
        <v>1</v>
      </c>
    </row>
    <row r="1292">
      <c r="A1292" t="inlineStr">
        <is>
          <t>2711-PACK2</t>
        </is>
      </c>
      <c r="B1292" t="n">
        <v>2711</v>
      </c>
      <c r="C1292" t="n">
        <v>2</v>
      </c>
    </row>
    <row r="1293">
      <c r="A1293" t="inlineStr">
        <is>
          <t>2713-BOX</t>
        </is>
      </c>
      <c r="B1293" t="n">
        <v>2713</v>
      </c>
      <c r="C1293" t="n">
        <v>24</v>
      </c>
    </row>
    <row r="1294">
      <c r="A1294" t="inlineStr">
        <is>
          <t>2713-SET6</t>
        </is>
      </c>
      <c r="B1294" t="n">
        <v>2713</v>
      </c>
      <c r="C1294" t="n">
        <v>6</v>
      </c>
    </row>
    <row r="1295">
      <c r="A1295" t="inlineStr">
        <is>
          <t>272-BOX</t>
        </is>
      </c>
      <c r="B1295" t="n">
        <v>272</v>
      </c>
      <c r="C1295" t="n">
        <v>24</v>
      </c>
    </row>
    <row r="1296">
      <c r="A1296" t="inlineStr">
        <is>
          <t>272-EACH</t>
        </is>
      </c>
      <c r="B1296" t="n">
        <v>272</v>
      </c>
      <c r="C1296" t="n">
        <v>1</v>
      </c>
    </row>
    <row r="1297">
      <c r="A1297" t="inlineStr">
        <is>
          <t>272-PACK2</t>
        </is>
      </c>
      <c r="B1297" t="n">
        <v>272</v>
      </c>
      <c r="C1297" t="n">
        <v>2</v>
      </c>
    </row>
    <row r="1298">
      <c r="A1298" t="inlineStr">
        <is>
          <t>273-BOX</t>
        </is>
      </c>
      <c r="B1298" t="n">
        <v>273</v>
      </c>
      <c r="C1298" t="n">
        <v>24</v>
      </c>
    </row>
    <row r="1299">
      <c r="A1299" t="inlineStr">
        <is>
          <t>273-EACH</t>
        </is>
      </c>
      <c r="B1299" t="n">
        <v>273</v>
      </c>
      <c r="C1299" t="n">
        <v>1</v>
      </c>
    </row>
    <row r="1300">
      <c r="A1300" t="inlineStr">
        <is>
          <t>273-PACK2</t>
        </is>
      </c>
      <c r="B1300" t="n">
        <v>273</v>
      </c>
      <c r="C1300" t="n">
        <v>2</v>
      </c>
    </row>
    <row r="1301">
      <c r="A1301" t="inlineStr">
        <is>
          <t>274-BOX</t>
        </is>
      </c>
      <c r="B1301" t="n">
        <v>274</v>
      </c>
      <c r="C1301" t="n">
        <v>24</v>
      </c>
    </row>
    <row r="1302">
      <c r="A1302" t="inlineStr">
        <is>
          <t>274-SET6</t>
        </is>
      </c>
      <c r="B1302" t="n">
        <v>274</v>
      </c>
      <c r="C1302" t="n">
        <v>6</v>
      </c>
    </row>
    <row r="1303">
      <c r="A1303" t="inlineStr">
        <is>
          <t>275-BOX</t>
        </is>
      </c>
      <c r="B1303" t="n">
        <v>275</v>
      </c>
      <c r="C1303" t="n">
        <v>24</v>
      </c>
    </row>
    <row r="1304">
      <c r="A1304" t="inlineStr">
        <is>
          <t>275-SET4</t>
        </is>
      </c>
      <c r="B1304" t="n">
        <v>275</v>
      </c>
      <c r="C1304" t="n">
        <v>4</v>
      </c>
    </row>
    <row r="1305">
      <c r="A1305" t="inlineStr">
        <is>
          <t>2805-BOX</t>
        </is>
      </c>
      <c r="B1305" t="n">
        <v>2805</v>
      </c>
      <c r="C1305" t="n">
        <v>24</v>
      </c>
    </row>
    <row r="1306">
      <c r="A1306" t="inlineStr">
        <is>
          <t>2805-EACH</t>
        </is>
      </c>
      <c r="B1306" t="n">
        <v>2805</v>
      </c>
      <c r="C1306" t="n">
        <v>1</v>
      </c>
    </row>
    <row r="1307">
      <c r="A1307" t="inlineStr">
        <is>
          <t>2805-PACK2</t>
        </is>
      </c>
      <c r="B1307" t="n">
        <v>2805</v>
      </c>
      <c r="C1307" t="n">
        <v>2</v>
      </c>
    </row>
    <row r="1308">
      <c r="A1308" t="inlineStr">
        <is>
          <t>2805-PACK4</t>
        </is>
      </c>
      <c r="B1308" t="n">
        <v>2805</v>
      </c>
      <c r="C1308" t="n">
        <v>4</v>
      </c>
    </row>
    <row r="1309">
      <c r="A1309" t="inlineStr">
        <is>
          <t>2806-BOX</t>
        </is>
      </c>
      <c r="B1309" t="n">
        <v>2806</v>
      </c>
      <c r="C1309" t="n">
        <v>24</v>
      </c>
    </row>
    <row r="1310">
      <c r="A1310" t="inlineStr">
        <is>
          <t>2806-SET4</t>
        </is>
      </c>
      <c r="B1310" t="n">
        <v>2806</v>
      </c>
      <c r="C1310" t="n">
        <v>4</v>
      </c>
    </row>
    <row r="1311">
      <c r="A1311" t="inlineStr">
        <is>
          <t>2807-BOX</t>
        </is>
      </c>
      <c r="B1311" t="n">
        <v>2807</v>
      </c>
      <c r="C1311" t="n">
        <v>24</v>
      </c>
    </row>
    <row r="1312">
      <c r="A1312" t="inlineStr">
        <is>
          <t>2807-SET4</t>
        </is>
      </c>
      <c r="B1312" t="n">
        <v>2807</v>
      </c>
      <c r="C1312" t="n">
        <v>4</v>
      </c>
    </row>
    <row r="1313">
      <c r="A1313" t="inlineStr">
        <is>
          <t>2808-BOX</t>
        </is>
      </c>
      <c r="B1313" t="n">
        <v>2808</v>
      </c>
      <c r="C1313" t="n">
        <v>24</v>
      </c>
    </row>
    <row r="1314">
      <c r="A1314" t="inlineStr">
        <is>
          <t>2808-SET4</t>
        </is>
      </c>
      <c r="B1314" t="n">
        <v>2808</v>
      </c>
      <c r="C1314" t="n">
        <v>4</v>
      </c>
    </row>
    <row r="1315">
      <c r="A1315" t="inlineStr">
        <is>
          <t>2901-CASE</t>
        </is>
      </c>
      <c r="B1315" t="n">
        <v>2901</v>
      </c>
      <c r="C1315" t="n">
        <v>48</v>
      </c>
    </row>
    <row r="1316">
      <c r="A1316" t="inlineStr">
        <is>
          <t>2901-EACH</t>
        </is>
      </c>
      <c r="B1316" t="n">
        <v>2901</v>
      </c>
      <c r="C1316" t="n">
        <v>1</v>
      </c>
    </row>
    <row r="1317">
      <c r="A1317" t="inlineStr">
        <is>
          <t>2901-PACK2</t>
        </is>
      </c>
      <c r="B1317" t="n">
        <v>2901</v>
      </c>
      <c r="C1317" t="n">
        <v>2</v>
      </c>
    </row>
    <row r="1318">
      <c r="A1318" t="inlineStr">
        <is>
          <t>290-CASE</t>
        </is>
      </c>
      <c r="B1318" t="n">
        <v>290</v>
      </c>
      <c r="C1318" t="n">
        <v>12</v>
      </c>
    </row>
    <row r="1319">
      <c r="A1319" t="inlineStr">
        <is>
          <t>290-EACH</t>
        </is>
      </c>
      <c r="B1319" t="n">
        <v>290</v>
      </c>
      <c r="C1319" t="n">
        <v>1</v>
      </c>
    </row>
    <row r="1320">
      <c r="A1320" t="inlineStr">
        <is>
          <t>290-PACK4</t>
        </is>
      </c>
      <c r="B1320" t="n">
        <v>290</v>
      </c>
      <c r="C1320" t="n">
        <v>4</v>
      </c>
    </row>
    <row r="1321">
      <c r="A1321" t="inlineStr">
        <is>
          <t>3000-EACH</t>
        </is>
      </c>
      <c r="B1321" t="n">
        <v>3000</v>
      </c>
      <c r="C1321" t="n">
        <v>1</v>
      </c>
    </row>
    <row r="1322">
      <c r="A1322" t="inlineStr">
        <is>
          <t>3000-PACK2</t>
        </is>
      </c>
      <c r="B1322" t="n">
        <v>3000</v>
      </c>
      <c r="C1322" t="n">
        <v>2</v>
      </c>
    </row>
    <row r="1323">
      <c r="A1323" t="inlineStr">
        <is>
          <t>3001-BOX</t>
        </is>
      </c>
      <c r="B1323" t="n">
        <v>3001</v>
      </c>
      <c r="C1323" t="n">
        <v>12</v>
      </c>
    </row>
    <row r="1324">
      <c r="A1324" t="inlineStr">
        <is>
          <t>3001-EACH</t>
        </is>
      </c>
      <c r="B1324" t="n">
        <v>3001</v>
      </c>
      <c r="C1324" t="n">
        <v>1</v>
      </c>
    </row>
    <row r="1325">
      <c r="A1325" t="inlineStr">
        <is>
          <t>3001-PACK2</t>
        </is>
      </c>
      <c r="B1325" t="n">
        <v>3001</v>
      </c>
      <c r="C1325" t="n">
        <v>2</v>
      </c>
    </row>
    <row r="1326">
      <c r="A1326" t="inlineStr">
        <is>
          <t>3002-BOX</t>
        </is>
      </c>
      <c r="B1326" t="n">
        <v>3002</v>
      </c>
      <c r="C1326" t="n">
        <v>12</v>
      </c>
    </row>
    <row r="1327">
      <c r="A1327" t="inlineStr">
        <is>
          <t>3002-SET4</t>
        </is>
      </c>
      <c r="B1327" t="n">
        <v>3002</v>
      </c>
      <c r="C1327" t="n">
        <v>4</v>
      </c>
    </row>
    <row r="1328">
      <c r="A1328" t="inlineStr">
        <is>
          <t>3003-BOX</t>
        </is>
      </c>
      <c r="B1328" t="n">
        <v>3003</v>
      </c>
      <c r="C1328" t="n">
        <v>12</v>
      </c>
    </row>
    <row r="1329">
      <c r="A1329" t="inlineStr">
        <is>
          <t>3003-EACH</t>
        </is>
      </c>
      <c r="B1329" t="n">
        <v>3003</v>
      </c>
      <c r="C1329" t="n">
        <v>1</v>
      </c>
    </row>
    <row r="1330">
      <c r="A1330" t="inlineStr">
        <is>
          <t>3003-PACK2</t>
        </is>
      </c>
      <c r="B1330" t="n">
        <v>3003</v>
      </c>
      <c r="C1330" t="n">
        <v>2</v>
      </c>
    </row>
    <row r="1331">
      <c r="A1331" t="inlineStr">
        <is>
          <t>3004-BOX</t>
        </is>
      </c>
      <c r="B1331" t="n">
        <v>3004</v>
      </c>
      <c r="C1331" t="n">
        <v>24</v>
      </c>
    </row>
    <row r="1332">
      <c r="A1332" t="inlineStr">
        <is>
          <t>3004-EACH</t>
        </is>
      </c>
      <c r="B1332" t="n">
        <v>3004</v>
      </c>
      <c r="C1332" t="n">
        <v>1</v>
      </c>
    </row>
    <row r="1333">
      <c r="A1333" t="inlineStr">
        <is>
          <t>3004-PACK2</t>
        </is>
      </c>
      <c r="B1333" t="n">
        <v>3004</v>
      </c>
      <c r="C1333" t="n">
        <v>2</v>
      </c>
    </row>
    <row r="1334">
      <c r="A1334" t="inlineStr">
        <is>
          <t>3006-BOX</t>
        </is>
      </c>
      <c r="B1334" t="n">
        <v>3006</v>
      </c>
      <c r="C1334" t="n">
        <v>24</v>
      </c>
    </row>
    <row r="1335">
      <c r="A1335" t="inlineStr">
        <is>
          <t>3006-SET6</t>
        </is>
      </c>
      <c r="B1335" t="n">
        <v>3006</v>
      </c>
      <c r="C1335" t="n">
        <v>6</v>
      </c>
    </row>
    <row r="1336">
      <c r="A1336" t="inlineStr">
        <is>
          <t>3008-BOX</t>
        </is>
      </c>
      <c r="B1336" t="n">
        <v>3008</v>
      </c>
      <c r="C1336" t="n">
        <v>12</v>
      </c>
    </row>
    <row r="1337">
      <c r="A1337" t="inlineStr">
        <is>
          <t>3008-EACH</t>
        </is>
      </c>
      <c r="B1337" t="n">
        <v>3008</v>
      </c>
      <c r="C1337" t="n">
        <v>1</v>
      </c>
    </row>
    <row r="1338">
      <c r="A1338" t="inlineStr">
        <is>
          <t>3008-PACK2</t>
        </is>
      </c>
      <c r="B1338" t="n">
        <v>3008</v>
      </c>
      <c r="C1338" t="n">
        <v>2</v>
      </c>
    </row>
    <row r="1339">
      <c r="A1339" t="inlineStr">
        <is>
          <t>3009-BOX</t>
        </is>
      </c>
      <c r="B1339" t="n">
        <v>3009</v>
      </c>
      <c r="C1339" t="n">
        <v>24</v>
      </c>
    </row>
    <row r="1340">
      <c r="A1340" t="inlineStr">
        <is>
          <t>3009-SET6</t>
        </is>
      </c>
      <c r="B1340" t="n">
        <v>3009</v>
      </c>
      <c r="C1340" t="n">
        <v>6</v>
      </c>
    </row>
    <row r="1341">
      <c r="A1341" t="inlineStr">
        <is>
          <t>3011-CASE</t>
        </is>
      </c>
      <c r="B1341" t="n">
        <v>3011</v>
      </c>
      <c r="C1341" t="n">
        <v>12</v>
      </c>
    </row>
    <row r="1342">
      <c r="A1342" t="inlineStr">
        <is>
          <t>3011-EACH</t>
        </is>
      </c>
      <c r="B1342" t="n">
        <v>3011</v>
      </c>
      <c r="C1342" t="n">
        <v>1</v>
      </c>
    </row>
    <row r="1343">
      <c r="A1343" t="inlineStr">
        <is>
          <t>3011-PACK4</t>
        </is>
      </c>
      <c r="B1343" t="n">
        <v>3011</v>
      </c>
      <c r="C1343" t="n">
        <v>4</v>
      </c>
    </row>
    <row r="1344">
      <c r="A1344" t="inlineStr">
        <is>
          <t>3012-BOX</t>
        </is>
      </c>
      <c r="B1344" t="n">
        <v>3012</v>
      </c>
      <c r="C1344" t="n">
        <v>12</v>
      </c>
    </row>
    <row r="1345">
      <c r="A1345" t="inlineStr">
        <is>
          <t>3012-EACH</t>
        </is>
      </c>
      <c r="B1345" t="n">
        <v>3012</v>
      </c>
      <c r="C1345" t="n">
        <v>1</v>
      </c>
    </row>
    <row r="1346">
      <c r="A1346" t="inlineStr">
        <is>
          <t>3012-PACK2</t>
        </is>
      </c>
      <c r="B1346" t="n">
        <v>3012</v>
      </c>
      <c r="C1346" t="n">
        <v>2</v>
      </c>
    </row>
    <row r="1347">
      <c r="A1347" t="inlineStr">
        <is>
          <t>3015-CASE</t>
        </is>
      </c>
      <c r="B1347" t="n">
        <v>3015</v>
      </c>
      <c r="C1347" t="n">
        <v>48</v>
      </c>
    </row>
    <row r="1348">
      <c r="A1348" t="inlineStr">
        <is>
          <t>3015-SET2</t>
        </is>
      </c>
      <c r="B1348" t="n">
        <v>3015</v>
      </c>
      <c r="C1348" t="n">
        <v>2</v>
      </c>
    </row>
    <row r="1349">
      <c r="A1349" t="inlineStr">
        <is>
          <t>3020-BOX</t>
        </is>
      </c>
      <c r="B1349" t="n">
        <v>3020</v>
      </c>
      <c r="C1349" t="n">
        <v>12</v>
      </c>
    </row>
    <row r="1350">
      <c r="A1350" t="inlineStr">
        <is>
          <t>3020-EACH</t>
        </is>
      </c>
      <c r="B1350" t="n">
        <v>3020</v>
      </c>
      <c r="C1350" t="n">
        <v>1</v>
      </c>
    </row>
    <row r="1351">
      <c r="A1351" t="inlineStr">
        <is>
          <t>3020-PACK2</t>
        </is>
      </c>
      <c r="B1351" t="n">
        <v>3020</v>
      </c>
      <c r="C1351" t="n">
        <v>2</v>
      </c>
    </row>
    <row r="1352">
      <c r="A1352" t="inlineStr">
        <is>
          <t>3021-BOX</t>
        </is>
      </c>
      <c r="B1352" t="n">
        <v>3021</v>
      </c>
      <c r="C1352" t="n">
        <v>12</v>
      </c>
    </row>
    <row r="1353">
      <c r="A1353" t="inlineStr">
        <is>
          <t>3021-SET3</t>
        </is>
      </c>
      <c r="B1353" t="n">
        <v>3021</v>
      </c>
      <c r="C1353" t="n">
        <v>3</v>
      </c>
    </row>
    <row r="1354">
      <c r="A1354" t="inlineStr">
        <is>
          <t>302-BOX</t>
        </is>
      </c>
      <c r="B1354" t="n">
        <v>302</v>
      </c>
      <c r="C1354" t="n">
        <v>24</v>
      </c>
    </row>
    <row r="1355">
      <c r="A1355" t="inlineStr">
        <is>
          <t>302-SET6</t>
        </is>
      </c>
      <c r="B1355" t="n">
        <v>302</v>
      </c>
      <c r="C1355" t="n">
        <v>6</v>
      </c>
    </row>
    <row r="1356">
      <c r="A1356" t="inlineStr">
        <is>
          <t>303-BOX</t>
        </is>
      </c>
      <c r="B1356" t="n">
        <v>303</v>
      </c>
      <c r="C1356" t="n">
        <v>24</v>
      </c>
    </row>
    <row r="1357">
      <c r="A1357" t="inlineStr">
        <is>
          <t>303-SET4</t>
        </is>
      </c>
      <c r="B1357" t="n">
        <v>303</v>
      </c>
      <c r="C1357" t="n">
        <v>4</v>
      </c>
    </row>
    <row r="1358">
      <c r="A1358" t="inlineStr">
        <is>
          <t>30400-CASE</t>
        </is>
      </c>
      <c r="B1358" t="n">
        <v>30400</v>
      </c>
      <c r="C1358" t="n">
        <v>48</v>
      </c>
    </row>
    <row r="1359">
      <c r="A1359" t="inlineStr">
        <is>
          <t>30400-SET2</t>
        </is>
      </c>
      <c r="B1359" t="n">
        <v>30400</v>
      </c>
      <c r="C1359" t="n">
        <v>2</v>
      </c>
    </row>
    <row r="1360">
      <c r="A1360" t="inlineStr">
        <is>
          <t>304-BOX</t>
        </is>
      </c>
      <c r="B1360" t="n">
        <v>304</v>
      </c>
      <c r="C1360" t="n">
        <v>24</v>
      </c>
    </row>
    <row r="1361">
      <c r="A1361" t="inlineStr">
        <is>
          <t>304-EACH</t>
        </is>
      </c>
      <c r="B1361" t="n">
        <v>304</v>
      </c>
      <c r="C1361" t="n">
        <v>1</v>
      </c>
    </row>
    <row r="1362">
      <c r="A1362" t="inlineStr">
        <is>
          <t>304-PACK2</t>
        </is>
      </c>
      <c r="B1362" t="n">
        <v>304</v>
      </c>
      <c r="C1362" t="n">
        <v>2</v>
      </c>
    </row>
    <row r="1363">
      <c r="A1363" t="inlineStr">
        <is>
          <t>305-BOX</t>
        </is>
      </c>
      <c r="B1363" t="n">
        <v>305</v>
      </c>
      <c r="C1363" t="n">
        <v>24</v>
      </c>
    </row>
    <row r="1364">
      <c r="A1364" t="inlineStr">
        <is>
          <t>305-SET6</t>
        </is>
      </c>
      <c r="B1364" t="n">
        <v>305</v>
      </c>
      <c r="C1364" t="n">
        <v>6</v>
      </c>
    </row>
    <row r="1365">
      <c r="A1365" t="inlineStr">
        <is>
          <t>306-BOX</t>
        </is>
      </c>
      <c r="B1365" t="n">
        <v>306</v>
      </c>
      <c r="C1365" t="n">
        <v>24</v>
      </c>
    </row>
    <row r="1366">
      <c r="A1366" t="inlineStr">
        <is>
          <t>306-EACH</t>
        </is>
      </c>
      <c r="B1366" t="n">
        <v>306</v>
      </c>
      <c r="C1366" t="n">
        <v>1</v>
      </c>
    </row>
    <row r="1367">
      <c r="A1367" t="inlineStr">
        <is>
          <t>306-PACK2</t>
        </is>
      </c>
      <c r="B1367" t="n">
        <v>306</v>
      </c>
      <c r="C1367" t="n">
        <v>2</v>
      </c>
    </row>
    <row r="1368">
      <c r="A1368" t="inlineStr">
        <is>
          <t>307-BOX</t>
        </is>
      </c>
      <c r="B1368" t="n">
        <v>307</v>
      </c>
      <c r="C1368" t="n">
        <v>24</v>
      </c>
    </row>
    <row r="1369">
      <c r="A1369" t="inlineStr">
        <is>
          <t>307-SET6</t>
        </is>
      </c>
      <c r="B1369" t="n">
        <v>307</v>
      </c>
      <c r="C1369" t="n">
        <v>6</v>
      </c>
    </row>
    <row r="1370">
      <c r="A1370" t="inlineStr">
        <is>
          <t>3100-CASE</t>
        </is>
      </c>
      <c r="B1370" t="n">
        <v>3100</v>
      </c>
      <c r="C1370" t="n">
        <v>48</v>
      </c>
    </row>
    <row r="1371">
      <c r="A1371" t="inlineStr">
        <is>
          <t>3100-EACH</t>
        </is>
      </c>
      <c r="B1371" t="n">
        <v>3100</v>
      </c>
      <c r="C1371" t="n">
        <v>1</v>
      </c>
    </row>
    <row r="1372">
      <c r="A1372" t="inlineStr">
        <is>
          <t>3100-PACK4</t>
        </is>
      </c>
      <c r="B1372" t="n">
        <v>3100</v>
      </c>
      <c r="C1372" t="n">
        <v>4</v>
      </c>
    </row>
    <row r="1373">
      <c r="A1373" t="inlineStr">
        <is>
          <t>3101-CASE</t>
        </is>
      </c>
      <c r="B1373" t="n">
        <v>3101</v>
      </c>
      <c r="C1373" t="n">
        <v>12</v>
      </c>
    </row>
    <row r="1374">
      <c r="A1374" t="inlineStr">
        <is>
          <t>3101-EACH</t>
        </is>
      </c>
      <c r="B1374" t="n">
        <v>3101</v>
      </c>
      <c r="C1374" t="n">
        <v>1</v>
      </c>
    </row>
    <row r="1375">
      <c r="A1375" t="inlineStr">
        <is>
          <t>3101-PACK2</t>
        </is>
      </c>
      <c r="B1375" t="n">
        <v>3101</v>
      </c>
      <c r="C1375" t="n">
        <v>2</v>
      </c>
    </row>
    <row r="1376">
      <c r="A1376" t="inlineStr">
        <is>
          <t>3102-BOX</t>
        </is>
      </c>
      <c r="B1376" t="n">
        <v>3102</v>
      </c>
      <c r="C1376" t="n">
        <v>36</v>
      </c>
    </row>
    <row r="1377">
      <c r="A1377" t="inlineStr">
        <is>
          <t>3102-EACH</t>
        </is>
      </c>
      <c r="B1377" t="n">
        <v>3102</v>
      </c>
      <c r="C1377" t="n">
        <v>1</v>
      </c>
    </row>
    <row r="1378">
      <c r="A1378" t="inlineStr">
        <is>
          <t>3102-PACK4</t>
        </is>
      </c>
      <c r="B1378" t="n">
        <v>3102</v>
      </c>
      <c r="C1378" t="n">
        <v>4</v>
      </c>
    </row>
    <row r="1379">
      <c r="A1379" t="inlineStr">
        <is>
          <t>3103-CASE</t>
        </is>
      </c>
      <c r="B1379" t="n">
        <v>3103</v>
      </c>
      <c r="C1379" t="n">
        <v>48</v>
      </c>
    </row>
    <row r="1380">
      <c r="A1380" t="inlineStr">
        <is>
          <t>3103-EACH</t>
        </is>
      </c>
      <c r="B1380" t="n">
        <v>3103</v>
      </c>
      <c r="C1380" t="n">
        <v>1</v>
      </c>
    </row>
    <row r="1381">
      <c r="A1381" t="inlineStr">
        <is>
          <t>3103-PACK4</t>
        </is>
      </c>
      <c r="B1381" t="n">
        <v>3103</v>
      </c>
      <c r="C1381" t="n">
        <v>4</v>
      </c>
    </row>
    <row r="1382">
      <c r="A1382" t="inlineStr">
        <is>
          <t>3104-BOX</t>
        </is>
      </c>
      <c r="B1382" t="n">
        <v>3104</v>
      </c>
      <c r="C1382" t="n">
        <v>24</v>
      </c>
    </row>
    <row r="1383">
      <c r="A1383" t="inlineStr">
        <is>
          <t>3104-SET6</t>
        </is>
      </c>
      <c r="B1383" t="n">
        <v>3104</v>
      </c>
      <c r="C1383" t="n">
        <v>6</v>
      </c>
    </row>
    <row r="1384">
      <c r="A1384" t="inlineStr">
        <is>
          <t>3105-BOX</t>
        </is>
      </c>
      <c r="B1384" t="n">
        <v>3105</v>
      </c>
      <c r="C1384" t="n">
        <v>24</v>
      </c>
    </row>
    <row r="1385">
      <c r="A1385" t="inlineStr">
        <is>
          <t>3105-SET6</t>
        </is>
      </c>
      <c r="B1385" t="n">
        <v>3105</v>
      </c>
      <c r="C1385" t="n">
        <v>6</v>
      </c>
    </row>
    <row r="1386">
      <c r="A1386" t="inlineStr">
        <is>
          <t>3107-BOX</t>
        </is>
      </c>
      <c r="B1386" t="n">
        <v>3107</v>
      </c>
      <c r="C1386" t="n">
        <v>24</v>
      </c>
    </row>
    <row r="1387">
      <c r="A1387" t="inlineStr">
        <is>
          <t>3107-EACH</t>
        </is>
      </c>
      <c r="B1387" t="n">
        <v>3107</v>
      </c>
      <c r="C1387" t="n">
        <v>1</v>
      </c>
    </row>
    <row r="1388">
      <c r="A1388" t="inlineStr">
        <is>
          <t>3107-PACK4</t>
        </is>
      </c>
      <c r="B1388" t="n">
        <v>3107</v>
      </c>
      <c r="C1388" t="n">
        <v>4</v>
      </c>
    </row>
    <row r="1389">
      <c r="A1389" t="inlineStr">
        <is>
          <t>3108-BOX</t>
        </is>
      </c>
      <c r="B1389" t="n">
        <v>3108</v>
      </c>
      <c r="C1389" t="n">
        <v>24</v>
      </c>
    </row>
    <row r="1390">
      <c r="A1390" t="inlineStr">
        <is>
          <t>3108-EACH</t>
        </is>
      </c>
      <c r="B1390" t="n">
        <v>3108</v>
      </c>
      <c r="C1390" t="n">
        <v>1</v>
      </c>
    </row>
    <row r="1391">
      <c r="A1391" t="inlineStr">
        <is>
          <t>3108-PACK4</t>
        </is>
      </c>
      <c r="B1391" t="n">
        <v>3108</v>
      </c>
      <c r="C1391" t="n">
        <v>4</v>
      </c>
    </row>
    <row r="1392">
      <c r="A1392" t="inlineStr">
        <is>
          <t>3109-CASE</t>
        </is>
      </c>
      <c r="B1392" t="n">
        <v>3109</v>
      </c>
      <c r="C1392" t="n">
        <v>48</v>
      </c>
    </row>
    <row r="1393">
      <c r="A1393" t="inlineStr">
        <is>
          <t>3109-EACH</t>
        </is>
      </c>
      <c r="B1393" t="n">
        <v>3109</v>
      </c>
      <c r="C1393" t="n">
        <v>1</v>
      </c>
    </row>
    <row r="1394">
      <c r="A1394" t="inlineStr">
        <is>
          <t>3109-PACK4</t>
        </is>
      </c>
      <c r="B1394" t="n">
        <v>3109</v>
      </c>
      <c r="C1394" t="n">
        <v>4</v>
      </c>
    </row>
    <row r="1395">
      <c r="A1395" t="inlineStr">
        <is>
          <t>310-BOX</t>
        </is>
      </c>
      <c r="B1395" t="n">
        <v>310</v>
      </c>
      <c r="C1395" t="n">
        <v>24</v>
      </c>
    </row>
    <row r="1396">
      <c r="A1396" t="inlineStr">
        <is>
          <t>310-EACH</t>
        </is>
      </c>
      <c r="B1396" t="n">
        <v>310</v>
      </c>
      <c r="C1396" t="n">
        <v>1</v>
      </c>
    </row>
    <row r="1397">
      <c r="A1397" t="inlineStr">
        <is>
          <t>310-PACK2</t>
        </is>
      </c>
      <c r="B1397" t="n">
        <v>310</v>
      </c>
      <c r="C1397" t="n">
        <v>2</v>
      </c>
    </row>
    <row r="1398">
      <c r="A1398" t="inlineStr">
        <is>
          <t>3110-CASE</t>
        </is>
      </c>
      <c r="B1398" t="n">
        <v>3110</v>
      </c>
      <c r="C1398" t="n">
        <v>48</v>
      </c>
    </row>
    <row r="1399">
      <c r="A1399" t="inlineStr">
        <is>
          <t>3110-SET6</t>
        </is>
      </c>
      <c r="B1399" t="n">
        <v>3110</v>
      </c>
      <c r="C1399" t="n">
        <v>6</v>
      </c>
    </row>
    <row r="1400">
      <c r="A1400" t="inlineStr">
        <is>
          <t>3111-CASE</t>
        </is>
      </c>
      <c r="B1400" t="n">
        <v>3111</v>
      </c>
      <c r="C1400" t="n">
        <v>24</v>
      </c>
    </row>
    <row r="1401">
      <c r="A1401" t="inlineStr">
        <is>
          <t>3111-SET4</t>
        </is>
      </c>
      <c r="B1401" t="n">
        <v>3111</v>
      </c>
      <c r="C1401" t="n">
        <v>4</v>
      </c>
    </row>
    <row r="1402">
      <c r="A1402" t="inlineStr">
        <is>
          <t>3112-BOX</t>
        </is>
      </c>
      <c r="B1402" t="n">
        <v>3112</v>
      </c>
      <c r="C1402" t="n">
        <v>24</v>
      </c>
    </row>
    <row r="1403">
      <c r="A1403" t="inlineStr">
        <is>
          <t>3112-SET6</t>
        </is>
      </c>
      <c r="B1403" t="n">
        <v>3112</v>
      </c>
      <c r="C1403" t="n">
        <v>6</v>
      </c>
    </row>
    <row r="1404">
      <c r="A1404" t="inlineStr">
        <is>
          <t>3113-CASE</t>
        </is>
      </c>
      <c r="B1404" t="inlineStr">
        <is>
          <t>3113-A</t>
        </is>
      </c>
      <c r="C1404" t="n">
        <v>24</v>
      </c>
    </row>
    <row r="1405">
      <c r="A1405" t="inlineStr">
        <is>
          <t>3113-EACH</t>
        </is>
      </c>
      <c r="B1405" t="inlineStr">
        <is>
          <t>3113-A</t>
        </is>
      </c>
      <c r="C1405" t="n">
        <v>1</v>
      </c>
    </row>
    <row r="1406">
      <c r="A1406" t="inlineStr">
        <is>
          <t>3113-PACK4</t>
        </is>
      </c>
      <c r="B1406" t="inlineStr">
        <is>
          <t>3113-A</t>
        </is>
      </c>
      <c r="C1406" t="n">
        <v>4</v>
      </c>
    </row>
    <row r="1407">
      <c r="A1407" t="inlineStr">
        <is>
          <t>3114-BOX</t>
        </is>
      </c>
      <c r="B1407" t="n">
        <v>3114</v>
      </c>
      <c r="C1407" t="n">
        <v>24</v>
      </c>
    </row>
    <row r="1408">
      <c r="A1408" t="inlineStr">
        <is>
          <t>3114-EACH</t>
        </is>
      </c>
      <c r="B1408" t="n">
        <v>3114</v>
      </c>
      <c r="C1408" t="n">
        <v>1</v>
      </c>
    </row>
    <row r="1409">
      <c r="A1409" t="inlineStr">
        <is>
          <t>3114-PACK4</t>
        </is>
      </c>
      <c r="B1409" t="n">
        <v>3114</v>
      </c>
      <c r="C1409" t="n">
        <v>4</v>
      </c>
    </row>
    <row r="1410">
      <c r="A1410" t="inlineStr">
        <is>
          <t>3115-CASE</t>
        </is>
      </c>
      <c r="B1410" t="n">
        <v>3115</v>
      </c>
      <c r="C1410" t="n">
        <v>48</v>
      </c>
    </row>
    <row r="1411">
      <c r="A1411" t="inlineStr">
        <is>
          <t>3115-SET6</t>
        </is>
      </c>
      <c r="B1411" t="n">
        <v>3115</v>
      </c>
      <c r="C1411" t="n">
        <v>6</v>
      </c>
    </row>
    <row r="1412">
      <c r="A1412" t="inlineStr">
        <is>
          <t>3115-SET6-BAZIC</t>
        </is>
      </c>
      <c r="B1412" t="n">
        <v>3115</v>
      </c>
      <c r="C1412" t="n">
        <v>6</v>
      </c>
    </row>
    <row r="1413">
      <c r="A1413" t="inlineStr">
        <is>
          <t>3116-BOX</t>
        </is>
      </c>
      <c r="B1413" t="n">
        <v>3116</v>
      </c>
      <c r="C1413" t="n">
        <v>24</v>
      </c>
    </row>
    <row r="1414">
      <c r="A1414" t="inlineStr">
        <is>
          <t>3116-SET6</t>
        </is>
      </c>
      <c r="B1414" t="n">
        <v>3116</v>
      </c>
      <c r="C1414" t="n">
        <v>6</v>
      </c>
    </row>
    <row r="1415">
      <c r="A1415" t="inlineStr">
        <is>
          <t>3117-BOX</t>
        </is>
      </c>
      <c r="B1415" t="n">
        <v>3117</v>
      </c>
      <c r="C1415" t="n">
        <v>24</v>
      </c>
    </row>
    <row r="1416">
      <c r="A1416" t="inlineStr">
        <is>
          <t>3117-EACH</t>
        </is>
      </c>
      <c r="B1416" t="n">
        <v>3117</v>
      </c>
      <c r="C1416" t="n">
        <v>1</v>
      </c>
    </row>
    <row r="1417">
      <c r="A1417" t="inlineStr">
        <is>
          <t>3117-PACK4</t>
        </is>
      </c>
      <c r="B1417" t="n">
        <v>3117</v>
      </c>
      <c r="C1417" t="n">
        <v>4</v>
      </c>
    </row>
    <row r="1418">
      <c r="A1418" t="inlineStr">
        <is>
          <t>3118-BOX</t>
        </is>
      </c>
      <c r="B1418" t="n">
        <v>3118</v>
      </c>
      <c r="C1418" t="n">
        <v>24</v>
      </c>
    </row>
    <row r="1419">
      <c r="A1419" t="inlineStr">
        <is>
          <t>3118-EACH</t>
        </is>
      </c>
      <c r="B1419" t="n">
        <v>3118</v>
      </c>
      <c r="C1419" t="n">
        <v>1</v>
      </c>
    </row>
    <row r="1420">
      <c r="A1420" t="inlineStr">
        <is>
          <t>3118-PACK4</t>
        </is>
      </c>
      <c r="B1420" t="n">
        <v>3118</v>
      </c>
      <c r="C1420" t="n">
        <v>4</v>
      </c>
    </row>
    <row r="1421">
      <c r="A1421" t="inlineStr">
        <is>
          <t>3119-BOX</t>
        </is>
      </c>
      <c r="B1421" t="n">
        <v>3119</v>
      </c>
      <c r="C1421" t="n">
        <v>24</v>
      </c>
    </row>
    <row r="1422">
      <c r="A1422" t="inlineStr">
        <is>
          <t>3119-SET6</t>
        </is>
      </c>
      <c r="B1422" t="n">
        <v>3119</v>
      </c>
      <c r="C1422" t="n">
        <v>6</v>
      </c>
    </row>
    <row r="1423">
      <c r="A1423" t="inlineStr">
        <is>
          <t>311-CASE</t>
        </is>
      </c>
      <c r="B1423" t="n">
        <v>311</v>
      </c>
      <c r="C1423" t="n">
        <v>48</v>
      </c>
    </row>
    <row r="1424">
      <c r="A1424" t="inlineStr">
        <is>
          <t>311-SET2</t>
        </is>
      </c>
      <c r="B1424" t="n">
        <v>311</v>
      </c>
      <c r="C1424" t="n">
        <v>2</v>
      </c>
    </row>
    <row r="1425">
      <c r="A1425" t="inlineStr">
        <is>
          <t>3120-BOX</t>
        </is>
      </c>
      <c r="B1425" t="n">
        <v>3120</v>
      </c>
      <c r="C1425" t="n">
        <v>48</v>
      </c>
    </row>
    <row r="1426">
      <c r="A1426" t="inlineStr">
        <is>
          <t>3120-EACH</t>
        </is>
      </c>
      <c r="B1426" t="n">
        <v>3120</v>
      </c>
      <c r="C1426" t="n">
        <v>1</v>
      </c>
    </row>
    <row r="1427">
      <c r="A1427" t="inlineStr">
        <is>
          <t>3120-PACK4</t>
        </is>
      </c>
      <c r="B1427" t="n">
        <v>3120</v>
      </c>
      <c r="C1427" t="n">
        <v>4</v>
      </c>
    </row>
    <row r="1428">
      <c r="A1428" t="inlineStr">
        <is>
          <t>3121-CASE</t>
        </is>
      </c>
      <c r="B1428" t="n">
        <v>3121</v>
      </c>
      <c r="C1428" t="n">
        <v>48</v>
      </c>
    </row>
    <row r="1429">
      <c r="A1429" t="inlineStr">
        <is>
          <t>3121-SET6</t>
        </is>
      </c>
      <c r="B1429" t="n">
        <v>3121</v>
      </c>
      <c r="C1429" t="n">
        <v>6</v>
      </c>
    </row>
    <row r="1430">
      <c r="A1430" t="inlineStr">
        <is>
          <t>3122-CASE</t>
        </is>
      </c>
      <c r="B1430" t="n">
        <v>3122</v>
      </c>
      <c r="C1430" t="n">
        <v>12</v>
      </c>
    </row>
    <row r="1431">
      <c r="A1431" t="inlineStr">
        <is>
          <t>3122-EACH</t>
        </is>
      </c>
      <c r="B1431" t="n">
        <v>3122</v>
      </c>
      <c r="C1431" t="n">
        <v>1</v>
      </c>
    </row>
    <row r="1432">
      <c r="A1432" t="inlineStr">
        <is>
          <t>3122-PACK2</t>
        </is>
      </c>
      <c r="B1432" t="n">
        <v>3122</v>
      </c>
      <c r="C1432" t="n">
        <v>2</v>
      </c>
    </row>
    <row r="1433">
      <c r="A1433" t="inlineStr">
        <is>
          <t>3123-CASE</t>
        </is>
      </c>
      <c r="B1433" t="n">
        <v>3123</v>
      </c>
      <c r="C1433" t="n">
        <v>24</v>
      </c>
    </row>
    <row r="1434">
      <c r="A1434" t="inlineStr">
        <is>
          <t>3123-SET4</t>
        </is>
      </c>
      <c r="B1434" t="n">
        <v>3123</v>
      </c>
      <c r="C1434" t="n">
        <v>4</v>
      </c>
    </row>
    <row r="1435">
      <c r="A1435" t="inlineStr">
        <is>
          <t>3124-CASE</t>
        </is>
      </c>
      <c r="B1435" t="n">
        <v>3124</v>
      </c>
      <c r="C1435" t="n">
        <v>24</v>
      </c>
    </row>
    <row r="1436">
      <c r="A1436" t="inlineStr">
        <is>
          <t>3124-EACH</t>
        </is>
      </c>
      <c r="B1436" t="n">
        <v>3124</v>
      </c>
      <c r="C1436" t="n">
        <v>1</v>
      </c>
    </row>
    <row r="1437">
      <c r="A1437" t="inlineStr">
        <is>
          <t>3124-SET4</t>
        </is>
      </c>
      <c r="B1437" t="n">
        <v>3124</v>
      </c>
      <c r="C1437" t="n">
        <v>4</v>
      </c>
    </row>
    <row r="1438">
      <c r="A1438" t="inlineStr">
        <is>
          <t>3125-CASE</t>
        </is>
      </c>
      <c r="B1438" t="n">
        <v>3125</v>
      </c>
      <c r="C1438" t="n">
        <v>36</v>
      </c>
    </row>
    <row r="1439">
      <c r="A1439" t="inlineStr">
        <is>
          <t>3125-SET6</t>
        </is>
      </c>
      <c r="B1439" t="n">
        <v>3125</v>
      </c>
      <c r="C1439" t="n">
        <v>6</v>
      </c>
    </row>
    <row r="1440">
      <c r="A1440" t="inlineStr">
        <is>
          <t>3126-CASE</t>
        </is>
      </c>
      <c r="B1440" t="n">
        <v>3126</v>
      </c>
      <c r="C1440" t="n">
        <v>48</v>
      </c>
    </row>
    <row r="1441">
      <c r="A1441" t="inlineStr">
        <is>
          <t>3126-SET6</t>
        </is>
      </c>
      <c r="B1441" t="n">
        <v>3126</v>
      </c>
      <c r="C1441" t="n">
        <v>6</v>
      </c>
    </row>
    <row r="1442">
      <c r="A1442" t="inlineStr">
        <is>
          <t>3128-CASE</t>
        </is>
      </c>
      <c r="B1442" t="n">
        <v>3128</v>
      </c>
      <c r="C1442" t="n">
        <v>48</v>
      </c>
    </row>
    <row r="1443">
      <c r="A1443" t="inlineStr">
        <is>
          <t>3128-SET4</t>
        </is>
      </c>
      <c r="B1443" t="n">
        <v>3128</v>
      </c>
      <c r="C1443" t="n">
        <v>4</v>
      </c>
    </row>
    <row r="1444">
      <c r="A1444" t="inlineStr">
        <is>
          <t>3129-BOX</t>
        </is>
      </c>
      <c r="B1444" t="n">
        <v>3129</v>
      </c>
      <c r="C1444" t="n">
        <v>24</v>
      </c>
    </row>
    <row r="1445">
      <c r="A1445" t="inlineStr">
        <is>
          <t>3129-SET2</t>
        </is>
      </c>
      <c r="B1445" t="n">
        <v>3129</v>
      </c>
      <c r="C1445" t="n">
        <v>2</v>
      </c>
    </row>
    <row r="1446">
      <c r="A1446" t="inlineStr">
        <is>
          <t>3130-CASE</t>
        </is>
      </c>
      <c r="B1446" t="n">
        <v>3130</v>
      </c>
      <c r="C1446" t="n">
        <v>48</v>
      </c>
    </row>
    <row r="1447">
      <c r="A1447" t="inlineStr">
        <is>
          <t>3130-SET6</t>
        </is>
      </c>
      <c r="B1447" t="n">
        <v>3130</v>
      </c>
      <c r="C1447" t="n">
        <v>6</v>
      </c>
    </row>
    <row r="1448">
      <c r="A1448" t="inlineStr">
        <is>
          <t>3132-CASE</t>
        </is>
      </c>
      <c r="B1448" t="n">
        <v>3132</v>
      </c>
      <c r="C1448" t="n">
        <v>48</v>
      </c>
    </row>
    <row r="1449">
      <c r="A1449" t="inlineStr">
        <is>
          <t>3132-SET6</t>
        </is>
      </c>
      <c r="B1449" t="n">
        <v>3132</v>
      </c>
      <c r="C1449" t="n">
        <v>6</v>
      </c>
    </row>
    <row r="1450">
      <c r="A1450" t="inlineStr">
        <is>
          <t>3133-A-CASE</t>
        </is>
      </c>
      <c r="B1450" t="inlineStr">
        <is>
          <t>3133-A</t>
        </is>
      </c>
      <c r="C1450" t="n">
        <v>24</v>
      </c>
    </row>
    <row r="1451">
      <c r="A1451" t="inlineStr">
        <is>
          <t>3133-A-EACH</t>
        </is>
      </c>
      <c r="B1451" t="inlineStr">
        <is>
          <t>3133-A</t>
        </is>
      </c>
      <c r="C1451" t="n">
        <v>1</v>
      </c>
    </row>
    <row r="1452">
      <c r="A1452" t="inlineStr">
        <is>
          <t>3133-A-PACK4</t>
        </is>
      </c>
      <c r="B1452" t="inlineStr">
        <is>
          <t>3133-A</t>
        </is>
      </c>
      <c r="C1452" t="n">
        <v>4</v>
      </c>
    </row>
    <row r="1453">
      <c r="A1453" t="inlineStr">
        <is>
          <t>3133-CASE</t>
        </is>
      </c>
      <c r="B1453" t="inlineStr">
        <is>
          <t>3133-A</t>
        </is>
      </c>
      <c r="C1453" t="n">
        <v>24</v>
      </c>
    </row>
    <row r="1454">
      <c r="A1454" t="inlineStr">
        <is>
          <t>3133-EACH</t>
        </is>
      </c>
      <c r="B1454" t="inlineStr">
        <is>
          <t>3133-A</t>
        </is>
      </c>
      <c r="C1454" t="n">
        <v>1</v>
      </c>
    </row>
    <row r="1455">
      <c r="A1455" t="inlineStr">
        <is>
          <t>3133-PACK4</t>
        </is>
      </c>
      <c r="B1455" t="inlineStr">
        <is>
          <t>3133-A</t>
        </is>
      </c>
      <c r="C1455" t="n">
        <v>4</v>
      </c>
    </row>
    <row r="1456">
      <c r="A1456" t="inlineStr">
        <is>
          <t>3134-A-CASE</t>
        </is>
      </c>
      <c r="B1456" t="inlineStr">
        <is>
          <t>3134-A</t>
        </is>
      </c>
      <c r="C1456" t="n">
        <v>24</v>
      </c>
    </row>
    <row r="1457">
      <c r="A1457" t="inlineStr">
        <is>
          <t>3134-A-EACH</t>
        </is>
      </c>
      <c r="B1457" t="inlineStr">
        <is>
          <t>3134-A</t>
        </is>
      </c>
      <c r="C1457" t="n">
        <v>1</v>
      </c>
    </row>
    <row r="1458">
      <c r="A1458" t="inlineStr">
        <is>
          <t>3134-A-PACK4</t>
        </is>
      </c>
      <c r="B1458" t="inlineStr">
        <is>
          <t>3134-A</t>
        </is>
      </c>
      <c r="C1458" t="n">
        <v>4</v>
      </c>
    </row>
    <row r="1459">
      <c r="A1459" t="inlineStr">
        <is>
          <t>3134-CASE</t>
        </is>
      </c>
      <c r="B1459" t="inlineStr">
        <is>
          <t>3134-A</t>
        </is>
      </c>
      <c r="C1459" t="n">
        <v>24</v>
      </c>
    </row>
    <row r="1460">
      <c r="A1460" t="inlineStr">
        <is>
          <t>3134-EACH</t>
        </is>
      </c>
      <c r="B1460" t="inlineStr">
        <is>
          <t>3134-A</t>
        </is>
      </c>
      <c r="C1460" t="n">
        <v>1</v>
      </c>
    </row>
    <row r="1461">
      <c r="A1461" t="inlineStr">
        <is>
          <t>3134-PACK4</t>
        </is>
      </c>
      <c r="B1461" t="inlineStr">
        <is>
          <t>3134-A</t>
        </is>
      </c>
      <c r="C1461" t="n">
        <v>4</v>
      </c>
    </row>
    <row r="1462">
      <c r="A1462" t="inlineStr">
        <is>
          <t>3135-CASE</t>
        </is>
      </c>
      <c r="B1462" t="n">
        <v>3135</v>
      </c>
      <c r="C1462" t="n">
        <v>24</v>
      </c>
    </row>
    <row r="1463">
      <c r="A1463" t="inlineStr">
        <is>
          <t>3135-SET4</t>
        </is>
      </c>
      <c r="B1463" t="n">
        <v>3135</v>
      </c>
      <c r="C1463" t="n">
        <v>4</v>
      </c>
    </row>
    <row r="1464">
      <c r="A1464" t="inlineStr">
        <is>
          <t>3136-CASE</t>
        </is>
      </c>
      <c r="B1464" t="n">
        <v>3136</v>
      </c>
      <c r="C1464" t="n">
        <v>24</v>
      </c>
    </row>
    <row r="1465">
      <c r="A1465" t="inlineStr">
        <is>
          <t>3137-CASE</t>
        </is>
      </c>
      <c r="B1465" t="n">
        <v>3137</v>
      </c>
      <c r="C1465" t="n">
        <v>12</v>
      </c>
    </row>
    <row r="1466">
      <c r="A1466" t="inlineStr">
        <is>
          <t>3137-EACH</t>
        </is>
      </c>
      <c r="B1466" t="n">
        <v>3137</v>
      </c>
      <c r="C1466" t="n">
        <v>1</v>
      </c>
    </row>
    <row r="1467">
      <c r="A1467" t="inlineStr">
        <is>
          <t>3137-PACK2</t>
        </is>
      </c>
      <c r="B1467" t="n">
        <v>3137</v>
      </c>
      <c r="C1467" t="n">
        <v>2</v>
      </c>
    </row>
    <row r="1468">
      <c r="A1468" t="inlineStr">
        <is>
          <t>3138-CASE</t>
        </is>
      </c>
      <c r="B1468" t="n">
        <v>3138</v>
      </c>
      <c r="C1468" t="n">
        <v>12</v>
      </c>
    </row>
    <row r="1469">
      <c r="A1469" t="inlineStr">
        <is>
          <t>3138-EACH</t>
        </is>
      </c>
      <c r="B1469" t="inlineStr">
        <is>
          <t>3138-A</t>
        </is>
      </c>
      <c r="C1469" t="n">
        <v>1</v>
      </c>
    </row>
    <row r="1470">
      <c r="A1470" t="inlineStr">
        <is>
          <t>3138-PACK4</t>
        </is>
      </c>
      <c r="B1470" t="inlineStr">
        <is>
          <t>3138-A</t>
        </is>
      </c>
      <c r="C1470" t="n">
        <v>4</v>
      </c>
    </row>
    <row r="1471">
      <c r="A1471" t="inlineStr">
        <is>
          <t>313-BOX</t>
        </is>
      </c>
      <c r="B1471" t="n">
        <v>313</v>
      </c>
      <c r="C1471" t="n">
        <v>24</v>
      </c>
    </row>
    <row r="1472">
      <c r="A1472" t="inlineStr">
        <is>
          <t>313-EACH</t>
        </is>
      </c>
      <c r="B1472" t="n">
        <v>313</v>
      </c>
      <c r="C1472" t="n">
        <v>1</v>
      </c>
    </row>
    <row r="1473">
      <c r="A1473" t="inlineStr">
        <is>
          <t>313-PACK2</t>
        </is>
      </c>
      <c r="B1473" t="n">
        <v>313</v>
      </c>
      <c r="C1473" t="n">
        <v>2</v>
      </c>
    </row>
    <row r="1474">
      <c r="A1474" t="inlineStr">
        <is>
          <t>3141-CASE</t>
        </is>
      </c>
      <c r="B1474" t="n">
        <v>3141</v>
      </c>
      <c r="C1474" t="n">
        <v>12</v>
      </c>
    </row>
    <row r="1475">
      <c r="A1475" t="inlineStr">
        <is>
          <t>3141-EACH</t>
        </is>
      </c>
      <c r="B1475" t="n">
        <v>3141</v>
      </c>
      <c r="C1475" t="n">
        <v>1</v>
      </c>
    </row>
    <row r="1476">
      <c r="A1476" t="inlineStr">
        <is>
          <t>3141-PACK4</t>
        </is>
      </c>
      <c r="B1476" t="n">
        <v>3141</v>
      </c>
      <c r="C1476" t="n">
        <v>4</v>
      </c>
    </row>
    <row r="1477">
      <c r="A1477" t="inlineStr">
        <is>
          <t>3142-CASE</t>
        </is>
      </c>
      <c r="B1477" t="n">
        <v>3142</v>
      </c>
      <c r="C1477" t="n">
        <v>12</v>
      </c>
    </row>
    <row r="1478">
      <c r="A1478" t="inlineStr">
        <is>
          <t>3142-EACH</t>
        </is>
      </c>
      <c r="B1478" t="n">
        <v>3142</v>
      </c>
      <c r="C1478" t="n">
        <v>1</v>
      </c>
    </row>
    <row r="1479">
      <c r="A1479" t="inlineStr">
        <is>
          <t>3142-PACK4</t>
        </is>
      </c>
      <c r="B1479" t="n">
        <v>3142</v>
      </c>
      <c r="C1479" t="n">
        <v>4</v>
      </c>
    </row>
    <row r="1480">
      <c r="A1480" t="inlineStr">
        <is>
          <t>3143-CASE</t>
        </is>
      </c>
      <c r="B1480" t="n">
        <v>3143</v>
      </c>
      <c r="C1480" t="n">
        <v>48</v>
      </c>
    </row>
    <row r="1481">
      <c r="A1481" t="inlineStr">
        <is>
          <t>3143-SET6</t>
        </is>
      </c>
      <c r="B1481" t="n">
        <v>3143</v>
      </c>
      <c r="C1481" t="n">
        <v>6</v>
      </c>
    </row>
    <row r="1482">
      <c r="A1482" t="inlineStr">
        <is>
          <t>3144-CASE</t>
        </is>
      </c>
      <c r="B1482" t="n">
        <v>3144</v>
      </c>
      <c r="C1482" t="n">
        <v>100</v>
      </c>
    </row>
    <row r="1483">
      <c r="A1483" t="inlineStr">
        <is>
          <t>3144-SET6</t>
        </is>
      </c>
      <c r="B1483" t="n">
        <v>3144</v>
      </c>
      <c r="C1483" t="n">
        <v>6</v>
      </c>
    </row>
    <row r="1484">
      <c r="A1484" t="inlineStr">
        <is>
          <t>3145-CASE</t>
        </is>
      </c>
      <c r="B1484" t="n">
        <v>3145</v>
      </c>
      <c r="C1484" t="n">
        <v>100</v>
      </c>
    </row>
    <row r="1485">
      <c r="A1485" t="inlineStr">
        <is>
          <t>3145-SET6</t>
        </is>
      </c>
      <c r="B1485" t="n">
        <v>3145</v>
      </c>
      <c r="C1485" t="n">
        <v>6</v>
      </c>
    </row>
    <row r="1486">
      <c r="A1486" t="inlineStr">
        <is>
          <t>3146-CASE</t>
        </is>
      </c>
      <c r="B1486" t="n">
        <v>3146</v>
      </c>
      <c r="C1486" t="n">
        <v>48</v>
      </c>
    </row>
    <row r="1487">
      <c r="A1487" t="inlineStr">
        <is>
          <t>3146-SET6</t>
        </is>
      </c>
      <c r="B1487" t="n">
        <v>3146</v>
      </c>
      <c r="C1487" t="n">
        <v>6</v>
      </c>
    </row>
    <row r="1488">
      <c r="A1488" t="inlineStr">
        <is>
          <t>3147-CASE</t>
        </is>
      </c>
      <c r="B1488" t="n">
        <v>3147</v>
      </c>
      <c r="C1488" t="n">
        <v>12</v>
      </c>
    </row>
    <row r="1489">
      <c r="A1489" t="inlineStr">
        <is>
          <t>3147-EACH</t>
        </is>
      </c>
      <c r="B1489" t="n">
        <v>3147</v>
      </c>
      <c r="C1489" t="n">
        <v>1</v>
      </c>
    </row>
    <row r="1490">
      <c r="A1490" t="inlineStr">
        <is>
          <t>3147-PACK2</t>
        </is>
      </c>
      <c r="B1490" t="n">
        <v>3147</v>
      </c>
      <c r="C1490" t="n">
        <v>2</v>
      </c>
    </row>
    <row r="1491">
      <c r="A1491" t="inlineStr">
        <is>
          <t>3148-CASE</t>
        </is>
      </c>
      <c r="B1491" t="n">
        <v>3148</v>
      </c>
      <c r="C1491" t="n">
        <v>12</v>
      </c>
    </row>
    <row r="1492">
      <c r="A1492" t="inlineStr">
        <is>
          <t>3148-EACH</t>
        </is>
      </c>
      <c r="B1492" t="n">
        <v>3148</v>
      </c>
      <c r="C1492" t="n">
        <v>1</v>
      </c>
    </row>
    <row r="1493">
      <c r="A1493" t="inlineStr">
        <is>
          <t>3148-PACK2</t>
        </is>
      </c>
      <c r="B1493" t="n">
        <v>3148</v>
      </c>
      <c r="C1493" t="n">
        <v>2</v>
      </c>
    </row>
    <row r="1494">
      <c r="A1494" t="inlineStr">
        <is>
          <t>314-CASE</t>
        </is>
      </c>
      <c r="B1494" t="n">
        <v>314</v>
      </c>
      <c r="C1494" t="n">
        <v>48</v>
      </c>
    </row>
    <row r="1495">
      <c r="A1495" t="inlineStr">
        <is>
          <t>314-SET2</t>
        </is>
      </c>
      <c r="B1495" t="n">
        <v>314</v>
      </c>
      <c r="C1495" t="n">
        <v>2</v>
      </c>
    </row>
    <row r="1496">
      <c r="A1496" t="inlineStr">
        <is>
          <t>3150-CASE</t>
        </is>
      </c>
      <c r="B1496" t="n">
        <v>3150</v>
      </c>
      <c r="C1496" t="n">
        <v>12</v>
      </c>
    </row>
    <row r="1497">
      <c r="A1497" t="inlineStr">
        <is>
          <t>3150-EACH</t>
        </is>
      </c>
      <c r="B1497" t="n">
        <v>3150</v>
      </c>
      <c r="C1497" t="n">
        <v>1</v>
      </c>
    </row>
    <row r="1498">
      <c r="A1498" t="inlineStr">
        <is>
          <t>3150-PACK2</t>
        </is>
      </c>
      <c r="B1498" t="n">
        <v>3150</v>
      </c>
      <c r="C1498" t="n">
        <v>2</v>
      </c>
    </row>
    <row r="1499">
      <c r="A1499" t="inlineStr">
        <is>
          <t>31518-CASE</t>
        </is>
      </c>
      <c r="B1499" t="n">
        <v>31518</v>
      </c>
      <c r="C1499" t="n">
        <v>48</v>
      </c>
    </row>
    <row r="1500">
      <c r="A1500" t="inlineStr">
        <is>
          <t>31518-SET2</t>
        </is>
      </c>
      <c r="B1500" t="n">
        <v>31518</v>
      </c>
      <c r="C1500" t="n">
        <v>2</v>
      </c>
    </row>
    <row r="1501">
      <c r="A1501" t="inlineStr">
        <is>
          <t>3151-CASE</t>
        </is>
      </c>
      <c r="B1501" t="n">
        <v>3151</v>
      </c>
      <c r="C1501" t="n">
        <v>12</v>
      </c>
    </row>
    <row r="1502">
      <c r="A1502" t="inlineStr">
        <is>
          <t>3151-EACH</t>
        </is>
      </c>
      <c r="B1502" t="n">
        <v>3151</v>
      </c>
      <c r="C1502" t="n">
        <v>1</v>
      </c>
    </row>
    <row r="1503">
      <c r="A1503" t="inlineStr">
        <is>
          <t>3151-PACK2</t>
        </is>
      </c>
      <c r="B1503" t="n">
        <v>3151</v>
      </c>
      <c r="C1503" t="n">
        <v>2</v>
      </c>
    </row>
    <row r="1504">
      <c r="A1504" t="inlineStr">
        <is>
          <t>3152-BOX</t>
        </is>
      </c>
      <c r="B1504" t="n">
        <v>3152</v>
      </c>
      <c r="C1504" t="n">
        <v>24</v>
      </c>
    </row>
    <row r="1505">
      <c r="A1505" t="inlineStr">
        <is>
          <t>3152-SET6</t>
        </is>
      </c>
      <c r="B1505" t="n">
        <v>3152</v>
      </c>
      <c r="C1505" t="n">
        <v>6</v>
      </c>
    </row>
    <row r="1506">
      <c r="A1506" t="inlineStr">
        <is>
          <t>3156-CASE</t>
        </is>
      </c>
      <c r="B1506" t="n">
        <v>3156</v>
      </c>
      <c r="C1506" t="n">
        <v>48</v>
      </c>
    </row>
    <row r="1507">
      <c r="A1507" t="inlineStr">
        <is>
          <t>3156-SET4</t>
        </is>
      </c>
      <c r="B1507" t="n">
        <v>3156</v>
      </c>
      <c r="C1507" t="n">
        <v>4</v>
      </c>
    </row>
    <row r="1508">
      <c r="A1508" t="inlineStr">
        <is>
          <t>3157-CASE</t>
        </is>
      </c>
      <c r="B1508" t="n">
        <v>3157</v>
      </c>
      <c r="C1508" t="n">
        <v>48</v>
      </c>
    </row>
    <row r="1509">
      <c r="A1509" t="inlineStr">
        <is>
          <t>3157-SET2</t>
        </is>
      </c>
      <c r="B1509" t="n">
        <v>3157</v>
      </c>
      <c r="C1509" t="n">
        <v>2</v>
      </c>
    </row>
    <row r="1510">
      <c r="A1510" t="inlineStr">
        <is>
          <t>3158-CASE</t>
        </is>
      </c>
      <c r="B1510" t="n">
        <v>3158</v>
      </c>
      <c r="C1510" t="n">
        <v>48</v>
      </c>
    </row>
    <row r="1511">
      <c r="A1511" t="inlineStr">
        <is>
          <t>3158-SET8</t>
        </is>
      </c>
      <c r="B1511" t="n">
        <v>3158</v>
      </c>
      <c r="C1511" t="n">
        <v>8</v>
      </c>
    </row>
    <row r="1512">
      <c r="A1512" t="inlineStr">
        <is>
          <t>3159-CASE</t>
        </is>
      </c>
      <c r="B1512" t="n">
        <v>3159</v>
      </c>
      <c r="C1512" t="n">
        <v>48</v>
      </c>
    </row>
    <row r="1513">
      <c r="A1513" t="inlineStr">
        <is>
          <t>3159-SET8</t>
        </is>
      </c>
      <c r="B1513" t="n">
        <v>3159</v>
      </c>
      <c r="C1513" t="n">
        <v>8</v>
      </c>
    </row>
    <row r="1514">
      <c r="A1514" t="inlineStr">
        <is>
          <t>315-BOX</t>
        </is>
      </c>
      <c r="B1514" t="n">
        <v>315</v>
      </c>
      <c r="C1514" t="n">
        <v>24</v>
      </c>
    </row>
    <row r="1515">
      <c r="A1515" t="inlineStr">
        <is>
          <t>315-SET6</t>
        </is>
      </c>
      <c r="B1515" t="n">
        <v>315</v>
      </c>
      <c r="C1515" t="n">
        <v>6</v>
      </c>
    </row>
    <row r="1516">
      <c r="A1516" t="inlineStr">
        <is>
          <t>3161-CASE</t>
        </is>
      </c>
      <c r="B1516" t="n">
        <v>3161</v>
      </c>
      <c r="C1516" t="n">
        <v>12</v>
      </c>
    </row>
    <row r="1517">
      <c r="A1517" t="inlineStr">
        <is>
          <t>3161-EACH</t>
        </is>
      </c>
      <c r="B1517" t="n">
        <v>3161</v>
      </c>
      <c r="C1517" t="n">
        <v>1</v>
      </c>
    </row>
    <row r="1518">
      <c r="A1518" t="inlineStr">
        <is>
          <t>3161-PACK3</t>
        </is>
      </c>
      <c r="B1518" t="n">
        <v>3161</v>
      </c>
      <c r="C1518" t="n">
        <v>3</v>
      </c>
    </row>
    <row r="1519">
      <c r="A1519" t="inlineStr">
        <is>
          <t>3163-CASE</t>
        </is>
      </c>
      <c r="B1519" t="n">
        <v>3163</v>
      </c>
      <c r="C1519" t="n">
        <v>24</v>
      </c>
    </row>
    <row r="1520">
      <c r="A1520" t="inlineStr">
        <is>
          <t>3163-SET6</t>
        </is>
      </c>
      <c r="B1520" t="n">
        <v>3163</v>
      </c>
      <c r="C1520" t="n">
        <v>6</v>
      </c>
    </row>
    <row r="1521">
      <c r="A1521" t="inlineStr">
        <is>
          <t>3164-CASE</t>
        </is>
      </c>
      <c r="B1521" t="n">
        <v>3164</v>
      </c>
      <c r="C1521" t="n">
        <v>12</v>
      </c>
    </row>
    <row r="1522">
      <c r="A1522" t="inlineStr">
        <is>
          <t>3164-EACH</t>
        </is>
      </c>
      <c r="B1522" t="n">
        <v>3164</v>
      </c>
      <c r="C1522" t="n">
        <v>1</v>
      </c>
    </row>
    <row r="1523">
      <c r="A1523" t="inlineStr">
        <is>
          <t>3164-PACK4</t>
        </is>
      </c>
      <c r="B1523" t="n">
        <v>3164</v>
      </c>
      <c r="C1523" t="n">
        <v>4</v>
      </c>
    </row>
    <row r="1524">
      <c r="A1524" t="inlineStr">
        <is>
          <t>3165-CASE</t>
        </is>
      </c>
      <c r="B1524" t="n">
        <v>3165</v>
      </c>
      <c r="C1524" t="n">
        <v>12</v>
      </c>
    </row>
    <row r="1525">
      <c r="A1525" t="inlineStr">
        <is>
          <t>3165-SET6</t>
        </is>
      </c>
      <c r="B1525" t="n">
        <v>3165</v>
      </c>
      <c r="C1525" t="n">
        <v>6</v>
      </c>
    </row>
    <row r="1526">
      <c r="A1526" t="inlineStr">
        <is>
          <t>3166-BOX</t>
        </is>
      </c>
      <c r="B1526" t="n">
        <v>3166</v>
      </c>
      <c r="C1526" t="n">
        <v>24</v>
      </c>
    </row>
    <row r="1527">
      <c r="A1527" t="inlineStr">
        <is>
          <t>3166-SET4</t>
        </is>
      </c>
      <c r="B1527" t="n">
        <v>3166</v>
      </c>
      <c r="C1527" t="n">
        <v>4</v>
      </c>
    </row>
    <row r="1528">
      <c r="A1528" t="inlineStr">
        <is>
          <t>3167-CASE</t>
        </is>
      </c>
      <c r="B1528" t="n">
        <v>3167</v>
      </c>
      <c r="C1528" t="n">
        <v>24</v>
      </c>
    </row>
    <row r="1529">
      <c r="A1529" t="inlineStr">
        <is>
          <t>3167-SET4</t>
        </is>
      </c>
      <c r="B1529" t="n">
        <v>3167</v>
      </c>
      <c r="C1529" t="n">
        <v>4</v>
      </c>
    </row>
    <row r="1530">
      <c r="A1530" t="inlineStr">
        <is>
          <t>3168-CASE</t>
        </is>
      </c>
      <c r="B1530" t="n">
        <v>3168</v>
      </c>
      <c r="C1530" t="n">
        <v>24</v>
      </c>
    </row>
    <row r="1531">
      <c r="A1531" t="inlineStr">
        <is>
          <t>3168-SET4</t>
        </is>
      </c>
      <c r="B1531" t="n">
        <v>3168</v>
      </c>
      <c r="C1531" t="n">
        <v>4</v>
      </c>
    </row>
    <row r="1532">
      <c r="A1532" t="inlineStr">
        <is>
          <t>3169-CASE</t>
        </is>
      </c>
      <c r="B1532" t="n">
        <v>3169</v>
      </c>
      <c r="C1532" t="n">
        <v>48</v>
      </c>
    </row>
    <row r="1533">
      <c r="A1533" t="inlineStr">
        <is>
          <t>3169-SET6</t>
        </is>
      </c>
      <c r="B1533" t="n">
        <v>3169</v>
      </c>
      <c r="C1533" t="n">
        <v>6</v>
      </c>
    </row>
    <row r="1534">
      <c r="A1534" t="inlineStr">
        <is>
          <t>316-BOX</t>
        </is>
      </c>
      <c r="B1534" t="n">
        <v>316</v>
      </c>
      <c r="C1534" t="n">
        <v>24</v>
      </c>
    </row>
    <row r="1535">
      <c r="A1535" t="inlineStr">
        <is>
          <t>316-EACH</t>
        </is>
      </c>
      <c r="B1535" t="n">
        <v>316</v>
      </c>
      <c r="C1535" t="n">
        <v>1</v>
      </c>
    </row>
    <row r="1536">
      <c r="A1536" t="inlineStr">
        <is>
          <t>316-PACK2</t>
        </is>
      </c>
      <c r="B1536" t="n">
        <v>316</v>
      </c>
      <c r="C1536" t="n">
        <v>2</v>
      </c>
    </row>
    <row r="1537">
      <c r="A1537" t="inlineStr">
        <is>
          <t>3170-CASE</t>
        </is>
      </c>
      <c r="B1537" t="n">
        <v>3170</v>
      </c>
      <c r="C1537" t="n">
        <v>48</v>
      </c>
    </row>
    <row r="1538">
      <c r="A1538" t="inlineStr">
        <is>
          <t>3170-SET6</t>
        </is>
      </c>
      <c r="B1538" t="n">
        <v>3170</v>
      </c>
      <c r="C1538" t="n">
        <v>6</v>
      </c>
    </row>
    <row r="1539">
      <c r="A1539" t="inlineStr">
        <is>
          <t>3172-BOX</t>
        </is>
      </c>
      <c r="B1539" t="n">
        <v>3172</v>
      </c>
      <c r="C1539" t="n">
        <v>24</v>
      </c>
    </row>
    <row r="1540">
      <c r="A1540" t="inlineStr">
        <is>
          <t>3172-SET6</t>
        </is>
      </c>
      <c r="B1540" t="n">
        <v>3172</v>
      </c>
      <c r="C1540" t="n">
        <v>6</v>
      </c>
    </row>
    <row r="1541">
      <c r="A1541" t="inlineStr">
        <is>
          <t>3174-CASE</t>
        </is>
      </c>
      <c r="B1541" t="n">
        <v>3174</v>
      </c>
      <c r="C1541" t="n">
        <v>12</v>
      </c>
    </row>
    <row r="1542">
      <c r="A1542" t="inlineStr">
        <is>
          <t>3174-EACH</t>
        </is>
      </c>
      <c r="B1542" t="n">
        <v>3174</v>
      </c>
      <c r="C1542" t="n">
        <v>1</v>
      </c>
    </row>
    <row r="1543">
      <c r="A1543" t="inlineStr">
        <is>
          <t>3174-PACK2</t>
        </is>
      </c>
      <c r="B1543" t="n">
        <v>3174</v>
      </c>
      <c r="C1543" t="n">
        <v>4</v>
      </c>
    </row>
    <row r="1544">
      <c r="A1544" t="inlineStr">
        <is>
          <t>3175-CASE</t>
        </is>
      </c>
      <c r="B1544" t="n">
        <v>3175</v>
      </c>
      <c r="C1544" t="n">
        <v>12</v>
      </c>
    </row>
    <row r="1545">
      <c r="A1545" t="inlineStr">
        <is>
          <t>3175-EACH</t>
        </is>
      </c>
      <c r="B1545" t="n">
        <v>3175</v>
      </c>
      <c r="C1545" t="n">
        <v>1</v>
      </c>
    </row>
    <row r="1546">
      <c r="A1546" t="inlineStr">
        <is>
          <t>3175-PACK2</t>
        </is>
      </c>
      <c r="B1546" t="n">
        <v>3175</v>
      </c>
      <c r="C1546" t="n">
        <v>2</v>
      </c>
    </row>
    <row r="1547">
      <c r="A1547" t="inlineStr">
        <is>
          <t>3176-CASE</t>
        </is>
      </c>
      <c r="B1547" t="n">
        <v>3176</v>
      </c>
      <c r="C1547" t="n">
        <v>12</v>
      </c>
    </row>
    <row r="1548">
      <c r="A1548" t="inlineStr">
        <is>
          <t>3176-SET4</t>
        </is>
      </c>
      <c r="B1548" t="n">
        <v>3176</v>
      </c>
      <c r="C1548" t="n">
        <v>4</v>
      </c>
    </row>
    <row r="1549">
      <c r="A1549" t="inlineStr">
        <is>
          <t>3177-CASE</t>
        </is>
      </c>
      <c r="B1549" t="n">
        <v>3177</v>
      </c>
      <c r="C1549" t="n">
        <v>6</v>
      </c>
    </row>
    <row r="1550">
      <c r="A1550" t="inlineStr">
        <is>
          <t>3177-SET6</t>
        </is>
      </c>
      <c r="B1550" t="n">
        <v>3177</v>
      </c>
      <c r="C1550" t="n">
        <v>6</v>
      </c>
    </row>
    <row r="1551">
      <c r="A1551" t="inlineStr">
        <is>
          <t>3178-CASE</t>
        </is>
      </c>
      <c r="B1551" t="n">
        <v>3178</v>
      </c>
      <c r="C1551" t="n">
        <v>12</v>
      </c>
    </row>
    <row r="1552">
      <c r="A1552" t="inlineStr">
        <is>
          <t>3178-SET6</t>
        </is>
      </c>
      <c r="B1552" t="n">
        <v>3178</v>
      </c>
      <c r="C1552" t="n">
        <v>6</v>
      </c>
    </row>
    <row r="1553">
      <c r="A1553" t="inlineStr">
        <is>
          <t>3179-BOX</t>
        </is>
      </c>
      <c r="B1553" t="n">
        <v>3179</v>
      </c>
      <c r="C1553" t="n">
        <v>24</v>
      </c>
    </row>
    <row r="1554">
      <c r="A1554" t="inlineStr">
        <is>
          <t>3179-SET4</t>
        </is>
      </c>
      <c r="B1554" t="n">
        <v>3179</v>
      </c>
      <c r="C1554" t="n">
        <v>4</v>
      </c>
    </row>
    <row r="1555">
      <c r="A1555" t="inlineStr">
        <is>
          <t>3180-CASE</t>
        </is>
      </c>
      <c r="B1555" t="n">
        <v>3180</v>
      </c>
      <c r="C1555" t="n">
        <v>12</v>
      </c>
    </row>
    <row r="1556">
      <c r="A1556" t="inlineStr">
        <is>
          <t>3180-SET6</t>
        </is>
      </c>
      <c r="B1556" t="n">
        <v>3180</v>
      </c>
      <c r="C1556" t="n">
        <v>6</v>
      </c>
    </row>
    <row r="1557">
      <c r="A1557" t="inlineStr">
        <is>
          <t>3181-CASE</t>
        </is>
      </c>
      <c r="B1557" t="n">
        <v>3181</v>
      </c>
      <c r="C1557" t="n">
        <v>5</v>
      </c>
    </row>
    <row r="1558">
      <c r="A1558" t="inlineStr">
        <is>
          <t>3181-EACH</t>
        </is>
      </c>
      <c r="B1558" t="n">
        <v>3181</v>
      </c>
      <c r="C1558" t="n">
        <v>1</v>
      </c>
    </row>
    <row r="1559">
      <c r="A1559" t="inlineStr">
        <is>
          <t>3181-PACK2</t>
        </is>
      </c>
      <c r="B1559" t="n">
        <v>3181</v>
      </c>
      <c r="C1559" t="n">
        <v>2</v>
      </c>
    </row>
    <row r="1560">
      <c r="A1560" t="inlineStr">
        <is>
          <t>3182-CASE</t>
        </is>
      </c>
      <c r="B1560" t="n">
        <v>3182</v>
      </c>
      <c r="C1560" t="n">
        <v>36</v>
      </c>
    </row>
    <row r="1561">
      <c r="A1561" t="inlineStr">
        <is>
          <t>3182-SET6</t>
        </is>
      </c>
      <c r="B1561" t="n">
        <v>3182</v>
      </c>
      <c r="C1561" t="n">
        <v>6</v>
      </c>
    </row>
    <row r="1562">
      <c r="A1562" t="inlineStr">
        <is>
          <t>3183-CASE</t>
        </is>
      </c>
      <c r="B1562" t="n">
        <v>3183</v>
      </c>
      <c r="C1562" t="n">
        <v>48</v>
      </c>
    </row>
    <row r="1563">
      <c r="A1563" t="inlineStr">
        <is>
          <t>3183-SET6</t>
        </is>
      </c>
      <c r="B1563" t="n">
        <v>3183</v>
      </c>
      <c r="C1563" t="n">
        <v>6</v>
      </c>
    </row>
    <row r="1564">
      <c r="A1564" t="inlineStr">
        <is>
          <t>3184-CASE</t>
        </is>
      </c>
      <c r="B1564" t="n">
        <v>3184</v>
      </c>
      <c r="C1564" t="n">
        <v>5</v>
      </c>
    </row>
    <row r="1565">
      <c r="A1565" t="inlineStr">
        <is>
          <t>3184-EACH</t>
        </is>
      </c>
      <c r="B1565" t="n">
        <v>3184</v>
      </c>
      <c r="C1565" t="n">
        <v>1</v>
      </c>
    </row>
    <row r="1566">
      <c r="A1566" t="inlineStr">
        <is>
          <t>3184-PACK2</t>
        </is>
      </c>
      <c r="B1566" t="n">
        <v>3184</v>
      </c>
      <c r="C1566" t="n">
        <v>2</v>
      </c>
    </row>
    <row r="1567">
      <c r="A1567" t="inlineStr">
        <is>
          <t>3185-BOX</t>
        </is>
      </c>
      <c r="B1567" t="n">
        <v>3185</v>
      </c>
      <c r="C1567" t="n">
        <v>24</v>
      </c>
    </row>
    <row r="1568">
      <c r="A1568" t="inlineStr">
        <is>
          <t>3185-EACH</t>
        </is>
      </c>
      <c r="B1568" t="n">
        <v>3185</v>
      </c>
      <c r="C1568" t="n">
        <v>1</v>
      </c>
    </row>
    <row r="1569">
      <c r="A1569" t="inlineStr">
        <is>
          <t>3185-PACK4</t>
        </is>
      </c>
      <c r="B1569" t="n">
        <v>3185</v>
      </c>
      <c r="C1569" t="n">
        <v>4</v>
      </c>
    </row>
    <row r="1570">
      <c r="A1570" t="inlineStr">
        <is>
          <t>3186-BOX</t>
        </is>
      </c>
      <c r="B1570" t="n">
        <v>3186</v>
      </c>
      <c r="C1570" t="n">
        <v>24</v>
      </c>
    </row>
    <row r="1571">
      <c r="A1571" t="inlineStr">
        <is>
          <t>3186-EACH</t>
        </is>
      </c>
      <c r="B1571" t="n">
        <v>3186</v>
      </c>
      <c r="C1571" t="n">
        <v>1</v>
      </c>
    </row>
    <row r="1572">
      <c r="A1572" t="inlineStr">
        <is>
          <t>3186-PACK4</t>
        </is>
      </c>
      <c r="B1572" t="n">
        <v>3186</v>
      </c>
      <c r="C1572" t="n">
        <v>4</v>
      </c>
    </row>
    <row r="1573">
      <c r="A1573" t="inlineStr">
        <is>
          <t>3187-BOX</t>
        </is>
      </c>
      <c r="B1573" t="n">
        <v>3187</v>
      </c>
      <c r="C1573" t="n">
        <v>24</v>
      </c>
    </row>
    <row r="1574">
      <c r="A1574" t="inlineStr">
        <is>
          <t>3187-EACH</t>
        </is>
      </c>
      <c r="B1574" t="n">
        <v>3187</v>
      </c>
      <c r="C1574" t="n">
        <v>1</v>
      </c>
    </row>
    <row r="1575">
      <c r="A1575" t="inlineStr">
        <is>
          <t>3187-PACK4</t>
        </is>
      </c>
      <c r="B1575" t="n">
        <v>3187</v>
      </c>
      <c r="C1575" t="n">
        <v>4</v>
      </c>
    </row>
    <row r="1576">
      <c r="A1576" t="inlineStr">
        <is>
          <t>3188-BOX</t>
        </is>
      </c>
      <c r="B1576" t="n">
        <v>3188</v>
      </c>
      <c r="C1576" t="n">
        <v>24</v>
      </c>
    </row>
    <row r="1577">
      <c r="A1577" t="inlineStr">
        <is>
          <t>3188-SET6</t>
        </is>
      </c>
      <c r="B1577" t="n">
        <v>3188</v>
      </c>
      <c r="C1577" t="n">
        <v>6</v>
      </c>
    </row>
    <row r="1578">
      <c r="A1578" t="inlineStr">
        <is>
          <t>3189-BOX</t>
        </is>
      </c>
      <c r="B1578" t="n">
        <v>3189</v>
      </c>
      <c r="C1578" t="n">
        <v>24</v>
      </c>
    </row>
    <row r="1579">
      <c r="A1579" t="inlineStr">
        <is>
          <t>3189-SET6</t>
        </is>
      </c>
      <c r="B1579" t="n">
        <v>3189</v>
      </c>
      <c r="C1579" t="n">
        <v>6</v>
      </c>
    </row>
    <row r="1580">
      <c r="A1580" t="inlineStr">
        <is>
          <t>318-BOX</t>
        </is>
      </c>
      <c r="B1580" t="n">
        <v>318</v>
      </c>
      <c r="C1580" t="n">
        <v>24</v>
      </c>
    </row>
    <row r="1581">
      <c r="A1581" t="inlineStr">
        <is>
          <t>318-SET6</t>
        </is>
      </c>
      <c r="B1581" t="n">
        <v>318</v>
      </c>
      <c r="C1581" t="n">
        <v>6</v>
      </c>
    </row>
    <row r="1582">
      <c r="A1582" t="inlineStr">
        <is>
          <t>3190-CASE</t>
        </is>
      </c>
      <c r="B1582" t="n">
        <v>3190</v>
      </c>
      <c r="C1582" t="n">
        <v>12</v>
      </c>
    </row>
    <row r="1583">
      <c r="A1583" t="inlineStr">
        <is>
          <t>3190-EACH</t>
        </is>
      </c>
      <c r="B1583" t="n">
        <v>3190</v>
      </c>
      <c r="C1583" t="n">
        <v>1</v>
      </c>
    </row>
    <row r="1584">
      <c r="A1584" t="inlineStr">
        <is>
          <t>3190-PACK4</t>
        </is>
      </c>
      <c r="B1584" t="n">
        <v>3190</v>
      </c>
      <c r="C1584" t="n">
        <v>4</v>
      </c>
    </row>
    <row r="1585">
      <c r="A1585" t="inlineStr">
        <is>
          <t>3191-CASE</t>
        </is>
      </c>
      <c r="B1585" t="n">
        <v>3191</v>
      </c>
      <c r="C1585" t="n">
        <v>12</v>
      </c>
    </row>
    <row r="1586">
      <c r="A1586" t="inlineStr">
        <is>
          <t>3191-EACH</t>
        </is>
      </c>
      <c r="B1586" t="n">
        <v>3191</v>
      </c>
      <c r="C1586" t="n">
        <v>1</v>
      </c>
    </row>
    <row r="1587">
      <c r="A1587" t="inlineStr">
        <is>
          <t>3191-PACK2</t>
        </is>
      </c>
      <c r="B1587" t="n">
        <v>3191</v>
      </c>
      <c r="C1587" t="n">
        <v>2</v>
      </c>
    </row>
    <row r="1588">
      <c r="A1588" t="inlineStr">
        <is>
          <t>3192-CASE</t>
        </is>
      </c>
      <c r="B1588" t="n">
        <v>3192</v>
      </c>
      <c r="C1588" t="n">
        <v>12</v>
      </c>
    </row>
    <row r="1589">
      <c r="A1589" t="inlineStr">
        <is>
          <t>3192-EACH</t>
        </is>
      </c>
      <c r="B1589" t="n">
        <v>3192</v>
      </c>
      <c r="C1589" t="n">
        <v>1</v>
      </c>
    </row>
    <row r="1590">
      <c r="A1590" t="inlineStr">
        <is>
          <t>3192-PACK2</t>
        </is>
      </c>
      <c r="B1590" t="n">
        <v>3192</v>
      </c>
      <c r="C1590" t="n">
        <v>2</v>
      </c>
    </row>
    <row r="1591">
      <c r="A1591" t="inlineStr">
        <is>
          <t>3193-CASE</t>
        </is>
      </c>
      <c r="B1591" t="n">
        <v>3193</v>
      </c>
      <c r="C1591" t="n">
        <v>12</v>
      </c>
    </row>
    <row r="1592">
      <c r="A1592" t="inlineStr">
        <is>
          <t>3193-EACH</t>
        </is>
      </c>
      <c r="B1592" t="n">
        <v>3193</v>
      </c>
      <c r="C1592" t="n">
        <v>1</v>
      </c>
    </row>
    <row r="1593">
      <c r="A1593" t="inlineStr">
        <is>
          <t>3193-PACK2</t>
        </is>
      </c>
      <c r="B1593" t="n">
        <v>3193</v>
      </c>
      <c r="C1593" t="n">
        <v>2</v>
      </c>
    </row>
    <row r="1594">
      <c r="A1594" t="inlineStr">
        <is>
          <t>3194-CASE</t>
        </is>
      </c>
      <c r="B1594" t="n">
        <v>3194</v>
      </c>
      <c r="C1594" t="n">
        <v>12</v>
      </c>
    </row>
    <row r="1595">
      <c r="A1595" t="inlineStr">
        <is>
          <t>3194-EACH</t>
        </is>
      </c>
      <c r="B1595" t="n">
        <v>3194</v>
      </c>
      <c r="C1595" t="n">
        <v>1</v>
      </c>
    </row>
    <row r="1596">
      <c r="A1596" t="inlineStr">
        <is>
          <t>3194-PACK2</t>
        </is>
      </c>
      <c r="B1596" t="n">
        <v>3194</v>
      </c>
      <c r="C1596" t="n">
        <v>2</v>
      </c>
    </row>
    <row r="1597">
      <c r="A1597" t="inlineStr">
        <is>
          <t>3196-BOX</t>
        </is>
      </c>
      <c r="B1597" t="n">
        <v>3196</v>
      </c>
      <c r="C1597" t="n">
        <v>24</v>
      </c>
    </row>
    <row r="1598">
      <c r="A1598" t="inlineStr">
        <is>
          <t>3196-SET6</t>
        </is>
      </c>
      <c r="B1598" t="n">
        <v>3196</v>
      </c>
      <c r="C1598" t="n">
        <v>6</v>
      </c>
    </row>
    <row r="1599">
      <c r="A1599" t="inlineStr">
        <is>
          <t>3197-BOX</t>
        </is>
      </c>
      <c r="B1599" t="n">
        <v>3197</v>
      </c>
      <c r="C1599" t="n">
        <v>24</v>
      </c>
    </row>
    <row r="1600">
      <c r="A1600" t="inlineStr">
        <is>
          <t>3197-SET3</t>
        </is>
      </c>
      <c r="B1600" t="n">
        <v>3197</v>
      </c>
      <c r="C1600" t="n">
        <v>3</v>
      </c>
    </row>
    <row r="1601">
      <c r="A1601" t="inlineStr">
        <is>
          <t>3198-BOX</t>
        </is>
      </c>
      <c r="B1601" t="n">
        <v>3198</v>
      </c>
      <c r="C1601" t="n">
        <v>24</v>
      </c>
    </row>
    <row r="1602">
      <c r="A1602" t="inlineStr">
        <is>
          <t>3198-EACH</t>
        </is>
      </c>
      <c r="B1602" t="n">
        <v>3198</v>
      </c>
      <c r="C1602" t="n">
        <v>1</v>
      </c>
    </row>
    <row r="1603">
      <c r="A1603" t="inlineStr">
        <is>
          <t>3198-PACK4</t>
        </is>
      </c>
      <c r="B1603" t="n">
        <v>3198</v>
      </c>
      <c r="C1603" t="n">
        <v>4</v>
      </c>
    </row>
    <row r="1604">
      <c r="A1604" t="inlineStr">
        <is>
          <t>3200-BOX</t>
        </is>
      </c>
      <c r="B1604" t="n">
        <v>3200</v>
      </c>
      <c r="C1604" t="n">
        <v>24</v>
      </c>
    </row>
    <row r="1605">
      <c r="A1605" t="inlineStr">
        <is>
          <t>3200-SET6</t>
        </is>
      </c>
      <c r="B1605" t="n">
        <v>3200</v>
      </c>
      <c r="C1605" t="n">
        <v>6</v>
      </c>
    </row>
    <row r="1606">
      <c r="A1606" t="inlineStr">
        <is>
          <t>3201-BOX</t>
        </is>
      </c>
      <c r="B1606" t="n">
        <v>3201</v>
      </c>
      <c r="C1606" t="n">
        <v>24</v>
      </c>
    </row>
    <row r="1607">
      <c r="A1607" t="inlineStr">
        <is>
          <t>3201-EACH</t>
        </is>
      </c>
      <c r="B1607" t="n">
        <v>3201</v>
      </c>
      <c r="C1607" t="n">
        <v>1</v>
      </c>
    </row>
    <row r="1608">
      <c r="A1608" t="inlineStr">
        <is>
          <t>3201-PACK2</t>
        </is>
      </c>
      <c r="B1608" t="n">
        <v>3201</v>
      </c>
      <c r="C1608" t="n">
        <v>2</v>
      </c>
    </row>
    <row r="1609">
      <c r="A1609" t="inlineStr">
        <is>
          <t>3202-BOX</t>
        </is>
      </c>
      <c r="B1609" t="n">
        <v>3202</v>
      </c>
      <c r="C1609" t="n">
        <v>12</v>
      </c>
    </row>
    <row r="1610">
      <c r="A1610" t="inlineStr">
        <is>
          <t>3202-SET3</t>
        </is>
      </c>
      <c r="B1610" t="n">
        <v>3202</v>
      </c>
      <c r="C1610" t="n">
        <v>3</v>
      </c>
    </row>
    <row r="1611">
      <c r="A1611" t="inlineStr">
        <is>
          <t>3203-CASE</t>
        </is>
      </c>
      <c r="B1611" t="n">
        <v>3203</v>
      </c>
      <c r="C1611" t="n">
        <v>12</v>
      </c>
    </row>
    <row r="1612">
      <c r="A1612" t="inlineStr">
        <is>
          <t>3203-EACH</t>
        </is>
      </c>
      <c r="B1612" t="n">
        <v>3203</v>
      </c>
      <c r="C1612" t="n">
        <v>1</v>
      </c>
    </row>
    <row r="1613">
      <c r="A1613" t="inlineStr">
        <is>
          <t>3203-PACK2</t>
        </is>
      </c>
      <c r="B1613" t="n">
        <v>3203</v>
      </c>
      <c r="C1613" t="n">
        <v>2</v>
      </c>
    </row>
    <row r="1614">
      <c r="A1614" t="inlineStr">
        <is>
          <t>320-BOX</t>
        </is>
      </c>
      <c r="B1614" t="n">
        <v>320</v>
      </c>
      <c r="C1614" t="n">
        <v>24</v>
      </c>
    </row>
    <row r="1615">
      <c r="A1615" t="inlineStr">
        <is>
          <t>320-SET6</t>
        </is>
      </c>
      <c r="B1615" t="n">
        <v>320</v>
      </c>
      <c r="C1615" t="n">
        <v>6</v>
      </c>
    </row>
    <row r="1616">
      <c r="A1616" t="inlineStr">
        <is>
          <t>321-BOX</t>
        </is>
      </c>
      <c r="B1616" t="n">
        <v>321</v>
      </c>
      <c r="C1616" t="n">
        <v>24</v>
      </c>
    </row>
    <row r="1617">
      <c r="A1617" t="inlineStr">
        <is>
          <t>321-EACH</t>
        </is>
      </c>
      <c r="B1617" t="n">
        <v>321</v>
      </c>
      <c r="C1617" t="n">
        <v>1</v>
      </c>
    </row>
    <row r="1618">
      <c r="A1618" t="inlineStr">
        <is>
          <t>321-PACK4</t>
        </is>
      </c>
      <c r="B1618" t="n">
        <v>321</v>
      </c>
      <c r="C1618" t="n">
        <v>4</v>
      </c>
    </row>
    <row r="1619">
      <c r="A1619" t="inlineStr">
        <is>
          <t>322-BOX</t>
        </is>
      </c>
      <c r="B1619" t="n">
        <v>322</v>
      </c>
      <c r="C1619" t="n">
        <v>24</v>
      </c>
    </row>
    <row r="1620">
      <c r="A1620" t="inlineStr">
        <is>
          <t>322-SET6</t>
        </is>
      </c>
      <c r="B1620" t="n">
        <v>322</v>
      </c>
      <c r="C1620" t="n">
        <v>6</v>
      </c>
    </row>
    <row r="1621">
      <c r="A1621" t="inlineStr">
        <is>
          <t>325-BOX</t>
        </is>
      </c>
      <c r="B1621" t="n">
        <v>325</v>
      </c>
      <c r="C1621" t="n">
        <v>24</v>
      </c>
    </row>
    <row r="1622">
      <c r="A1622" t="inlineStr">
        <is>
          <t>325-EACH</t>
        </is>
      </c>
      <c r="B1622" t="n">
        <v>325</v>
      </c>
      <c r="C1622" t="n">
        <v>1</v>
      </c>
    </row>
    <row r="1623">
      <c r="A1623" t="inlineStr">
        <is>
          <t>325-PACK2</t>
        </is>
      </c>
      <c r="B1623" t="n">
        <v>325</v>
      </c>
      <c r="C1623" t="n">
        <v>2</v>
      </c>
    </row>
    <row r="1624">
      <c r="A1624" t="inlineStr">
        <is>
          <t>3309-CASE</t>
        </is>
      </c>
      <c r="B1624" t="n">
        <v>3309</v>
      </c>
      <c r="C1624" t="n">
        <v>36</v>
      </c>
    </row>
    <row r="1625">
      <c r="A1625" t="inlineStr">
        <is>
          <t>3309-EACH</t>
        </is>
      </c>
      <c r="B1625" t="n">
        <v>3309</v>
      </c>
      <c r="C1625" t="n">
        <v>1</v>
      </c>
    </row>
    <row r="1626">
      <c r="A1626" t="inlineStr">
        <is>
          <t>3309-PACK4</t>
        </is>
      </c>
      <c r="B1626" t="n">
        <v>3309</v>
      </c>
      <c r="C1626" t="n">
        <v>4</v>
      </c>
    </row>
    <row r="1627">
      <c r="A1627" t="inlineStr">
        <is>
          <t>3310-CASE</t>
        </is>
      </c>
      <c r="B1627" t="n">
        <v>3310</v>
      </c>
      <c r="C1627" t="n">
        <v>24</v>
      </c>
    </row>
    <row r="1628">
      <c r="A1628" t="inlineStr">
        <is>
          <t>3310-EACH</t>
        </is>
      </c>
      <c r="B1628" t="n">
        <v>3310</v>
      </c>
      <c r="C1628" t="n">
        <v>1</v>
      </c>
    </row>
    <row r="1629">
      <c r="A1629" t="inlineStr">
        <is>
          <t>3310-PACK2</t>
        </is>
      </c>
      <c r="B1629" t="n">
        <v>3310</v>
      </c>
      <c r="C1629" t="n">
        <v>2</v>
      </c>
    </row>
    <row r="1630">
      <c r="A1630" t="inlineStr">
        <is>
          <t>3311-CASE</t>
        </is>
      </c>
      <c r="B1630" t="n">
        <v>3311</v>
      </c>
      <c r="C1630" t="n">
        <v>36</v>
      </c>
    </row>
    <row r="1631">
      <c r="A1631" t="inlineStr">
        <is>
          <t>3311-EACH</t>
        </is>
      </c>
      <c r="B1631" t="n">
        <v>3311</v>
      </c>
      <c r="C1631" t="n">
        <v>1</v>
      </c>
    </row>
    <row r="1632">
      <c r="A1632" t="inlineStr">
        <is>
          <t>3311-PACK2</t>
        </is>
      </c>
      <c r="B1632" t="n">
        <v>3311</v>
      </c>
      <c r="C1632" t="n">
        <v>2</v>
      </c>
    </row>
    <row r="1633">
      <c r="A1633" t="inlineStr">
        <is>
          <t>3312-CASE</t>
        </is>
      </c>
      <c r="B1633" t="n">
        <v>3312</v>
      </c>
      <c r="C1633" t="n">
        <v>24</v>
      </c>
    </row>
    <row r="1634">
      <c r="A1634" t="inlineStr">
        <is>
          <t>3312-EACH</t>
        </is>
      </c>
      <c r="B1634" t="n">
        <v>3312</v>
      </c>
      <c r="C1634" t="n">
        <v>1</v>
      </c>
    </row>
    <row r="1635">
      <c r="A1635" t="inlineStr">
        <is>
          <t>3312-PACK2</t>
        </is>
      </c>
      <c r="B1635" t="n">
        <v>3312</v>
      </c>
      <c r="C1635" t="n">
        <v>2</v>
      </c>
    </row>
    <row r="1636">
      <c r="A1636" t="inlineStr">
        <is>
          <t>33160-CASE</t>
        </is>
      </c>
      <c r="B1636" t="n">
        <v>33160</v>
      </c>
      <c r="C1636" t="n">
        <v>48</v>
      </c>
    </row>
    <row r="1637">
      <c r="A1637" t="inlineStr">
        <is>
          <t>33160-SET2</t>
        </is>
      </c>
      <c r="B1637" t="n">
        <v>33160</v>
      </c>
      <c r="C1637" t="n">
        <v>2</v>
      </c>
    </row>
    <row r="1638">
      <c r="A1638" t="inlineStr">
        <is>
          <t>332-BOX</t>
        </is>
      </c>
      <c r="B1638" t="n">
        <v>332</v>
      </c>
      <c r="C1638" t="n">
        <v>24</v>
      </c>
    </row>
    <row r="1639">
      <c r="A1639" t="inlineStr">
        <is>
          <t>332-EACH</t>
        </is>
      </c>
      <c r="B1639" t="n">
        <v>332</v>
      </c>
      <c r="C1639" t="n">
        <v>1</v>
      </c>
    </row>
    <row r="1640">
      <c r="A1640" t="inlineStr">
        <is>
          <t>332-PACK2</t>
        </is>
      </c>
      <c r="B1640" t="n">
        <v>332</v>
      </c>
      <c r="C1640" t="n">
        <v>2</v>
      </c>
    </row>
    <row r="1641">
      <c r="A1641" t="inlineStr">
        <is>
          <t>3331-CASE</t>
        </is>
      </c>
      <c r="B1641" t="n">
        <v>3331</v>
      </c>
      <c r="C1641" t="n">
        <v>24</v>
      </c>
    </row>
    <row r="1642">
      <c r="A1642" t="inlineStr">
        <is>
          <t>3331-EACH</t>
        </is>
      </c>
      <c r="B1642" t="n">
        <v>3331</v>
      </c>
      <c r="C1642" t="n">
        <v>1</v>
      </c>
    </row>
    <row r="1643">
      <c r="A1643" t="inlineStr">
        <is>
          <t>3331-PACK2</t>
        </is>
      </c>
      <c r="B1643" t="n">
        <v>3331</v>
      </c>
      <c r="C1643" t="n">
        <v>2</v>
      </c>
    </row>
    <row r="1644">
      <c r="A1644" t="inlineStr">
        <is>
          <t>3332-CASE</t>
        </is>
      </c>
      <c r="B1644" t="n">
        <v>3332</v>
      </c>
      <c r="C1644" t="n">
        <v>24</v>
      </c>
    </row>
    <row r="1645">
      <c r="A1645" t="inlineStr">
        <is>
          <t>3332-EACH</t>
        </is>
      </c>
      <c r="B1645" t="n">
        <v>3332</v>
      </c>
      <c r="C1645" t="n">
        <v>1</v>
      </c>
    </row>
    <row r="1646">
      <c r="A1646" t="inlineStr">
        <is>
          <t>3332-PACK2</t>
        </is>
      </c>
      <c r="B1646" t="n">
        <v>3332</v>
      </c>
      <c r="C1646" t="n">
        <v>2</v>
      </c>
    </row>
    <row r="1647">
      <c r="A1647" t="inlineStr">
        <is>
          <t>3333-CASE</t>
        </is>
      </c>
      <c r="B1647" t="n">
        <v>3333</v>
      </c>
      <c r="C1647" t="n">
        <v>24</v>
      </c>
    </row>
    <row r="1648">
      <c r="A1648" t="inlineStr">
        <is>
          <t>3333-EACH</t>
        </is>
      </c>
      <c r="B1648" t="n">
        <v>3333</v>
      </c>
      <c r="C1648" t="n">
        <v>1</v>
      </c>
    </row>
    <row r="1649">
      <c r="A1649" t="inlineStr">
        <is>
          <t>3333-PACK2</t>
        </is>
      </c>
      <c r="B1649" t="n">
        <v>3333</v>
      </c>
      <c r="C1649" t="n">
        <v>2</v>
      </c>
    </row>
    <row r="1650">
      <c r="A1650" t="inlineStr">
        <is>
          <t>3334-CASE</t>
        </is>
      </c>
      <c r="B1650" t="n">
        <v>3334</v>
      </c>
      <c r="C1650" t="n">
        <v>24</v>
      </c>
    </row>
    <row r="1651">
      <c r="A1651" t="inlineStr">
        <is>
          <t>3334-EACH</t>
        </is>
      </c>
      <c r="B1651" t="n">
        <v>3334</v>
      </c>
      <c r="C1651" t="n">
        <v>1</v>
      </c>
    </row>
    <row r="1652">
      <c r="A1652" t="inlineStr">
        <is>
          <t>3334-PACK2</t>
        </is>
      </c>
      <c r="B1652" t="n">
        <v>3334</v>
      </c>
      <c r="C1652" t="n">
        <v>2</v>
      </c>
    </row>
    <row r="1653">
      <c r="A1653" t="inlineStr">
        <is>
          <t>3335-CASE</t>
        </is>
      </c>
      <c r="B1653" t="n">
        <v>3335</v>
      </c>
      <c r="C1653" t="n">
        <v>24</v>
      </c>
    </row>
    <row r="1654">
      <c r="A1654" t="inlineStr">
        <is>
          <t>3335-EACH</t>
        </is>
      </c>
      <c r="B1654" t="n">
        <v>3335</v>
      </c>
      <c r="C1654" t="n">
        <v>1</v>
      </c>
    </row>
    <row r="1655">
      <c r="A1655" t="inlineStr">
        <is>
          <t>3335-PACK2</t>
        </is>
      </c>
      <c r="B1655" t="n">
        <v>3335</v>
      </c>
      <c r="C1655" t="n">
        <v>2</v>
      </c>
    </row>
    <row r="1656">
      <c r="A1656" t="inlineStr">
        <is>
          <t>3336-CASE</t>
        </is>
      </c>
      <c r="B1656" t="n">
        <v>3336</v>
      </c>
      <c r="C1656" t="n">
        <v>24</v>
      </c>
    </row>
    <row r="1657">
      <c r="A1657" t="inlineStr">
        <is>
          <t>3336-EACH</t>
        </is>
      </c>
      <c r="B1657" t="n">
        <v>3336</v>
      </c>
      <c r="C1657" t="n">
        <v>1</v>
      </c>
    </row>
    <row r="1658">
      <c r="A1658" t="inlineStr">
        <is>
          <t>3336-PACK2</t>
        </is>
      </c>
      <c r="B1658" t="n">
        <v>3336</v>
      </c>
      <c r="C1658" t="n">
        <v>2</v>
      </c>
    </row>
    <row r="1659">
      <c r="A1659" t="inlineStr">
        <is>
          <t>3337-CASE</t>
        </is>
      </c>
      <c r="B1659" t="n">
        <v>3337</v>
      </c>
      <c r="C1659" t="n">
        <v>24</v>
      </c>
    </row>
    <row r="1660">
      <c r="A1660" t="inlineStr">
        <is>
          <t>3337-EACH</t>
        </is>
      </c>
      <c r="B1660" t="n">
        <v>3337</v>
      </c>
      <c r="C1660" t="n">
        <v>1</v>
      </c>
    </row>
    <row r="1661">
      <c r="A1661" t="inlineStr">
        <is>
          <t>3337-PACK2</t>
        </is>
      </c>
      <c r="B1661" t="n">
        <v>3337</v>
      </c>
      <c r="C1661" t="n">
        <v>2</v>
      </c>
    </row>
    <row r="1662">
      <c r="A1662" t="inlineStr">
        <is>
          <t>3338-CASE</t>
        </is>
      </c>
      <c r="B1662" t="n">
        <v>3338</v>
      </c>
      <c r="C1662" t="n">
        <v>24</v>
      </c>
    </row>
    <row r="1663">
      <c r="A1663" t="inlineStr">
        <is>
          <t>3338-EACH</t>
        </is>
      </c>
      <c r="B1663" t="n">
        <v>3338</v>
      </c>
      <c r="C1663" t="n">
        <v>1</v>
      </c>
    </row>
    <row r="1664">
      <c r="A1664" t="inlineStr">
        <is>
          <t>3338-PACK2</t>
        </is>
      </c>
      <c r="B1664" t="n">
        <v>3338</v>
      </c>
      <c r="C1664" t="n">
        <v>2</v>
      </c>
    </row>
    <row r="1665">
      <c r="A1665" t="inlineStr">
        <is>
          <t>3339-CASE</t>
        </is>
      </c>
      <c r="B1665" t="n">
        <v>3339</v>
      </c>
      <c r="C1665" t="n">
        <v>24</v>
      </c>
    </row>
    <row r="1666">
      <c r="A1666" t="inlineStr">
        <is>
          <t>3339-EACH</t>
        </is>
      </c>
      <c r="B1666" t="n">
        <v>3339</v>
      </c>
      <c r="C1666" t="n">
        <v>1</v>
      </c>
    </row>
    <row r="1667">
      <c r="A1667" t="inlineStr">
        <is>
          <t>3339-PACK2</t>
        </is>
      </c>
      <c r="B1667" t="n">
        <v>3339</v>
      </c>
      <c r="C1667" t="n">
        <v>2</v>
      </c>
    </row>
    <row r="1668">
      <c r="A1668" t="inlineStr">
        <is>
          <t>333-BOX</t>
        </is>
      </c>
      <c r="B1668" t="n">
        <v>333</v>
      </c>
      <c r="C1668" t="n">
        <v>24</v>
      </c>
    </row>
    <row r="1669">
      <c r="A1669" t="inlineStr">
        <is>
          <t>333-SET6</t>
        </is>
      </c>
      <c r="B1669" t="n">
        <v>333</v>
      </c>
      <c r="C1669" t="n">
        <v>6</v>
      </c>
    </row>
    <row r="1670">
      <c r="A1670" t="inlineStr">
        <is>
          <t>3340-CASE</t>
        </is>
      </c>
      <c r="B1670" t="n">
        <v>3340</v>
      </c>
      <c r="C1670" t="n">
        <v>24</v>
      </c>
    </row>
    <row r="1671">
      <c r="A1671" t="inlineStr">
        <is>
          <t>3340-EACH</t>
        </is>
      </c>
      <c r="B1671" t="n">
        <v>3340</v>
      </c>
      <c r="C1671" t="n">
        <v>1</v>
      </c>
    </row>
    <row r="1672">
      <c r="A1672" t="inlineStr">
        <is>
          <t>3340-PACK2</t>
        </is>
      </c>
      <c r="B1672" t="n">
        <v>3340</v>
      </c>
      <c r="C1672" t="n">
        <v>2</v>
      </c>
    </row>
    <row r="1673">
      <c r="A1673" t="inlineStr">
        <is>
          <t>3342-BOX</t>
        </is>
      </c>
      <c r="B1673" t="n">
        <v>3342</v>
      </c>
      <c r="C1673" t="n">
        <v>24</v>
      </c>
    </row>
    <row r="1674">
      <c r="A1674" t="inlineStr">
        <is>
          <t>3342-EACH</t>
        </is>
      </c>
      <c r="B1674" t="n">
        <v>3342</v>
      </c>
      <c r="C1674" t="n">
        <v>1</v>
      </c>
    </row>
    <row r="1675">
      <c r="A1675" t="inlineStr">
        <is>
          <t>3342-PACK2</t>
        </is>
      </c>
      <c r="B1675" t="n">
        <v>3342</v>
      </c>
      <c r="C1675" t="n">
        <v>2</v>
      </c>
    </row>
    <row r="1676">
      <c r="A1676" t="inlineStr">
        <is>
          <t>3343-CASE</t>
        </is>
      </c>
      <c r="B1676" t="n">
        <v>3343</v>
      </c>
      <c r="C1676" t="n">
        <v>24</v>
      </c>
    </row>
    <row r="1677">
      <c r="A1677" t="inlineStr">
        <is>
          <t>3343-EACH</t>
        </is>
      </c>
      <c r="B1677" t="n">
        <v>3343</v>
      </c>
      <c r="C1677" t="n">
        <v>1</v>
      </c>
    </row>
    <row r="1678">
      <c r="A1678" t="inlineStr">
        <is>
          <t>3343-PACK4</t>
        </is>
      </c>
      <c r="B1678" t="n">
        <v>3343</v>
      </c>
      <c r="C1678" t="n">
        <v>4</v>
      </c>
    </row>
    <row r="1679">
      <c r="A1679" t="inlineStr">
        <is>
          <t>3344-BOX</t>
        </is>
      </c>
      <c r="B1679" t="n">
        <v>3344</v>
      </c>
      <c r="C1679" t="n">
        <v>24</v>
      </c>
    </row>
    <row r="1680">
      <c r="A1680" t="inlineStr">
        <is>
          <t>3344-EACH</t>
        </is>
      </c>
      <c r="B1680" t="n">
        <v>3344</v>
      </c>
      <c r="C1680" t="n">
        <v>1</v>
      </c>
    </row>
    <row r="1681">
      <c r="A1681" t="inlineStr">
        <is>
          <t>3344-PACK4</t>
        </is>
      </c>
      <c r="B1681" t="n">
        <v>3344</v>
      </c>
      <c r="C1681" t="n">
        <v>4</v>
      </c>
    </row>
    <row r="1682">
      <c r="A1682" t="inlineStr">
        <is>
          <t>3345-CASE</t>
        </is>
      </c>
      <c r="B1682" t="n">
        <v>3345</v>
      </c>
      <c r="C1682" t="n">
        <v>24</v>
      </c>
    </row>
    <row r="1683">
      <c r="A1683" t="inlineStr">
        <is>
          <t>3345-EACH</t>
        </is>
      </c>
      <c r="B1683" t="n">
        <v>3345</v>
      </c>
      <c r="C1683" t="n">
        <v>1</v>
      </c>
    </row>
    <row r="1684">
      <c r="A1684" t="inlineStr">
        <is>
          <t>3345-PACK2</t>
        </is>
      </c>
      <c r="B1684" t="n">
        <v>3345</v>
      </c>
      <c r="C1684" t="n">
        <v>2</v>
      </c>
    </row>
    <row r="1685">
      <c r="A1685" t="inlineStr">
        <is>
          <t>3350-CASE</t>
        </is>
      </c>
      <c r="B1685" t="n">
        <v>3350</v>
      </c>
      <c r="C1685" t="n">
        <v>48</v>
      </c>
    </row>
    <row r="1686">
      <c r="A1686" t="inlineStr">
        <is>
          <t>3350-SET6</t>
        </is>
      </c>
      <c r="B1686" t="n">
        <v>3350</v>
      </c>
      <c r="C1686" t="n">
        <v>6</v>
      </c>
    </row>
    <row r="1687">
      <c r="A1687" t="inlineStr">
        <is>
          <t>3351-CASE</t>
        </is>
      </c>
      <c r="B1687" t="n">
        <v>3351</v>
      </c>
      <c r="C1687" t="n">
        <v>48</v>
      </c>
    </row>
    <row r="1688">
      <c r="A1688" t="inlineStr">
        <is>
          <t>3351-EACH</t>
        </is>
      </c>
      <c r="B1688" t="n">
        <v>3351</v>
      </c>
      <c r="C1688" t="n">
        <v>1</v>
      </c>
    </row>
    <row r="1689">
      <c r="A1689" t="inlineStr">
        <is>
          <t>3351-SET6</t>
        </is>
      </c>
      <c r="B1689" t="n">
        <v>3351</v>
      </c>
      <c r="C1689" t="n">
        <v>6</v>
      </c>
    </row>
    <row r="1690">
      <c r="A1690" t="inlineStr">
        <is>
          <t>3352-CASE</t>
        </is>
      </c>
      <c r="B1690" t="n">
        <v>3352</v>
      </c>
      <c r="C1690" t="n">
        <v>24</v>
      </c>
    </row>
    <row r="1691">
      <c r="A1691" t="inlineStr">
        <is>
          <t>3352-EACH</t>
        </is>
      </c>
      <c r="B1691" t="n">
        <v>3352</v>
      </c>
      <c r="C1691" t="n">
        <v>1</v>
      </c>
    </row>
    <row r="1692">
      <c r="A1692" t="inlineStr">
        <is>
          <t>3352-PACK2</t>
        </is>
      </c>
      <c r="B1692" t="n">
        <v>3352</v>
      </c>
      <c r="C1692" t="n">
        <v>2</v>
      </c>
    </row>
    <row r="1693">
      <c r="A1693" t="inlineStr">
        <is>
          <t>3353-CASE</t>
        </is>
      </c>
      <c r="B1693" t="n">
        <v>3353</v>
      </c>
      <c r="C1693" t="n">
        <v>24</v>
      </c>
    </row>
    <row r="1694">
      <c r="A1694" t="inlineStr">
        <is>
          <t>3353-EACH</t>
        </is>
      </c>
      <c r="B1694" t="n">
        <v>3353</v>
      </c>
      <c r="C1694" t="n">
        <v>1</v>
      </c>
    </row>
    <row r="1695">
      <c r="A1695" t="inlineStr">
        <is>
          <t>3353-PACK2</t>
        </is>
      </c>
      <c r="B1695" t="n">
        <v>3353</v>
      </c>
      <c r="C1695" t="n">
        <v>2</v>
      </c>
    </row>
    <row r="1696">
      <c r="A1696" t="inlineStr">
        <is>
          <t>335-BOX</t>
        </is>
      </c>
      <c r="B1696" t="n">
        <v>335</v>
      </c>
      <c r="C1696" t="n">
        <v>24</v>
      </c>
    </row>
    <row r="1697">
      <c r="A1697" t="inlineStr">
        <is>
          <t>335-EACH</t>
        </is>
      </c>
      <c r="B1697" t="n">
        <v>335</v>
      </c>
      <c r="C1697" t="n">
        <v>1</v>
      </c>
    </row>
    <row r="1698">
      <c r="A1698" t="inlineStr">
        <is>
          <t>335-PACK2</t>
        </is>
      </c>
      <c r="B1698" t="n">
        <v>335</v>
      </c>
      <c r="C1698" t="n">
        <v>2</v>
      </c>
    </row>
    <row r="1699">
      <c r="A1699" t="inlineStr">
        <is>
          <t>3364-CASE</t>
        </is>
      </c>
      <c r="B1699" t="n">
        <v>3364</v>
      </c>
      <c r="C1699" t="n">
        <v>48</v>
      </c>
    </row>
    <row r="1700">
      <c r="A1700" t="inlineStr">
        <is>
          <t>3364-SET2</t>
        </is>
      </c>
      <c r="B1700" t="n">
        <v>3364</v>
      </c>
      <c r="C1700" t="n">
        <v>2</v>
      </c>
    </row>
    <row r="1701">
      <c r="A1701" t="inlineStr">
        <is>
          <t>3364-SET2-BAZIC</t>
        </is>
      </c>
      <c r="B1701" t="n">
        <v>3364</v>
      </c>
      <c r="C1701" t="n">
        <v>2</v>
      </c>
    </row>
    <row r="1702">
      <c r="A1702" t="inlineStr">
        <is>
          <t>336-BAZIC</t>
        </is>
      </c>
      <c r="B1702" t="n">
        <v>336</v>
      </c>
      <c r="C1702" t="n">
        <v>1</v>
      </c>
    </row>
    <row r="1703">
      <c r="A1703" t="inlineStr">
        <is>
          <t>336-BOX</t>
        </is>
      </c>
      <c r="B1703" t="n">
        <v>336</v>
      </c>
      <c r="C1703" t="n">
        <v>24</v>
      </c>
    </row>
    <row r="1704">
      <c r="A1704" t="inlineStr">
        <is>
          <t>336-EACH</t>
        </is>
      </c>
      <c r="B1704" t="n">
        <v>336</v>
      </c>
      <c r="C1704" t="n">
        <v>1</v>
      </c>
    </row>
    <row r="1705">
      <c r="A1705" t="inlineStr">
        <is>
          <t>336-PACK2</t>
        </is>
      </c>
      <c r="B1705" t="n">
        <v>336</v>
      </c>
      <c r="C1705" t="n">
        <v>2</v>
      </c>
    </row>
    <row r="1706">
      <c r="A1706" t="inlineStr">
        <is>
          <t>33800-CASE</t>
        </is>
      </c>
      <c r="B1706" t="n">
        <v>33800</v>
      </c>
      <c r="C1706" t="n">
        <v>48</v>
      </c>
    </row>
    <row r="1707">
      <c r="A1707" t="inlineStr">
        <is>
          <t>33800-SET2</t>
        </is>
      </c>
      <c r="B1707" t="n">
        <v>33800</v>
      </c>
      <c r="C1707" t="n">
        <v>2</v>
      </c>
    </row>
    <row r="1708">
      <c r="A1708" t="inlineStr">
        <is>
          <t>3388-CASE</t>
        </is>
      </c>
      <c r="B1708" t="n">
        <v>3388</v>
      </c>
      <c r="C1708" t="n">
        <v>24</v>
      </c>
    </row>
    <row r="1709">
      <c r="A1709" t="inlineStr">
        <is>
          <t>3388-SET3</t>
        </is>
      </c>
      <c r="B1709" t="n">
        <v>3388</v>
      </c>
      <c r="C1709" t="n">
        <v>3</v>
      </c>
    </row>
    <row r="1710">
      <c r="A1710" t="inlineStr">
        <is>
          <t>338-BOX</t>
        </is>
      </c>
      <c r="B1710" t="n">
        <v>338</v>
      </c>
      <c r="C1710" t="n">
        <v>24</v>
      </c>
    </row>
    <row r="1711">
      <c r="A1711" t="inlineStr">
        <is>
          <t>338-EACH</t>
        </is>
      </c>
      <c r="B1711" t="n">
        <v>338</v>
      </c>
      <c r="C1711" t="n">
        <v>1</v>
      </c>
    </row>
    <row r="1712">
      <c r="A1712" t="inlineStr">
        <is>
          <t>338-PACK2</t>
        </is>
      </c>
      <c r="B1712" t="n">
        <v>338</v>
      </c>
      <c r="C1712" t="n">
        <v>2</v>
      </c>
    </row>
    <row r="1713">
      <c r="A1713" t="inlineStr">
        <is>
          <t>3390-CASE</t>
        </is>
      </c>
      <c r="B1713" t="n">
        <v>3390</v>
      </c>
      <c r="C1713" t="n">
        <v>48</v>
      </c>
    </row>
    <row r="1714">
      <c r="A1714" t="inlineStr">
        <is>
          <t>3390-SET2</t>
        </is>
      </c>
      <c r="B1714" t="n">
        <v>3390</v>
      </c>
      <c r="C1714" t="n">
        <v>2</v>
      </c>
    </row>
    <row r="1715">
      <c r="A1715" t="inlineStr">
        <is>
          <t>3393-CASE</t>
        </is>
      </c>
      <c r="B1715" t="n">
        <v>3393</v>
      </c>
      <c r="C1715" t="n">
        <v>48</v>
      </c>
    </row>
    <row r="1716">
      <c r="A1716" t="inlineStr">
        <is>
          <t>3393-SET2</t>
        </is>
      </c>
      <c r="B1716" t="n">
        <v>3393</v>
      </c>
      <c r="C1716" t="n">
        <v>2</v>
      </c>
    </row>
    <row r="1717">
      <c r="A1717" t="inlineStr">
        <is>
          <t>3401-EACH</t>
        </is>
      </c>
      <c r="B1717" t="n">
        <v>3401</v>
      </c>
      <c r="C1717" t="n">
        <v>1</v>
      </c>
    </row>
    <row r="1718">
      <c r="A1718" t="inlineStr">
        <is>
          <t>3401-PACK2</t>
        </is>
      </c>
      <c r="B1718" t="n">
        <v>3401</v>
      </c>
      <c r="C1718" t="n">
        <v>2</v>
      </c>
    </row>
    <row r="1719">
      <c r="A1719" t="inlineStr">
        <is>
          <t>3402-BOX</t>
        </is>
      </c>
      <c r="B1719" t="n">
        <v>3921</v>
      </c>
      <c r="C1719" t="n">
        <v>24</v>
      </c>
    </row>
    <row r="1720">
      <c r="A1720" t="inlineStr">
        <is>
          <t>3402-EACH</t>
        </is>
      </c>
      <c r="B1720" t="n">
        <v>3921</v>
      </c>
      <c r="C1720" t="n">
        <v>1</v>
      </c>
    </row>
    <row r="1721">
      <c r="A1721" t="inlineStr">
        <is>
          <t>3402-PACK2</t>
        </is>
      </c>
      <c r="B1721" t="n">
        <v>3921</v>
      </c>
      <c r="C1721" t="n">
        <v>2</v>
      </c>
    </row>
    <row r="1722">
      <c r="A1722" t="inlineStr">
        <is>
          <t>3403-BOX</t>
        </is>
      </c>
      <c r="B1722" t="n">
        <v>3911</v>
      </c>
      <c r="C1722" t="n">
        <v>24</v>
      </c>
    </row>
    <row r="1723">
      <c r="A1723" t="inlineStr">
        <is>
          <t>3403-EACH</t>
        </is>
      </c>
      <c r="B1723" t="n">
        <v>3911</v>
      </c>
      <c r="C1723" t="n">
        <v>1</v>
      </c>
    </row>
    <row r="1724">
      <c r="A1724" t="inlineStr">
        <is>
          <t>3403-PACK2</t>
        </is>
      </c>
      <c r="B1724" t="n">
        <v>3911</v>
      </c>
      <c r="C1724" t="n">
        <v>2</v>
      </c>
    </row>
    <row r="1725">
      <c r="A1725" t="inlineStr">
        <is>
          <t>3404-BOX</t>
        </is>
      </c>
      <c r="B1725" t="n">
        <v>3900</v>
      </c>
      <c r="C1725" t="n">
        <v>24</v>
      </c>
    </row>
    <row r="1726">
      <c r="A1726" t="inlineStr">
        <is>
          <t>3404-EACH</t>
        </is>
      </c>
      <c r="B1726" t="n">
        <v>3900</v>
      </c>
      <c r="C1726" t="n">
        <v>1</v>
      </c>
    </row>
    <row r="1727">
      <c r="A1727" t="inlineStr">
        <is>
          <t>3404-PACK2</t>
        </is>
      </c>
      <c r="B1727" t="n">
        <v>3900</v>
      </c>
      <c r="C1727" t="n">
        <v>2</v>
      </c>
    </row>
    <row r="1728">
      <c r="A1728" t="inlineStr">
        <is>
          <t>3405-BOX</t>
        </is>
      </c>
      <c r="B1728" t="n">
        <v>3901</v>
      </c>
      <c r="C1728" t="n">
        <v>24</v>
      </c>
    </row>
    <row r="1729">
      <c r="A1729" t="inlineStr">
        <is>
          <t>3405-EACH</t>
        </is>
      </c>
      <c r="B1729" t="n">
        <v>3901</v>
      </c>
      <c r="C1729" t="n">
        <v>1</v>
      </c>
    </row>
    <row r="1730">
      <c r="A1730" t="inlineStr">
        <is>
          <t>3405-PACK2</t>
        </is>
      </c>
      <c r="B1730" t="n">
        <v>3901</v>
      </c>
      <c r="C1730" t="n">
        <v>2</v>
      </c>
    </row>
    <row r="1731">
      <c r="A1731" t="inlineStr">
        <is>
          <t>3408-BOX</t>
        </is>
      </c>
      <c r="B1731" t="n">
        <v>3910</v>
      </c>
      <c r="C1731" t="n">
        <v>24</v>
      </c>
    </row>
    <row r="1732">
      <c r="A1732" t="inlineStr">
        <is>
          <t>3408-EACH</t>
        </is>
      </c>
      <c r="B1732" t="n">
        <v>3910</v>
      </c>
      <c r="C1732" t="n">
        <v>1</v>
      </c>
    </row>
    <row r="1733">
      <c r="A1733" t="inlineStr">
        <is>
          <t>3408-PACK2</t>
        </is>
      </c>
      <c r="B1733" t="n">
        <v>3910</v>
      </c>
      <c r="C1733" t="n">
        <v>2</v>
      </c>
    </row>
    <row r="1734">
      <c r="A1734" t="inlineStr">
        <is>
          <t>3409-PACK2</t>
        </is>
      </c>
      <c r="B1734" t="n">
        <v>3409</v>
      </c>
      <c r="C1734" t="n">
        <v>2</v>
      </c>
    </row>
    <row r="1735">
      <c r="A1735" t="inlineStr">
        <is>
          <t>3411-BOX</t>
        </is>
      </c>
      <c r="B1735" t="n">
        <v>3411</v>
      </c>
      <c r="C1735" t="n">
        <v>24</v>
      </c>
    </row>
    <row r="1736">
      <c r="A1736" t="inlineStr">
        <is>
          <t>3411-EACH</t>
        </is>
      </c>
      <c r="B1736" t="n">
        <v>3411</v>
      </c>
      <c r="C1736" t="n">
        <v>1</v>
      </c>
    </row>
    <row r="1737">
      <c r="A1737" t="inlineStr">
        <is>
          <t>3414-SET6</t>
        </is>
      </c>
      <c r="B1737" t="n">
        <v>3414</v>
      </c>
      <c r="C1737" t="n">
        <v>6</v>
      </c>
    </row>
    <row r="1738">
      <c r="A1738" t="inlineStr">
        <is>
          <t>3415-BOX</t>
        </is>
      </c>
      <c r="B1738" t="n">
        <v>3415</v>
      </c>
      <c r="C1738" t="n">
        <v>12</v>
      </c>
    </row>
    <row r="1739">
      <c r="A1739" t="inlineStr">
        <is>
          <t>3418-CASE</t>
        </is>
      </c>
      <c r="B1739" t="n">
        <v>3418</v>
      </c>
      <c r="C1739" t="n">
        <v>48</v>
      </c>
    </row>
    <row r="1740">
      <c r="A1740" t="inlineStr">
        <is>
          <t>3418-EACH</t>
        </is>
      </c>
      <c r="B1740" t="n">
        <v>3418</v>
      </c>
      <c r="C1740" t="n">
        <v>1</v>
      </c>
    </row>
    <row r="1741">
      <c r="A1741" t="inlineStr">
        <is>
          <t>3418-PACK2</t>
        </is>
      </c>
      <c r="B1741" t="n">
        <v>3418</v>
      </c>
      <c r="C1741" t="n">
        <v>2</v>
      </c>
    </row>
    <row r="1742">
      <c r="A1742" t="inlineStr">
        <is>
          <t>3421-BOX</t>
        </is>
      </c>
      <c r="B1742" t="n">
        <v>3421</v>
      </c>
      <c r="C1742" t="n">
        <v>24</v>
      </c>
    </row>
    <row r="1743">
      <c r="A1743" t="inlineStr">
        <is>
          <t>3421-EACH</t>
        </is>
      </c>
      <c r="B1743" t="n">
        <v>3421</v>
      </c>
      <c r="C1743" t="n">
        <v>1</v>
      </c>
    </row>
    <row r="1744">
      <c r="A1744" t="inlineStr">
        <is>
          <t>3421-PACK2</t>
        </is>
      </c>
      <c r="B1744" t="n">
        <v>3421</v>
      </c>
      <c r="C1744" t="n">
        <v>2</v>
      </c>
    </row>
    <row r="1745">
      <c r="A1745" t="inlineStr">
        <is>
          <t>3422-BOX</t>
        </is>
      </c>
      <c r="B1745" t="n">
        <v>3939</v>
      </c>
      <c r="C1745" t="n">
        <v>24</v>
      </c>
    </row>
    <row r="1746">
      <c r="A1746" t="inlineStr">
        <is>
          <t>3422-EACH</t>
        </is>
      </c>
      <c r="B1746" t="n">
        <v>3939</v>
      </c>
      <c r="C1746" t="n">
        <v>1</v>
      </c>
    </row>
    <row r="1747">
      <c r="A1747" t="inlineStr">
        <is>
          <t>3422-PACK2</t>
        </is>
      </c>
      <c r="B1747" t="n">
        <v>3939</v>
      </c>
      <c r="C1747" t="n">
        <v>2</v>
      </c>
    </row>
    <row r="1748">
      <c r="A1748" t="inlineStr">
        <is>
          <t>3423-BOX</t>
        </is>
      </c>
      <c r="B1748" t="n">
        <v>3930</v>
      </c>
      <c r="C1748" t="n">
        <v>24</v>
      </c>
    </row>
    <row r="1749">
      <c r="A1749" t="inlineStr">
        <is>
          <t>3423-EACH</t>
        </is>
      </c>
      <c r="B1749" t="n">
        <v>3930</v>
      </c>
      <c r="C1749" t="n">
        <v>1</v>
      </c>
    </row>
    <row r="1750">
      <c r="A1750" t="inlineStr">
        <is>
          <t>3423-PACK2</t>
        </is>
      </c>
      <c r="B1750" t="n">
        <v>3930</v>
      </c>
      <c r="C1750" t="n">
        <v>2</v>
      </c>
    </row>
    <row r="1751">
      <c r="A1751" t="inlineStr">
        <is>
          <t>3424+5040-EACH</t>
        </is>
      </c>
      <c r="B1751" t="inlineStr">
        <is>
          <t>3941+5040</t>
        </is>
      </c>
      <c r="C1751" t="n">
        <v>2</v>
      </c>
    </row>
    <row r="1752">
      <c r="A1752" t="inlineStr">
        <is>
          <t>3424-BOX</t>
        </is>
      </c>
      <c r="B1752" t="n">
        <v>3941</v>
      </c>
      <c r="C1752" t="n">
        <v>24</v>
      </c>
    </row>
    <row r="1753">
      <c r="A1753" t="inlineStr">
        <is>
          <t>3424-EACH</t>
        </is>
      </c>
      <c r="B1753" t="n">
        <v>3941</v>
      </c>
      <c r="C1753" t="n">
        <v>1</v>
      </c>
    </row>
    <row r="1754">
      <c r="A1754" t="inlineStr">
        <is>
          <t>3424-PACK4</t>
        </is>
      </c>
      <c r="B1754" t="n">
        <v>3941</v>
      </c>
      <c r="C1754" t="n">
        <v>4</v>
      </c>
    </row>
    <row r="1755">
      <c r="A1755" t="inlineStr">
        <is>
          <t>3431-BOX</t>
        </is>
      </c>
      <c r="B1755" t="n">
        <v>3431</v>
      </c>
      <c r="C1755" t="n">
        <v>24</v>
      </c>
    </row>
    <row r="1756">
      <c r="A1756" t="inlineStr">
        <is>
          <t>3431-EACH</t>
        </is>
      </c>
      <c r="B1756" t="n">
        <v>3431</v>
      </c>
      <c r="C1756" t="n">
        <v>1</v>
      </c>
    </row>
    <row r="1757">
      <c r="A1757" t="inlineStr">
        <is>
          <t>3432-BOX</t>
        </is>
      </c>
      <c r="B1757" t="n">
        <v>3432</v>
      </c>
      <c r="C1757" t="n">
        <v>24</v>
      </c>
    </row>
    <row r="1758">
      <c r="A1758" t="inlineStr">
        <is>
          <t>3432-EACH</t>
        </is>
      </c>
      <c r="B1758" t="n">
        <v>3432</v>
      </c>
      <c r="C1758" t="n">
        <v>1</v>
      </c>
    </row>
    <row r="1759">
      <c r="A1759" t="inlineStr">
        <is>
          <t>3433-BAZIC</t>
        </is>
      </c>
      <c r="B1759" t="n">
        <v>3433</v>
      </c>
      <c r="C1759" t="n">
        <v>1</v>
      </c>
    </row>
    <row r="1760">
      <c r="A1760" t="inlineStr">
        <is>
          <t>3433-BOX</t>
        </is>
      </c>
      <c r="B1760" t="n">
        <v>3433</v>
      </c>
      <c r="C1760" t="n">
        <v>24</v>
      </c>
    </row>
    <row r="1761">
      <c r="A1761" t="inlineStr">
        <is>
          <t>3433-EACH</t>
        </is>
      </c>
      <c r="B1761" t="n">
        <v>3433</v>
      </c>
      <c r="C1761" t="n">
        <v>1</v>
      </c>
    </row>
    <row r="1762">
      <c r="A1762" t="inlineStr">
        <is>
          <t>3434-BAZIC</t>
        </is>
      </c>
      <c r="B1762" t="n">
        <v>3434</v>
      </c>
      <c r="C1762" t="n">
        <v>1</v>
      </c>
    </row>
    <row r="1763">
      <c r="A1763" t="inlineStr">
        <is>
          <t>3434-BOX</t>
        </is>
      </c>
      <c r="B1763" t="n">
        <v>3434</v>
      </c>
      <c r="C1763" t="n">
        <v>24</v>
      </c>
    </row>
    <row r="1764">
      <c r="A1764" t="inlineStr">
        <is>
          <t>3434-EACH</t>
        </is>
      </c>
      <c r="B1764" t="n">
        <v>3434</v>
      </c>
      <c r="C1764" t="n">
        <v>1</v>
      </c>
    </row>
    <row r="1765">
      <c r="A1765" t="inlineStr">
        <is>
          <t>3435-CASE</t>
        </is>
      </c>
      <c r="B1765" t="n">
        <v>3435</v>
      </c>
      <c r="C1765" t="n">
        <v>10</v>
      </c>
    </row>
    <row r="1766">
      <c r="A1766" t="inlineStr">
        <is>
          <t>3435-EACH</t>
        </is>
      </c>
      <c r="B1766" t="n">
        <v>3435</v>
      </c>
      <c r="C1766" t="n">
        <v>1</v>
      </c>
    </row>
    <row r="1767">
      <c r="A1767" t="inlineStr">
        <is>
          <t>3435-PACK2</t>
        </is>
      </c>
      <c r="B1767" t="n">
        <v>3435</v>
      </c>
      <c r="C1767" t="n">
        <v>2</v>
      </c>
    </row>
    <row r="1768">
      <c r="A1768" t="inlineStr">
        <is>
          <t>3436-CASE</t>
        </is>
      </c>
      <c r="B1768" t="n">
        <v>3436</v>
      </c>
      <c r="C1768" t="n">
        <v>10</v>
      </c>
    </row>
    <row r="1769">
      <c r="A1769" t="inlineStr">
        <is>
          <t>3436-EACH</t>
        </is>
      </c>
      <c r="B1769" t="n">
        <v>3436</v>
      </c>
      <c r="C1769" t="n">
        <v>1</v>
      </c>
    </row>
    <row r="1770">
      <c r="A1770" t="inlineStr">
        <is>
          <t>3436-PACK2</t>
        </is>
      </c>
      <c r="B1770" t="n">
        <v>3436</v>
      </c>
      <c r="C1770" t="n">
        <v>2</v>
      </c>
    </row>
    <row r="1771">
      <c r="A1771" t="inlineStr">
        <is>
          <t>3438-BAZIC</t>
        </is>
      </c>
      <c r="B1771" t="n">
        <v>3438</v>
      </c>
      <c r="C1771" t="n">
        <v>1</v>
      </c>
    </row>
    <row r="1772">
      <c r="A1772" t="inlineStr">
        <is>
          <t>3438-BOX</t>
        </is>
      </c>
      <c r="B1772" t="n">
        <v>3438</v>
      </c>
      <c r="C1772" t="n">
        <v>24</v>
      </c>
    </row>
    <row r="1773">
      <c r="A1773" t="inlineStr">
        <is>
          <t>3438-EACH</t>
        </is>
      </c>
      <c r="B1773" t="n">
        <v>3438</v>
      </c>
      <c r="C1773" t="n">
        <v>1</v>
      </c>
    </row>
    <row r="1774">
      <c r="A1774" t="inlineStr">
        <is>
          <t>3438-SET3-BAZIC</t>
        </is>
      </c>
      <c r="B1774" t="n">
        <v>3438</v>
      </c>
      <c r="C1774" t="n">
        <v>3</v>
      </c>
    </row>
    <row r="1775">
      <c r="A1775" t="inlineStr">
        <is>
          <t>3439-BOX</t>
        </is>
      </c>
      <c r="B1775" t="n">
        <v>3439</v>
      </c>
      <c r="C1775" t="n">
        <v>24</v>
      </c>
    </row>
    <row r="1776">
      <c r="A1776" t="inlineStr">
        <is>
          <t>3439-EACH</t>
        </is>
      </c>
      <c r="B1776" t="n">
        <v>3439</v>
      </c>
      <c r="C1776" t="n">
        <v>1</v>
      </c>
    </row>
    <row r="1777">
      <c r="A1777" t="inlineStr">
        <is>
          <t>3440-BOX</t>
        </is>
      </c>
      <c r="B1777" t="n">
        <v>3440</v>
      </c>
      <c r="C1777" t="n">
        <v>24</v>
      </c>
    </row>
    <row r="1778">
      <c r="A1778" t="inlineStr">
        <is>
          <t>3440-EACH</t>
        </is>
      </c>
      <c r="B1778" t="n">
        <v>3440</v>
      </c>
      <c r="C1778" t="n">
        <v>1</v>
      </c>
    </row>
    <row r="1779">
      <c r="A1779" t="inlineStr">
        <is>
          <t>3441-BOX</t>
        </is>
      </c>
      <c r="B1779" t="n">
        <v>3441</v>
      </c>
      <c r="C1779" t="n">
        <v>24</v>
      </c>
    </row>
    <row r="1780">
      <c r="A1780" t="inlineStr">
        <is>
          <t>3441-SET2</t>
        </is>
      </c>
      <c r="B1780" t="n">
        <v>3441</v>
      </c>
      <c r="C1780" t="n">
        <v>2</v>
      </c>
    </row>
    <row r="1781">
      <c r="A1781" t="inlineStr">
        <is>
          <t>3442-BOX</t>
        </is>
      </c>
      <c r="B1781" t="n">
        <v>3442</v>
      </c>
      <c r="C1781" t="n">
        <v>24</v>
      </c>
    </row>
    <row r="1782">
      <c r="A1782" t="inlineStr">
        <is>
          <t>3442-SET2</t>
        </is>
      </c>
      <c r="B1782" t="n">
        <v>3442</v>
      </c>
      <c r="C1782" t="n">
        <v>2</v>
      </c>
    </row>
    <row r="1783">
      <c r="A1783" t="inlineStr">
        <is>
          <t>3443-BOX</t>
        </is>
      </c>
      <c r="B1783" t="n">
        <v>3443</v>
      </c>
      <c r="C1783" t="n">
        <v>24</v>
      </c>
    </row>
    <row r="1784">
      <c r="A1784" t="inlineStr">
        <is>
          <t>3443-SET6</t>
        </is>
      </c>
      <c r="B1784" t="n">
        <v>3443</v>
      </c>
      <c r="C1784" t="n">
        <v>6</v>
      </c>
    </row>
    <row r="1785">
      <c r="A1785" t="inlineStr">
        <is>
          <t>3444-BOX</t>
        </is>
      </c>
      <c r="B1785" t="n">
        <v>3444</v>
      </c>
      <c r="C1785" t="n">
        <v>24</v>
      </c>
    </row>
    <row r="1786">
      <c r="A1786" t="inlineStr">
        <is>
          <t>3444-SET6</t>
        </is>
      </c>
      <c r="B1786" t="n">
        <v>3444</v>
      </c>
      <c r="C1786" t="n">
        <v>6</v>
      </c>
    </row>
    <row r="1787">
      <c r="A1787" t="inlineStr">
        <is>
          <t>3445-BOX</t>
        </is>
      </c>
      <c r="B1787" t="n">
        <v>3445</v>
      </c>
      <c r="C1787" t="n">
        <v>12</v>
      </c>
    </row>
    <row r="1788">
      <c r="A1788" t="inlineStr">
        <is>
          <t>3445-SET6</t>
        </is>
      </c>
      <c r="B1788" t="n">
        <v>3445</v>
      </c>
      <c r="C1788" t="n">
        <v>6</v>
      </c>
    </row>
    <row r="1789">
      <c r="A1789" t="inlineStr">
        <is>
          <t>3446-BOX</t>
        </is>
      </c>
      <c r="B1789" t="n">
        <v>3446</v>
      </c>
      <c r="C1789" t="n">
        <v>12</v>
      </c>
    </row>
    <row r="1790">
      <c r="A1790" t="inlineStr">
        <is>
          <t>3448-BOX</t>
        </is>
      </c>
      <c r="B1790" t="n">
        <v>3448</v>
      </c>
      <c r="C1790" t="n">
        <v>6</v>
      </c>
    </row>
    <row r="1791">
      <c r="A1791" t="inlineStr">
        <is>
          <t>3448-EACH</t>
        </is>
      </c>
      <c r="B1791" t="n">
        <v>3448</v>
      </c>
      <c r="C1791" t="n">
        <v>1</v>
      </c>
    </row>
    <row r="1792">
      <c r="A1792" t="inlineStr">
        <is>
          <t>3449-BOX</t>
        </is>
      </c>
      <c r="B1792" t="n">
        <v>3449</v>
      </c>
      <c r="C1792" t="n">
        <v>12</v>
      </c>
    </row>
    <row r="1793">
      <c r="A1793" t="inlineStr">
        <is>
          <t>3449-SET3</t>
        </is>
      </c>
      <c r="B1793" t="n">
        <v>3449</v>
      </c>
      <c r="C1793" t="n">
        <v>3</v>
      </c>
    </row>
    <row r="1794">
      <c r="A1794" t="inlineStr">
        <is>
          <t>3450-BOX</t>
        </is>
      </c>
      <c r="B1794" t="n">
        <v>3450</v>
      </c>
      <c r="C1794" t="n">
        <v>36</v>
      </c>
    </row>
    <row r="1795">
      <c r="A1795" t="inlineStr">
        <is>
          <t>3450-CASE</t>
        </is>
      </c>
      <c r="B1795" t="n">
        <v>3450</v>
      </c>
      <c r="C1795" t="n">
        <v>36</v>
      </c>
    </row>
    <row r="1796">
      <c r="A1796" t="inlineStr">
        <is>
          <t>3450-SET6</t>
        </is>
      </c>
      <c r="B1796" t="n">
        <v>3450</v>
      </c>
      <c r="C1796" t="n">
        <v>6</v>
      </c>
    </row>
    <row r="1797">
      <c r="A1797" t="inlineStr">
        <is>
          <t>3451-BOX</t>
        </is>
      </c>
      <c r="B1797" t="n">
        <v>3451</v>
      </c>
      <c r="C1797" t="n">
        <v>24</v>
      </c>
    </row>
    <row r="1798">
      <c r="A1798" t="inlineStr">
        <is>
          <t>3451-CASE</t>
        </is>
      </c>
      <c r="B1798" t="n">
        <v>3451</v>
      </c>
      <c r="C1798" t="n">
        <v>24</v>
      </c>
    </row>
    <row r="1799">
      <c r="A1799" t="inlineStr">
        <is>
          <t>3451-SET6</t>
        </is>
      </c>
      <c r="B1799" t="n">
        <v>3451</v>
      </c>
      <c r="C1799" t="n">
        <v>6</v>
      </c>
    </row>
    <row r="1800">
      <c r="A1800" t="inlineStr">
        <is>
          <t>3456-A-CASE</t>
        </is>
      </c>
      <c r="B1800" t="inlineStr">
        <is>
          <t>3456-A</t>
        </is>
      </c>
      <c r="C1800" t="n">
        <v>36</v>
      </c>
    </row>
    <row r="1801">
      <c r="A1801" t="inlineStr">
        <is>
          <t>3456-A-SET3</t>
        </is>
      </c>
      <c r="B1801" t="inlineStr">
        <is>
          <t>3456-A</t>
        </is>
      </c>
      <c r="C1801" t="n">
        <v>3</v>
      </c>
    </row>
    <row r="1802">
      <c r="A1802" t="inlineStr">
        <is>
          <t>3456-BOX</t>
        </is>
      </c>
      <c r="B1802" t="inlineStr">
        <is>
          <t>3456-a</t>
        </is>
      </c>
      <c r="C1802" t="n">
        <v>36</v>
      </c>
    </row>
    <row r="1803">
      <c r="A1803" t="inlineStr">
        <is>
          <t>3456-CASE</t>
        </is>
      </c>
      <c r="B1803" t="inlineStr">
        <is>
          <t>3456-A</t>
        </is>
      </c>
      <c r="C1803" t="n">
        <v>36</v>
      </c>
    </row>
    <row r="1804">
      <c r="A1804" t="inlineStr">
        <is>
          <t>3456-SET3</t>
        </is>
      </c>
      <c r="B1804" t="inlineStr">
        <is>
          <t>3456-a</t>
        </is>
      </c>
      <c r="C1804" t="n">
        <v>3</v>
      </c>
    </row>
    <row r="1805">
      <c r="A1805" t="inlineStr">
        <is>
          <t>3457-BOX</t>
        </is>
      </c>
      <c r="B1805" t="n">
        <v>3457</v>
      </c>
      <c r="C1805" t="n">
        <v>24</v>
      </c>
    </row>
    <row r="1806">
      <c r="A1806" t="inlineStr">
        <is>
          <t>3457-EACH</t>
        </is>
      </c>
      <c r="B1806" t="n">
        <v>3457</v>
      </c>
      <c r="C1806" t="n">
        <v>1</v>
      </c>
    </row>
    <row r="1807">
      <c r="A1807" t="inlineStr">
        <is>
          <t>3459-A-CASE</t>
        </is>
      </c>
      <c r="B1807" t="inlineStr">
        <is>
          <t>3459-A</t>
        </is>
      </c>
      <c r="C1807" t="n">
        <v>24</v>
      </c>
    </row>
    <row r="1808">
      <c r="A1808" t="inlineStr">
        <is>
          <t>3459-A-SET3</t>
        </is>
      </c>
      <c r="B1808" t="inlineStr">
        <is>
          <t>3459-A</t>
        </is>
      </c>
      <c r="C1808" t="n">
        <v>3</v>
      </c>
    </row>
    <row r="1809">
      <c r="A1809" t="inlineStr">
        <is>
          <t>3459-BOX</t>
        </is>
      </c>
      <c r="B1809" t="inlineStr">
        <is>
          <t>3459-A</t>
        </is>
      </c>
      <c r="C1809" t="n">
        <v>24</v>
      </c>
    </row>
    <row r="1810">
      <c r="A1810" t="inlineStr">
        <is>
          <t>3459-CASE</t>
        </is>
      </c>
      <c r="B1810" t="inlineStr">
        <is>
          <t>3459-A</t>
        </is>
      </c>
      <c r="C1810" t="n">
        <v>24</v>
      </c>
    </row>
    <row r="1811">
      <c r="A1811" t="inlineStr">
        <is>
          <t>3459-SET3</t>
        </is>
      </c>
      <c r="B1811" t="inlineStr">
        <is>
          <t>3459-A</t>
        </is>
      </c>
      <c r="C1811" t="n">
        <v>3</v>
      </c>
    </row>
    <row r="1812">
      <c r="A1812" t="inlineStr">
        <is>
          <t>3460-BOX</t>
        </is>
      </c>
      <c r="B1812" t="n">
        <v>3460</v>
      </c>
      <c r="C1812" t="n">
        <v>24</v>
      </c>
    </row>
    <row r="1813">
      <c r="A1813" t="inlineStr">
        <is>
          <t>3460-EACH</t>
        </is>
      </c>
      <c r="B1813" t="n">
        <v>3460</v>
      </c>
      <c r="C1813" t="n">
        <v>1</v>
      </c>
    </row>
    <row r="1814">
      <c r="A1814" t="inlineStr">
        <is>
          <t>3462-BOX</t>
        </is>
      </c>
      <c r="B1814" t="n">
        <v>3462</v>
      </c>
      <c r="C1814" t="n">
        <v>24</v>
      </c>
    </row>
    <row r="1815">
      <c r="A1815" t="inlineStr">
        <is>
          <t>3462-EACH</t>
        </is>
      </c>
      <c r="B1815" t="n">
        <v>3462</v>
      </c>
      <c r="C1815" t="n">
        <v>1</v>
      </c>
    </row>
    <row r="1816">
      <c r="A1816" t="inlineStr">
        <is>
          <t>3463-A-CASE</t>
        </is>
      </c>
      <c r="B1816" t="inlineStr">
        <is>
          <t>3463-A</t>
        </is>
      </c>
      <c r="C1816" t="n">
        <v>36</v>
      </c>
    </row>
    <row r="1817">
      <c r="A1817" t="inlineStr">
        <is>
          <t>3463-A-SET6</t>
        </is>
      </c>
      <c r="B1817" t="inlineStr">
        <is>
          <t>3463-A</t>
        </is>
      </c>
      <c r="C1817" t="n">
        <v>6</v>
      </c>
    </row>
    <row r="1818">
      <c r="A1818" t="inlineStr">
        <is>
          <t>3463-BOX</t>
        </is>
      </c>
      <c r="B1818" t="inlineStr">
        <is>
          <t>3463-A</t>
        </is>
      </c>
      <c r="C1818" t="n">
        <v>36</v>
      </c>
    </row>
    <row r="1819">
      <c r="A1819" t="inlineStr">
        <is>
          <t>3463-SET6</t>
        </is>
      </c>
      <c r="B1819" t="inlineStr">
        <is>
          <t>3463-A</t>
        </is>
      </c>
      <c r="C1819" t="n">
        <v>6</v>
      </c>
    </row>
    <row r="1820">
      <c r="A1820" t="inlineStr">
        <is>
          <t>3464-A-CASE</t>
        </is>
      </c>
      <c r="B1820" t="inlineStr">
        <is>
          <t>3464-A</t>
        </is>
      </c>
      <c r="C1820" t="n">
        <v>36</v>
      </c>
    </row>
    <row r="1821">
      <c r="A1821" t="inlineStr">
        <is>
          <t>3464-A-SET6</t>
        </is>
      </c>
      <c r="B1821" t="inlineStr">
        <is>
          <t>3464-A</t>
        </is>
      </c>
      <c r="C1821" t="n">
        <v>6</v>
      </c>
    </row>
    <row r="1822">
      <c r="A1822" t="inlineStr">
        <is>
          <t>3464-BOX</t>
        </is>
      </c>
      <c r="B1822" t="inlineStr">
        <is>
          <t>3464-A</t>
        </is>
      </c>
      <c r="C1822" t="n">
        <v>36</v>
      </c>
    </row>
    <row r="1823">
      <c r="A1823" t="inlineStr">
        <is>
          <t>3464-CASE</t>
        </is>
      </c>
      <c r="B1823" t="inlineStr">
        <is>
          <t>3464-A</t>
        </is>
      </c>
      <c r="C1823" t="n">
        <v>36</v>
      </c>
    </row>
    <row r="1824">
      <c r="A1824" t="inlineStr">
        <is>
          <t>3464-SET6</t>
        </is>
      </c>
      <c r="B1824" t="inlineStr">
        <is>
          <t>3464-A</t>
        </is>
      </c>
      <c r="C1824" t="n">
        <v>6</v>
      </c>
    </row>
    <row r="1825">
      <c r="A1825" t="inlineStr">
        <is>
          <t>3464-SET6-BAZIC</t>
        </is>
      </c>
      <c r="B1825" t="inlineStr">
        <is>
          <t>3464-A</t>
        </is>
      </c>
      <c r="C1825" t="n">
        <v>6</v>
      </c>
    </row>
    <row r="1826">
      <c r="A1826" t="inlineStr">
        <is>
          <t>3465-A-CASE</t>
        </is>
      </c>
      <c r="B1826" t="inlineStr">
        <is>
          <t>3465-A</t>
        </is>
      </c>
      <c r="C1826" t="n">
        <v>24</v>
      </c>
    </row>
    <row r="1827">
      <c r="A1827" t="inlineStr">
        <is>
          <t>3465-A-SET6</t>
        </is>
      </c>
      <c r="B1827" t="inlineStr">
        <is>
          <t>3465-A</t>
        </is>
      </c>
      <c r="C1827" t="n">
        <v>6</v>
      </c>
    </row>
    <row r="1828">
      <c r="A1828" t="inlineStr">
        <is>
          <t>3465-BOX</t>
        </is>
      </c>
      <c r="B1828" t="inlineStr">
        <is>
          <t>3465-A</t>
        </is>
      </c>
      <c r="C1828" t="n">
        <v>24</v>
      </c>
    </row>
    <row r="1829">
      <c r="A1829" t="inlineStr">
        <is>
          <t>3465-SET6</t>
        </is>
      </c>
      <c r="B1829" t="inlineStr">
        <is>
          <t>3465-A</t>
        </is>
      </c>
      <c r="C1829" t="n">
        <v>6</v>
      </c>
    </row>
    <row r="1830">
      <c r="A1830" t="inlineStr">
        <is>
          <t>3466-A-CASE</t>
        </is>
      </c>
      <c r="B1830" t="inlineStr">
        <is>
          <t>3466-A</t>
        </is>
      </c>
      <c r="C1830" t="n">
        <v>24</v>
      </c>
    </row>
    <row r="1831">
      <c r="A1831" t="inlineStr">
        <is>
          <t>3466-A-SET6</t>
        </is>
      </c>
      <c r="B1831" t="inlineStr">
        <is>
          <t>3466-A</t>
        </is>
      </c>
      <c r="C1831" t="n">
        <v>6</v>
      </c>
    </row>
    <row r="1832">
      <c r="A1832" t="inlineStr">
        <is>
          <t>3466-BOX</t>
        </is>
      </c>
      <c r="B1832" t="inlineStr">
        <is>
          <t>3466-A</t>
        </is>
      </c>
      <c r="C1832" t="n">
        <v>24</v>
      </c>
    </row>
    <row r="1833">
      <c r="A1833" t="inlineStr">
        <is>
          <t>3466-CASE</t>
        </is>
      </c>
      <c r="B1833" t="inlineStr">
        <is>
          <t>3466-A</t>
        </is>
      </c>
      <c r="C1833" t="n">
        <v>24</v>
      </c>
    </row>
    <row r="1834">
      <c r="A1834" t="inlineStr">
        <is>
          <t>3466-SET6</t>
        </is>
      </c>
      <c r="B1834" t="inlineStr">
        <is>
          <t>3466-A</t>
        </is>
      </c>
      <c r="C1834" t="n">
        <v>6</v>
      </c>
    </row>
    <row r="1835">
      <c r="A1835" t="inlineStr">
        <is>
          <t>3467-BAZIC</t>
        </is>
      </c>
      <c r="B1835" t="n">
        <v>3467</v>
      </c>
      <c r="C1835" t="n">
        <v>1</v>
      </c>
    </row>
    <row r="1836">
      <c r="A1836" t="inlineStr">
        <is>
          <t>3467-BOX</t>
        </is>
      </c>
      <c r="B1836" t="n">
        <v>3467</v>
      </c>
      <c r="C1836" t="n">
        <v>24</v>
      </c>
    </row>
    <row r="1837">
      <c r="A1837" t="inlineStr">
        <is>
          <t>3467-EACH</t>
        </is>
      </c>
      <c r="B1837" t="n">
        <v>3467</v>
      </c>
      <c r="C1837" t="n">
        <v>1</v>
      </c>
    </row>
    <row r="1838">
      <c r="A1838" t="inlineStr">
        <is>
          <t>3468-BAZIC</t>
        </is>
      </c>
      <c r="B1838" t="n">
        <v>3468</v>
      </c>
      <c r="C1838" t="n">
        <v>1</v>
      </c>
    </row>
    <row r="1839">
      <c r="A1839" t="inlineStr">
        <is>
          <t>3468-BOX</t>
        </is>
      </c>
      <c r="B1839" t="n">
        <v>3468</v>
      </c>
      <c r="C1839" t="n">
        <v>24</v>
      </c>
    </row>
    <row r="1840">
      <c r="A1840" t="inlineStr">
        <is>
          <t>3468-EACH</t>
        </is>
      </c>
      <c r="B1840" t="n">
        <v>3468</v>
      </c>
      <c r="C1840" t="n">
        <v>1</v>
      </c>
    </row>
    <row r="1841">
      <c r="A1841" t="inlineStr">
        <is>
          <t>3469-EACH</t>
        </is>
      </c>
      <c r="B1841" t="n">
        <v>3469</v>
      </c>
      <c r="C1841" t="n">
        <v>1</v>
      </c>
    </row>
    <row r="1842">
      <c r="A1842" t="inlineStr">
        <is>
          <t>3469-PACK2</t>
        </is>
      </c>
      <c r="B1842" t="n">
        <v>3469</v>
      </c>
      <c r="C1842" t="n">
        <v>2</v>
      </c>
    </row>
    <row r="1843">
      <c r="A1843" t="inlineStr">
        <is>
          <t>34700-CASE</t>
        </is>
      </c>
      <c r="B1843" t="n">
        <v>34700</v>
      </c>
      <c r="C1843" t="n">
        <v>48</v>
      </c>
    </row>
    <row r="1844">
      <c r="A1844" t="inlineStr">
        <is>
          <t>34700-SET2</t>
        </is>
      </c>
      <c r="B1844" t="n">
        <v>34700</v>
      </c>
      <c r="C1844" t="n">
        <v>2</v>
      </c>
    </row>
    <row r="1845">
      <c r="A1845" t="inlineStr">
        <is>
          <t>3470-BOX</t>
        </is>
      </c>
      <c r="B1845" t="n">
        <v>3470</v>
      </c>
      <c r="C1845" t="n">
        <v>24</v>
      </c>
    </row>
    <row r="1846">
      <c r="A1846" t="inlineStr">
        <is>
          <t>3470-EACH</t>
        </is>
      </c>
      <c r="B1846" t="n">
        <v>3470</v>
      </c>
      <c r="C1846" t="n">
        <v>1</v>
      </c>
    </row>
    <row r="1847">
      <c r="A1847" t="inlineStr">
        <is>
          <t>3471-BOX</t>
        </is>
      </c>
      <c r="B1847" t="n">
        <v>3471</v>
      </c>
      <c r="C1847" t="n">
        <v>24</v>
      </c>
    </row>
    <row r="1848">
      <c r="A1848" t="inlineStr">
        <is>
          <t>3471-EACH</t>
        </is>
      </c>
      <c r="B1848" t="n">
        <v>3471</v>
      </c>
      <c r="C1848" t="n">
        <v>1</v>
      </c>
    </row>
    <row r="1849">
      <c r="A1849" t="inlineStr">
        <is>
          <t>3473-BOX</t>
        </is>
      </c>
      <c r="B1849" t="n">
        <v>3473</v>
      </c>
      <c r="C1849" t="n">
        <v>24</v>
      </c>
    </row>
    <row r="1850">
      <c r="A1850" t="inlineStr">
        <is>
          <t>3473-EACH</t>
        </is>
      </c>
      <c r="B1850" t="n">
        <v>3473</v>
      </c>
      <c r="C1850" t="n">
        <v>1</v>
      </c>
    </row>
    <row r="1851">
      <c r="A1851" t="inlineStr">
        <is>
          <t>3474-BOX</t>
        </is>
      </c>
      <c r="B1851" t="n">
        <v>3474</v>
      </c>
      <c r="C1851" t="n">
        <v>24</v>
      </c>
    </row>
    <row r="1852">
      <c r="A1852" t="inlineStr">
        <is>
          <t>3474-EACH</t>
        </is>
      </c>
      <c r="B1852" t="n">
        <v>3474</v>
      </c>
      <c r="C1852" t="n">
        <v>1</v>
      </c>
    </row>
    <row r="1853">
      <c r="A1853" t="inlineStr">
        <is>
          <t>3475-BOX</t>
        </is>
      </c>
      <c r="B1853" t="n">
        <v>3475</v>
      </c>
      <c r="C1853" t="n">
        <v>24</v>
      </c>
    </row>
    <row r="1854">
      <c r="A1854" t="inlineStr">
        <is>
          <t>3475-EACH</t>
        </is>
      </c>
      <c r="B1854" t="n">
        <v>3475</v>
      </c>
      <c r="C1854" t="n">
        <v>1</v>
      </c>
    </row>
    <row r="1855">
      <c r="A1855" t="inlineStr">
        <is>
          <t>3476-BOX</t>
        </is>
      </c>
      <c r="B1855" t="n">
        <v>3476</v>
      </c>
      <c r="C1855" t="n">
        <v>24</v>
      </c>
    </row>
    <row r="1856">
      <c r="A1856" t="inlineStr">
        <is>
          <t>3476-EACH</t>
        </is>
      </c>
      <c r="B1856" t="n">
        <v>3476</v>
      </c>
      <c r="C1856" t="n">
        <v>1</v>
      </c>
    </row>
    <row r="1857">
      <c r="A1857" t="inlineStr">
        <is>
          <t>3477-BOX</t>
        </is>
      </c>
      <c r="B1857" t="n">
        <v>3477</v>
      </c>
      <c r="C1857" t="n">
        <v>24</v>
      </c>
    </row>
    <row r="1858">
      <c r="A1858" t="inlineStr">
        <is>
          <t>3477-EACH</t>
        </is>
      </c>
      <c r="B1858" t="n">
        <v>3477</v>
      </c>
      <c r="C1858" t="n">
        <v>1</v>
      </c>
    </row>
    <row r="1859">
      <c r="A1859" t="inlineStr">
        <is>
          <t>3478-BOX</t>
        </is>
      </c>
      <c r="B1859" t="n">
        <v>3478</v>
      </c>
      <c r="C1859" t="n">
        <v>24</v>
      </c>
    </row>
    <row r="1860">
      <c r="A1860" t="inlineStr">
        <is>
          <t>3478-EACH</t>
        </is>
      </c>
      <c r="B1860" t="n">
        <v>3478</v>
      </c>
      <c r="C1860" t="n">
        <v>1</v>
      </c>
    </row>
    <row r="1861">
      <c r="A1861" t="inlineStr">
        <is>
          <t>3479-BOX</t>
        </is>
      </c>
      <c r="B1861" t="n">
        <v>3479</v>
      </c>
      <c r="C1861" t="n">
        <v>24</v>
      </c>
    </row>
    <row r="1862">
      <c r="A1862" t="inlineStr">
        <is>
          <t>3479-EACH</t>
        </is>
      </c>
      <c r="B1862" t="n">
        <v>3479</v>
      </c>
      <c r="C1862" t="n">
        <v>1</v>
      </c>
    </row>
    <row r="1863">
      <c r="A1863" t="inlineStr">
        <is>
          <t>3480-BOX</t>
        </is>
      </c>
      <c r="B1863" t="n">
        <v>3480</v>
      </c>
      <c r="C1863" t="n">
        <v>24</v>
      </c>
    </row>
    <row r="1864">
      <c r="A1864" t="inlineStr">
        <is>
          <t>3480-EACH</t>
        </is>
      </c>
      <c r="B1864" t="n">
        <v>3480</v>
      </c>
      <c r="C1864" t="n">
        <v>1</v>
      </c>
    </row>
    <row r="1865">
      <c r="A1865" t="inlineStr">
        <is>
          <t>3481-BOX</t>
        </is>
      </c>
      <c r="B1865" t="n">
        <v>3481</v>
      </c>
      <c r="C1865" t="n">
        <v>24</v>
      </c>
    </row>
    <row r="1866">
      <c r="A1866" t="inlineStr">
        <is>
          <t>3481-EACH</t>
        </is>
      </c>
      <c r="B1866" t="n">
        <v>3481</v>
      </c>
      <c r="C1866" t="n">
        <v>1</v>
      </c>
    </row>
    <row r="1867">
      <c r="A1867" t="inlineStr">
        <is>
          <t>3482-BOX</t>
        </is>
      </c>
      <c r="B1867" t="n">
        <v>3482</v>
      </c>
      <c r="C1867" t="n">
        <v>24</v>
      </c>
    </row>
    <row r="1868">
      <c r="A1868" t="inlineStr">
        <is>
          <t>3482-EACH</t>
        </is>
      </c>
      <c r="B1868" t="n">
        <v>3482</v>
      </c>
      <c r="C1868" t="n">
        <v>1</v>
      </c>
    </row>
    <row r="1869">
      <c r="A1869" t="inlineStr">
        <is>
          <t>3483-BOX</t>
        </is>
      </c>
      <c r="B1869" t="n">
        <v>3483</v>
      </c>
      <c r="C1869" t="n">
        <v>24</v>
      </c>
    </row>
    <row r="1870">
      <c r="A1870" t="inlineStr">
        <is>
          <t>3483-EACH</t>
        </is>
      </c>
      <c r="B1870" t="n">
        <v>3483</v>
      </c>
      <c r="C1870" t="n">
        <v>1</v>
      </c>
    </row>
    <row r="1871">
      <c r="A1871" t="inlineStr">
        <is>
          <t>3490-CASE</t>
        </is>
      </c>
      <c r="B1871" t="n">
        <v>3490</v>
      </c>
      <c r="C1871" t="n">
        <v>12</v>
      </c>
    </row>
    <row r="1872">
      <c r="A1872" t="inlineStr">
        <is>
          <t>3490-EACH</t>
        </is>
      </c>
      <c r="B1872" t="n">
        <v>3490</v>
      </c>
      <c r="C1872" t="n">
        <v>1</v>
      </c>
    </row>
    <row r="1873">
      <c r="A1873" t="inlineStr">
        <is>
          <t>3490-PACK2</t>
        </is>
      </c>
      <c r="B1873" t="n">
        <v>3490</v>
      </c>
      <c r="C1873" t="n">
        <v>2</v>
      </c>
    </row>
    <row r="1874">
      <c r="A1874" t="inlineStr">
        <is>
          <t>3491-CASE</t>
        </is>
      </c>
      <c r="B1874" t="n">
        <v>3491</v>
      </c>
      <c r="C1874" t="n">
        <v>12</v>
      </c>
    </row>
    <row r="1875">
      <c r="A1875" t="inlineStr">
        <is>
          <t>3491-EACH</t>
        </is>
      </c>
      <c r="B1875" t="n">
        <v>3491</v>
      </c>
      <c r="C1875" t="n">
        <v>1</v>
      </c>
    </row>
    <row r="1876">
      <c r="A1876" t="inlineStr">
        <is>
          <t>3491-PACK2</t>
        </is>
      </c>
      <c r="B1876" t="n">
        <v>3491</v>
      </c>
      <c r="C1876" t="n">
        <v>2</v>
      </c>
    </row>
    <row r="1877">
      <c r="A1877" t="inlineStr">
        <is>
          <t>3492-CASE</t>
        </is>
      </c>
      <c r="B1877" t="n">
        <v>3492</v>
      </c>
      <c r="C1877" t="n">
        <v>12</v>
      </c>
    </row>
    <row r="1878">
      <c r="A1878" t="inlineStr">
        <is>
          <t>3492-EACH</t>
        </is>
      </c>
      <c r="B1878" t="n">
        <v>3492</v>
      </c>
      <c r="C1878" t="n">
        <v>1</v>
      </c>
    </row>
    <row r="1879">
      <c r="A1879" t="inlineStr">
        <is>
          <t>3492-PACK2</t>
        </is>
      </c>
      <c r="B1879" t="n">
        <v>3492</v>
      </c>
      <c r="C1879" t="n">
        <v>2</v>
      </c>
    </row>
    <row r="1880">
      <c r="A1880" t="inlineStr">
        <is>
          <t>3493-CASE</t>
        </is>
      </c>
      <c r="B1880" t="n">
        <v>3493</v>
      </c>
      <c r="C1880" t="n">
        <v>12</v>
      </c>
    </row>
    <row r="1881">
      <c r="A1881" t="inlineStr">
        <is>
          <t>3493-EACH</t>
        </is>
      </c>
      <c r="B1881" t="n">
        <v>3493</v>
      </c>
      <c r="C1881" t="n">
        <v>1</v>
      </c>
    </row>
    <row r="1882">
      <c r="A1882" t="inlineStr">
        <is>
          <t>3493-PACK2</t>
        </is>
      </c>
      <c r="B1882" t="n">
        <v>3493</v>
      </c>
      <c r="C1882" t="n">
        <v>2</v>
      </c>
    </row>
    <row r="1883">
      <c r="A1883" t="inlineStr">
        <is>
          <t>3494-CASE</t>
        </is>
      </c>
      <c r="B1883" t="n">
        <v>3494</v>
      </c>
      <c r="C1883" t="n">
        <v>12</v>
      </c>
    </row>
    <row r="1884">
      <c r="A1884" t="inlineStr">
        <is>
          <t>3494-EACH</t>
        </is>
      </c>
      <c r="B1884" t="n">
        <v>3494</v>
      </c>
      <c r="C1884" t="n">
        <v>1</v>
      </c>
    </row>
    <row r="1885">
      <c r="A1885" t="inlineStr">
        <is>
          <t>3494-PACK2</t>
        </is>
      </c>
      <c r="B1885" t="n">
        <v>3494</v>
      </c>
      <c r="C1885" t="n">
        <v>2</v>
      </c>
    </row>
    <row r="1886">
      <c r="A1886" t="inlineStr">
        <is>
          <t>3495-CASE</t>
        </is>
      </c>
      <c r="B1886" t="n">
        <v>3495</v>
      </c>
      <c r="C1886" t="n">
        <v>12</v>
      </c>
    </row>
    <row r="1887">
      <c r="A1887" t="inlineStr">
        <is>
          <t>3495-EACH</t>
        </is>
      </c>
      <c r="B1887" t="n">
        <v>3495</v>
      </c>
      <c r="C1887" t="n">
        <v>1</v>
      </c>
    </row>
    <row r="1888">
      <c r="A1888" t="inlineStr">
        <is>
          <t>3495-PACK2</t>
        </is>
      </c>
      <c r="B1888" t="n">
        <v>3495</v>
      </c>
      <c r="C1888" t="n">
        <v>2</v>
      </c>
    </row>
    <row r="1889">
      <c r="A1889" t="inlineStr">
        <is>
          <t>3496-CASE</t>
        </is>
      </c>
      <c r="B1889" t="n">
        <v>3496</v>
      </c>
      <c r="C1889" t="n">
        <v>12</v>
      </c>
    </row>
    <row r="1890">
      <c r="A1890" t="inlineStr">
        <is>
          <t>3496-EACH</t>
        </is>
      </c>
      <c r="B1890" t="n">
        <v>3496</v>
      </c>
      <c r="C1890" t="n">
        <v>1</v>
      </c>
    </row>
    <row r="1891">
      <c r="A1891" t="inlineStr">
        <is>
          <t>3496-PACK2</t>
        </is>
      </c>
      <c r="B1891" t="n">
        <v>3496</v>
      </c>
      <c r="C1891" t="n">
        <v>2</v>
      </c>
    </row>
    <row r="1892">
      <c r="A1892" t="inlineStr">
        <is>
          <t>3497-CASE</t>
        </is>
      </c>
      <c r="B1892" t="n">
        <v>3497</v>
      </c>
      <c r="C1892" t="n">
        <v>12</v>
      </c>
    </row>
    <row r="1893">
      <c r="A1893" t="inlineStr">
        <is>
          <t>3497-EACH</t>
        </is>
      </c>
      <c r="B1893" t="n">
        <v>3497</v>
      </c>
      <c r="C1893" t="n">
        <v>1</v>
      </c>
    </row>
    <row r="1894">
      <c r="A1894" t="inlineStr">
        <is>
          <t>3497-PACK2</t>
        </is>
      </c>
      <c r="B1894" t="n">
        <v>3497</v>
      </c>
      <c r="C1894" t="n">
        <v>2</v>
      </c>
    </row>
    <row r="1895">
      <c r="A1895" t="inlineStr">
        <is>
          <t>35019-CASE</t>
        </is>
      </c>
      <c r="B1895" t="n">
        <v>35019</v>
      </c>
      <c r="C1895" t="n">
        <v>48</v>
      </c>
    </row>
    <row r="1896">
      <c r="A1896" t="inlineStr">
        <is>
          <t>35019-SET2</t>
        </is>
      </c>
      <c r="B1896" t="n">
        <v>35019</v>
      </c>
      <c r="C1896" t="n">
        <v>2</v>
      </c>
    </row>
    <row r="1897">
      <c r="A1897" t="inlineStr">
        <is>
          <t>362-CASE</t>
        </is>
      </c>
      <c r="B1897" t="n">
        <v>362</v>
      </c>
      <c r="C1897" t="n">
        <v>24</v>
      </c>
    </row>
    <row r="1898">
      <c r="A1898" t="inlineStr">
        <is>
          <t>362-SET2</t>
        </is>
      </c>
      <c r="B1898" t="n">
        <v>362</v>
      </c>
      <c r="C1898" t="n">
        <v>2</v>
      </c>
    </row>
    <row r="1899">
      <c r="A1899" t="inlineStr">
        <is>
          <t>371-CASE</t>
        </is>
      </c>
      <c r="B1899" t="n">
        <v>371</v>
      </c>
      <c r="C1899" t="n">
        <v>24</v>
      </c>
    </row>
    <row r="1900">
      <c r="A1900" t="inlineStr">
        <is>
          <t>371-SET2</t>
        </is>
      </c>
      <c r="B1900" t="n">
        <v>371</v>
      </c>
      <c r="C1900" t="n">
        <v>2</v>
      </c>
    </row>
    <row r="1901">
      <c r="A1901" t="inlineStr">
        <is>
          <t>375-CASE</t>
        </is>
      </c>
      <c r="B1901" t="n">
        <v>375</v>
      </c>
      <c r="C1901" t="n">
        <v>24</v>
      </c>
    </row>
    <row r="1902">
      <c r="A1902" t="inlineStr">
        <is>
          <t>375-SET2</t>
        </is>
      </c>
      <c r="B1902" t="n">
        <v>375</v>
      </c>
      <c r="C1902" t="n">
        <v>2</v>
      </c>
    </row>
    <row r="1903">
      <c r="A1903" t="inlineStr">
        <is>
          <t>37600-CASE</t>
        </is>
      </c>
      <c r="B1903" t="n">
        <v>37600</v>
      </c>
      <c r="C1903" t="n">
        <v>48</v>
      </c>
    </row>
    <row r="1904">
      <c r="A1904" t="inlineStr">
        <is>
          <t>37600-SET2</t>
        </is>
      </c>
      <c r="B1904" t="n">
        <v>37600</v>
      </c>
      <c r="C1904" t="n">
        <v>2</v>
      </c>
    </row>
    <row r="1905">
      <c r="A1905" t="inlineStr">
        <is>
          <t>3801-BOX</t>
        </is>
      </c>
      <c r="B1905" t="n">
        <v>3801</v>
      </c>
      <c r="C1905" t="n">
        <v>24</v>
      </c>
    </row>
    <row r="1906">
      <c r="A1906" t="inlineStr">
        <is>
          <t>3801-EACH</t>
        </is>
      </c>
      <c r="B1906" t="n">
        <v>3801</v>
      </c>
      <c r="C1906" t="n">
        <v>1</v>
      </c>
    </row>
    <row r="1907">
      <c r="A1907" t="inlineStr">
        <is>
          <t>3801-PACK2</t>
        </is>
      </c>
      <c r="B1907" t="n">
        <v>3801</v>
      </c>
      <c r="C1907" t="n">
        <v>2</v>
      </c>
    </row>
    <row r="1908">
      <c r="A1908" t="inlineStr">
        <is>
          <t>3802-BOX</t>
        </is>
      </c>
      <c r="B1908" t="n">
        <v>3802</v>
      </c>
      <c r="C1908" t="n">
        <v>24</v>
      </c>
    </row>
    <row r="1909">
      <c r="A1909" t="inlineStr">
        <is>
          <t>3802-EACH</t>
        </is>
      </c>
      <c r="B1909" t="n">
        <v>3802</v>
      </c>
      <c r="C1909" t="n">
        <v>1</v>
      </c>
    </row>
    <row r="1910">
      <c r="A1910" t="inlineStr">
        <is>
          <t>3802-PACK2</t>
        </is>
      </c>
      <c r="B1910" t="n">
        <v>3802</v>
      </c>
      <c r="C1910" t="n">
        <v>2</v>
      </c>
    </row>
    <row r="1911">
      <c r="A1911" t="inlineStr">
        <is>
          <t>3803-BOX</t>
        </is>
      </c>
      <c r="B1911" t="n">
        <v>3803</v>
      </c>
      <c r="C1911" t="n">
        <v>24</v>
      </c>
    </row>
    <row r="1912">
      <c r="A1912" t="inlineStr">
        <is>
          <t>3803-EACH</t>
        </is>
      </c>
      <c r="B1912" t="n">
        <v>3803</v>
      </c>
      <c r="C1912" t="n">
        <v>1</v>
      </c>
    </row>
    <row r="1913">
      <c r="A1913" t="inlineStr">
        <is>
          <t>3803-PACK4</t>
        </is>
      </c>
      <c r="B1913" t="n">
        <v>3803</v>
      </c>
      <c r="C1913" t="n">
        <v>4</v>
      </c>
    </row>
    <row r="1914">
      <c r="A1914" t="inlineStr">
        <is>
          <t>3804-BOX</t>
        </is>
      </c>
      <c r="B1914" t="n">
        <v>3804</v>
      </c>
      <c r="C1914" t="n">
        <v>24</v>
      </c>
    </row>
    <row r="1915">
      <c r="A1915" t="inlineStr">
        <is>
          <t>3804-EACH</t>
        </is>
      </c>
      <c r="B1915" t="n">
        <v>3804</v>
      </c>
      <c r="C1915" t="n">
        <v>1</v>
      </c>
    </row>
    <row r="1916">
      <c r="A1916" t="inlineStr">
        <is>
          <t>3804-PACK4</t>
        </is>
      </c>
      <c r="B1916" t="n">
        <v>3804</v>
      </c>
      <c r="C1916" t="n">
        <v>4</v>
      </c>
    </row>
    <row r="1917">
      <c r="A1917" t="inlineStr">
        <is>
          <t>3805-BOX</t>
        </is>
      </c>
      <c r="B1917" t="n">
        <v>3805</v>
      </c>
      <c r="C1917" t="n">
        <v>24</v>
      </c>
    </row>
    <row r="1918">
      <c r="A1918" t="inlineStr">
        <is>
          <t>3805-EACH</t>
        </is>
      </c>
      <c r="B1918" t="n">
        <v>3805</v>
      </c>
      <c r="C1918" t="n">
        <v>1</v>
      </c>
    </row>
    <row r="1919">
      <c r="A1919" t="inlineStr">
        <is>
          <t>3805-PACK4</t>
        </is>
      </c>
      <c r="B1919" t="n">
        <v>3805</v>
      </c>
      <c r="C1919" t="n">
        <v>4</v>
      </c>
    </row>
    <row r="1920">
      <c r="A1920" t="inlineStr">
        <is>
          <t>3806-BOX</t>
        </is>
      </c>
      <c r="B1920" t="n">
        <v>3806</v>
      </c>
      <c r="C1920" t="n">
        <v>24</v>
      </c>
    </row>
    <row r="1921">
      <c r="A1921" t="inlineStr">
        <is>
          <t>3806-EACH</t>
        </is>
      </c>
      <c r="B1921" t="n">
        <v>3806</v>
      </c>
      <c r="C1921" t="n">
        <v>1</v>
      </c>
    </row>
    <row r="1922">
      <c r="A1922" t="inlineStr">
        <is>
          <t>3806-PACK4</t>
        </is>
      </c>
      <c r="B1922" t="n">
        <v>3806</v>
      </c>
      <c r="C1922" t="n">
        <v>4</v>
      </c>
    </row>
    <row r="1923">
      <c r="A1923" t="inlineStr">
        <is>
          <t>3807-BOX</t>
        </is>
      </c>
      <c r="B1923" t="n">
        <v>3807</v>
      </c>
      <c r="C1923" t="n">
        <v>24</v>
      </c>
    </row>
    <row r="1924">
      <c r="A1924" t="inlineStr">
        <is>
          <t>3807-EACH</t>
        </is>
      </c>
      <c r="B1924" t="n">
        <v>3807</v>
      </c>
      <c r="C1924" t="n">
        <v>1</v>
      </c>
    </row>
    <row r="1925">
      <c r="A1925" t="inlineStr">
        <is>
          <t>3807-PACK2</t>
        </is>
      </c>
      <c r="B1925" t="n">
        <v>3807</v>
      </c>
      <c r="C1925" t="n">
        <v>2</v>
      </c>
    </row>
    <row r="1926">
      <c r="A1926" t="inlineStr">
        <is>
          <t>3808-BOX</t>
        </is>
      </c>
      <c r="B1926" t="n">
        <v>3808</v>
      </c>
      <c r="C1926" t="n">
        <v>24</v>
      </c>
    </row>
    <row r="1927">
      <c r="A1927" t="inlineStr">
        <is>
          <t>3808-EACH</t>
        </is>
      </c>
      <c r="B1927" t="n">
        <v>3808</v>
      </c>
      <c r="C1927" t="n">
        <v>1</v>
      </c>
    </row>
    <row r="1928">
      <c r="A1928" t="inlineStr">
        <is>
          <t>3808-PACK2</t>
        </is>
      </c>
      <c r="B1928" t="n">
        <v>3808</v>
      </c>
      <c r="C1928" t="n">
        <v>2</v>
      </c>
    </row>
    <row r="1929">
      <c r="A1929" t="inlineStr">
        <is>
          <t>3809-BOX</t>
        </is>
      </c>
      <c r="B1929" t="n">
        <v>3809</v>
      </c>
      <c r="C1929" t="n">
        <v>24</v>
      </c>
    </row>
    <row r="1930">
      <c r="A1930" t="inlineStr">
        <is>
          <t>3809-EACH</t>
        </is>
      </c>
      <c r="B1930" t="n">
        <v>3809</v>
      </c>
      <c r="C1930" t="n">
        <v>1</v>
      </c>
    </row>
    <row r="1931">
      <c r="A1931" t="inlineStr">
        <is>
          <t>3809-PACK4</t>
        </is>
      </c>
      <c r="B1931" t="n">
        <v>3809</v>
      </c>
      <c r="C1931" t="n">
        <v>4</v>
      </c>
    </row>
    <row r="1932">
      <c r="A1932" t="inlineStr">
        <is>
          <t>3810-BOX</t>
        </is>
      </c>
      <c r="B1932" t="n">
        <v>3810</v>
      </c>
      <c r="C1932" t="n">
        <v>24</v>
      </c>
    </row>
    <row r="1933">
      <c r="A1933" t="inlineStr">
        <is>
          <t>3810-EACH</t>
        </is>
      </c>
      <c r="B1933" t="n">
        <v>3810</v>
      </c>
      <c r="C1933" t="n">
        <v>1</v>
      </c>
    </row>
    <row r="1934">
      <c r="A1934" t="inlineStr">
        <is>
          <t>3810-PACK4</t>
        </is>
      </c>
      <c r="B1934" t="n">
        <v>3810</v>
      </c>
      <c r="C1934" t="n">
        <v>4</v>
      </c>
    </row>
    <row r="1935">
      <c r="A1935" t="inlineStr">
        <is>
          <t>3811-BOX</t>
        </is>
      </c>
      <c r="B1935" t="n">
        <v>3811</v>
      </c>
      <c r="C1935" t="n">
        <v>24</v>
      </c>
    </row>
    <row r="1936">
      <c r="A1936" t="inlineStr">
        <is>
          <t>3811-EACH</t>
        </is>
      </c>
      <c r="B1936" t="n">
        <v>3811</v>
      </c>
      <c r="C1936" t="n">
        <v>1</v>
      </c>
    </row>
    <row r="1937">
      <c r="A1937" t="inlineStr">
        <is>
          <t>3811-PACK2</t>
        </is>
      </c>
      <c r="B1937" t="n">
        <v>3811</v>
      </c>
      <c r="C1937" t="n">
        <v>2</v>
      </c>
    </row>
    <row r="1938">
      <c r="A1938" t="inlineStr">
        <is>
          <t>3812-BOX</t>
        </is>
      </c>
      <c r="B1938" t="n">
        <v>3812</v>
      </c>
      <c r="C1938" t="n">
        <v>24</v>
      </c>
    </row>
    <row r="1939">
      <c r="A1939" t="inlineStr">
        <is>
          <t>3812-EACH</t>
        </is>
      </c>
      <c r="B1939" t="n">
        <v>3812</v>
      </c>
      <c r="C1939" t="n">
        <v>1</v>
      </c>
    </row>
    <row r="1940">
      <c r="A1940" t="inlineStr">
        <is>
          <t>3812-PACK2</t>
        </is>
      </c>
      <c r="B1940" t="n">
        <v>3812</v>
      </c>
      <c r="C1940" t="n">
        <v>2</v>
      </c>
    </row>
    <row r="1941">
      <c r="A1941" t="inlineStr">
        <is>
          <t>3813-BOX</t>
        </is>
      </c>
      <c r="B1941" t="n">
        <v>3813</v>
      </c>
      <c r="C1941" t="n">
        <v>24</v>
      </c>
    </row>
    <row r="1942">
      <c r="A1942" t="inlineStr">
        <is>
          <t>3813-EACH</t>
        </is>
      </c>
      <c r="B1942" t="n">
        <v>3813</v>
      </c>
      <c r="C1942" t="n">
        <v>1</v>
      </c>
    </row>
    <row r="1943">
      <c r="A1943" t="inlineStr">
        <is>
          <t>3813-PACK4</t>
        </is>
      </c>
      <c r="B1943" t="n">
        <v>3813</v>
      </c>
      <c r="C1943" t="n">
        <v>4</v>
      </c>
    </row>
    <row r="1944">
      <c r="A1944" t="inlineStr">
        <is>
          <t>3814-BOX</t>
        </is>
      </c>
      <c r="B1944" t="n">
        <v>3814</v>
      </c>
      <c r="C1944" t="n">
        <v>24</v>
      </c>
    </row>
    <row r="1945">
      <c r="A1945" t="inlineStr">
        <is>
          <t>3814-EACH</t>
        </is>
      </c>
      <c r="B1945" t="n">
        <v>3814</v>
      </c>
      <c r="C1945" t="n">
        <v>1</v>
      </c>
    </row>
    <row r="1946">
      <c r="A1946" t="inlineStr">
        <is>
          <t>3814-PACK2</t>
        </is>
      </c>
      <c r="B1946" t="n">
        <v>3814</v>
      </c>
      <c r="C1946" t="n">
        <v>2</v>
      </c>
    </row>
    <row r="1947">
      <c r="A1947" t="inlineStr">
        <is>
          <t>38150-CASE</t>
        </is>
      </c>
      <c r="B1947" t="n">
        <v>38150</v>
      </c>
      <c r="C1947" t="n">
        <v>48</v>
      </c>
    </row>
    <row r="1948">
      <c r="A1948" t="inlineStr">
        <is>
          <t>38150-SET8</t>
        </is>
      </c>
      <c r="B1948" t="n">
        <v>38150</v>
      </c>
      <c r="C1948" t="n">
        <v>8</v>
      </c>
    </row>
    <row r="1949">
      <c r="A1949" t="inlineStr">
        <is>
          <t>3815-BOX</t>
        </is>
      </c>
      <c r="B1949" t="n">
        <v>3815</v>
      </c>
      <c r="C1949" t="n">
        <v>24</v>
      </c>
    </row>
    <row r="1950">
      <c r="A1950" t="inlineStr">
        <is>
          <t>3815-EACH</t>
        </is>
      </c>
      <c r="B1950" t="n">
        <v>3815</v>
      </c>
      <c r="C1950" t="n">
        <v>1</v>
      </c>
    </row>
    <row r="1951">
      <c r="A1951" t="inlineStr">
        <is>
          <t>3815-PACK4</t>
        </is>
      </c>
      <c r="B1951" t="n">
        <v>3815</v>
      </c>
      <c r="C1951" t="n">
        <v>4</v>
      </c>
    </row>
    <row r="1952">
      <c r="A1952" t="inlineStr">
        <is>
          <t>3817-BOX</t>
        </is>
      </c>
      <c r="B1952" t="n">
        <v>3817</v>
      </c>
      <c r="C1952" t="n">
        <v>24</v>
      </c>
    </row>
    <row r="1953">
      <c r="A1953" t="inlineStr">
        <is>
          <t>3817-EACH</t>
        </is>
      </c>
      <c r="B1953" t="n">
        <v>3817</v>
      </c>
      <c r="C1953" t="n">
        <v>1</v>
      </c>
    </row>
    <row r="1954">
      <c r="A1954" t="inlineStr">
        <is>
          <t>3817-PACK2</t>
        </is>
      </c>
      <c r="B1954" t="n">
        <v>3817</v>
      </c>
      <c r="C1954" t="n">
        <v>2</v>
      </c>
    </row>
    <row r="1955">
      <c r="A1955" t="inlineStr">
        <is>
          <t>3818-BOX</t>
        </is>
      </c>
      <c r="B1955" t="n">
        <v>3818</v>
      </c>
      <c r="C1955" t="n">
        <v>24</v>
      </c>
    </row>
    <row r="1956">
      <c r="A1956" t="inlineStr">
        <is>
          <t>3818-EACH</t>
        </is>
      </c>
      <c r="B1956" t="n">
        <v>3818</v>
      </c>
      <c r="C1956" t="n">
        <v>1</v>
      </c>
    </row>
    <row r="1957">
      <c r="A1957" t="inlineStr">
        <is>
          <t>3818-PACK2</t>
        </is>
      </c>
      <c r="B1957" t="n">
        <v>3818</v>
      </c>
      <c r="C1957" t="n">
        <v>2</v>
      </c>
    </row>
    <row r="1958">
      <c r="A1958" t="inlineStr">
        <is>
          <t>3821-BOX</t>
        </is>
      </c>
      <c r="B1958" t="n">
        <v>3821</v>
      </c>
      <c r="C1958" t="n">
        <v>24</v>
      </c>
    </row>
    <row r="1959">
      <c r="A1959" t="inlineStr">
        <is>
          <t>3821-SET6</t>
        </is>
      </c>
      <c r="B1959" t="n">
        <v>3821</v>
      </c>
      <c r="C1959" t="n">
        <v>6</v>
      </c>
    </row>
    <row r="1960">
      <c r="A1960" t="inlineStr">
        <is>
          <t>3822-BOX</t>
        </is>
      </c>
      <c r="B1960" t="n">
        <v>3822</v>
      </c>
      <c r="C1960" t="n">
        <v>24</v>
      </c>
    </row>
    <row r="1961">
      <c r="A1961" t="inlineStr">
        <is>
          <t>3822-SET6</t>
        </is>
      </c>
      <c r="B1961" t="n">
        <v>3822</v>
      </c>
      <c r="C1961" t="n">
        <v>6</v>
      </c>
    </row>
    <row r="1962">
      <c r="A1962" t="inlineStr">
        <is>
          <t>3823-BOX</t>
        </is>
      </c>
      <c r="B1962" t="n">
        <v>3823</v>
      </c>
      <c r="C1962" t="n">
        <v>24</v>
      </c>
    </row>
    <row r="1963">
      <c r="A1963" t="inlineStr">
        <is>
          <t>3823-SET6</t>
        </is>
      </c>
      <c r="B1963" t="n">
        <v>3823</v>
      </c>
      <c r="C1963" t="n">
        <v>6</v>
      </c>
    </row>
    <row r="1964">
      <c r="A1964" t="inlineStr">
        <is>
          <t>3824-BOX</t>
        </is>
      </c>
      <c r="B1964" t="n">
        <v>3824</v>
      </c>
      <c r="C1964" t="n">
        <v>24</v>
      </c>
    </row>
    <row r="1965">
      <c r="A1965" t="inlineStr">
        <is>
          <t>3824-EACH</t>
        </is>
      </c>
      <c r="B1965" t="n">
        <v>3824</v>
      </c>
      <c r="C1965" t="n">
        <v>1</v>
      </c>
    </row>
    <row r="1966">
      <c r="A1966" t="inlineStr">
        <is>
          <t>3824-PACK2</t>
        </is>
      </c>
      <c r="B1966" t="n">
        <v>3824</v>
      </c>
      <c r="C1966" t="n">
        <v>2</v>
      </c>
    </row>
    <row r="1967">
      <c r="A1967" t="inlineStr">
        <is>
          <t>3825-BOX</t>
        </is>
      </c>
      <c r="B1967" t="n">
        <v>3825</v>
      </c>
      <c r="C1967" t="n">
        <v>24</v>
      </c>
    </row>
    <row r="1968">
      <c r="A1968" t="inlineStr">
        <is>
          <t>3825-EACH</t>
        </is>
      </c>
      <c r="B1968" t="n">
        <v>3825</v>
      </c>
      <c r="C1968" t="n">
        <v>1</v>
      </c>
    </row>
    <row r="1969">
      <c r="A1969" t="inlineStr">
        <is>
          <t>3825-PACK2</t>
        </is>
      </c>
      <c r="B1969" t="n">
        <v>3825</v>
      </c>
      <c r="C1969" t="n">
        <v>2</v>
      </c>
    </row>
    <row r="1970">
      <c r="A1970" t="inlineStr">
        <is>
          <t>3826-BOX</t>
        </is>
      </c>
      <c r="B1970" t="n">
        <v>3826</v>
      </c>
      <c r="C1970" t="n">
        <v>24</v>
      </c>
    </row>
    <row r="1971">
      <c r="A1971" t="inlineStr">
        <is>
          <t>3826-EACH</t>
        </is>
      </c>
      <c r="B1971" t="n">
        <v>3826</v>
      </c>
      <c r="C1971" t="n">
        <v>1</v>
      </c>
    </row>
    <row r="1972">
      <c r="A1972" t="inlineStr">
        <is>
          <t>3826-PACK2</t>
        </is>
      </c>
      <c r="B1972" t="n">
        <v>3826</v>
      </c>
      <c r="C1972" t="n">
        <v>2</v>
      </c>
    </row>
    <row r="1973">
      <c r="A1973" t="inlineStr">
        <is>
          <t>3827-BOX</t>
        </is>
      </c>
      <c r="B1973" t="n">
        <v>3827</v>
      </c>
      <c r="C1973" t="n">
        <v>24</v>
      </c>
    </row>
    <row r="1974">
      <c r="A1974" t="inlineStr">
        <is>
          <t>3827-EACH</t>
        </is>
      </c>
      <c r="B1974" t="n">
        <v>3827</v>
      </c>
      <c r="C1974" t="n">
        <v>1</v>
      </c>
    </row>
    <row r="1975">
      <c r="A1975" t="inlineStr">
        <is>
          <t>3827-PACK2</t>
        </is>
      </c>
      <c r="B1975" t="n">
        <v>3827</v>
      </c>
      <c r="C1975" t="n">
        <v>2</v>
      </c>
    </row>
    <row r="1976">
      <c r="A1976" t="inlineStr">
        <is>
          <t>3828-BOX</t>
        </is>
      </c>
      <c r="B1976" t="n">
        <v>3828</v>
      </c>
      <c r="C1976" t="n">
        <v>24</v>
      </c>
    </row>
    <row r="1977">
      <c r="A1977" t="inlineStr">
        <is>
          <t>3828-EACH</t>
        </is>
      </c>
      <c r="B1977" t="n">
        <v>3828</v>
      </c>
      <c r="C1977" t="n">
        <v>1</v>
      </c>
    </row>
    <row r="1978">
      <c r="A1978" t="inlineStr">
        <is>
          <t>3828-PACK2</t>
        </is>
      </c>
      <c r="B1978" t="n">
        <v>3828</v>
      </c>
      <c r="C1978" t="n">
        <v>2</v>
      </c>
    </row>
    <row r="1979">
      <c r="A1979" t="inlineStr">
        <is>
          <t>3860-CASE</t>
        </is>
      </c>
      <c r="B1979" t="n">
        <v>3860</v>
      </c>
      <c r="C1979" t="n">
        <v>24</v>
      </c>
    </row>
    <row r="1980">
      <c r="A1980" t="inlineStr">
        <is>
          <t>3860-EACH</t>
        </is>
      </c>
      <c r="B1980" t="n">
        <v>3860</v>
      </c>
      <c r="C1980" t="n">
        <v>1</v>
      </c>
    </row>
    <row r="1981">
      <c r="A1981" t="inlineStr">
        <is>
          <t>3860-PACK2</t>
        </is>
      </c>
      <c r="B1981" t="n">
        <v>3860</v>
      </c>
      <c r="C1981" t="n">
        <v>2</v>
      </c>
    </row>
    <row r="1982">
      <c r="A1982" t="inlineStr">
        <is>
          <t>3861-CASE</t>
        </is>
      </c>
      <c r="B1982" t="n">
        <v>3861</v>
      </c>
      <c r="C1982" t="n">
        <v>24</v>
      </c>
    </row>
    <row r="1983">
      <c r="A1983" t="inlineStr">
        <is>
          <t>3861-EACH</t>
        </is>
      </c>
      <c r="B1983" t="n">
        <v>3861</v>
      </c>
      <c r="C1983" t="n">
        <v>1</v>
      </c>
    </row>
    <row r="1984">
      <c r="A1984" t="inlineStr">
        <is>
          <t>3861-PACK2</t>
        </is>
      </c>
      <c r="B1984" t="n">
        <v>3861</v>
      </c>
      <c r="C1984" t="n">
        <v>2</v>
      </c>
    </row>
    <row r="1985">
      <c r="A1985" t="inlineStr">
        <is>
          <t>3862-CASE</t>
        </is>
      </c>
      <c r="B1985" t="n">
        <v>3862</v>
      </c>
      <c r="C1985" t="n">
        <v>24</v>
      </c>
    </row>
    <row r="1986">
      <c r="A1986" t="inlineStr">
        <is>
          <t>3862-EACH</t>
        </is>
      </c>
      <c r="B1986" t="n">
        <v>3862</v>
      </c>
      <c r="C1986" t="n">
        <v>1</v>
      </c>
    </row>
    <row r="1987">
      <c r="A1987" t="inlineStr">
        <is>
          <t>3862-PACK2</t>
        </is>
      </c>
      <c r="B1987" t="n">
        <v>3862</v>
      </c>
      <c r="C1987" t="n">
        <v>2</v>
      </c>
    </row>
    <row r="1988">
      <c r="A1988" t="inlineStr">
        <is>
          <t>3863-CASE</t>
        </is>
      </c>
      <c r="B1988" t="n">
        <v>3863</v>
      </c>
      <c r="C1988" t="n">
        <v>24</v>
      </c>
    </row>
    <row r="1989">
      <c r="A1989" t="inlineStr">
        <is>
          <t>3863-EACH</t>
        </is>
      </c>
      <c r="B1989" t="n">
        <v>3863</v>
      </c>
      <c r="C1989" t="n">
        <v>1</v>
      </c>
    </row>
    <row r="1990">
      <c r="A1990" t="inlineStr">
        <is>
          <t>3863-PACK2</t>
        </is>
      </c>
      <c r="B1990" t="n">
        <v>3863</v>
      </c>
      <c r="C1990" t="n">
        <v>2</v>
      </c>
    </row>
    <row r="1991">
      <c r="A1991" t="inlineStr">
        <is>
          <t>3864-BOX</t>
        </is>
      </c>
      <c r="B1991" t="n">
        <v>3864</v>
      </c>
      <c r="C1991" t="n">
        <v>24</v>
      </c>
    </row>
    <row r="1992">
      <c r="A1992" t="inlineStr">
        <is>
          <t>3864-EACH</t>
        </is>
      </c>
      <c r="B1992" t="n">
        <v>3864</v>
      </c>
      <c r="C1992" t="n">
        <v>1</v>
      </c>
    </row>
    <row r="1993">
      <c r="A1993" t="inlineStr">
        <is>
          <t>3864-PACK4</t>
        </is>
      </c>
      <c r="B1993" t="n">
        <v>3864</v>
      </c>
      <c r="C1993" t="n">
        <v>4</v>
      </c>
    </row>
    <row r="1994">
      <c r="A1994" t="inlineStr">
        <is>
          <t>3865-BOX</t>
        </is>
      </c>
      <c r="B1994" t="n">
        <v>3865</v>
      </c>
      <c r="C1994" t="n">
        <v>24</v>
      </c>
    </row>
    <row r="1995">
      <c r="A1995" t="inlineStr">
        <is>
          <t>3865-EACH</t>
        </is>
      </c>
      <c r="B1995" t="n">
        <v>3865</v>
      </c>
      <c r="C1995" t="n">
        <v>1</v>
      </c>
    </row>
    <row r="1996">
      <c r="A1996" t="inlineStr">
        <is>
          <t>3865-PACK4</t>
        </is>
      </c>
      <c r="B1996" t="n">
        <v>3865</v>
      </c>
      <c r="C1996" t="n">
        <v>4</v>
      </c>
    </row>
    <row r="1997">
      <c r="A1997" t="inlineStr">
        <is>
          <t>386-CASE</t>
        </is>
      </c>
      <c r="B1997" t="n">
        <v>386</v>
      </c>
      <c r="C1997" t="n">
        <v>24</v>
      </c>
    </row>
    <row r="1998">
      <c r="A1998" t="inlineStr">
        <is>
          <t>386-SET2</t>
        </is>
      </c>
      <c r="B1998" t="n">
        <v>386</v>
      </c>
      <c r="C1998" t="n">
        <v>2</v>
      </c>
    </row>
    <row r="1999">
      <c r="A1999" t="inlineStr">
        <is>
          <t>3870-BOX</t>
        </is>
      </c>
      <c r="B1999" t="n">
        <v>3870</v>
      </c>
      <c r="C1999" t="n">
        <v>24</v>
      </c>
    </row>
    <row r="2000">
      <c r="A2000" t="inlineStr">
        <is>
          <t>3870-EACH</t>
        </is>
      </c>
      <c r="B2000" t="n">
        <v>3870</v>
      </c>
      <c r="C2000" t="n">
        <v>1</v>
      </c>
    </row>
    <row r="2001">
      <c r="A2001" t="inlineStr">
        <is>
          <t>3870-PACK2</t>
        </is>
      </c>
      <c r="B2001" t="n">
        <v>3870</v>
      </c>
      <c r="C2001" t="n">
        <v>2</v>
      </c>
    </row>
    <row r="2002">
      <c r="A2002" t="inlineStr">
        <is>
          <t>3871-BOX</t>
        </is>
      </c>
      <c r="B2002" t="n">
        <v>3871</v>
      </c>
      <c r="C2002" t="n">
        <v>24</v>
      </c>
    </row>
    <row r="2003">
      <c r="A2003" t="inlineStr">
        <is>
          <t>3871-EACH</t>
        </is>
      </c>
      <c r="B2003" t="n">
        <v>3871</v>
      </c>
      <c r="C2003" t="n">
        <v>1</v>
      </c>
    </row>
    <row r="2004">
      <c r="A2004" t="inlineStr">
        <is>
          <t>3871-PACK2</t>
        </is>
      </c>
      <c r="B2004" t="n">
        <v>3871</v>
      </c>
      <c r="C2004" t="n">
        <v>2</v>
      </c>
    </row>
    <row r="2005">
      <c r="A2005" t="inlineStr">
        <is>
          <t>3872-BOX</t>
        </is>
      </c>
      <c r="B2005" t="n">
        <v>3872</v>
      </c>
      <c r="C2005" t="n">
        <v>24</v>
      </c>
    </row>
    <row r="2006">
      <c r="A2006" t="inlineStr">
        <is>
          <t>3872-EACH</t>
        </is>
      </c>
      <c r="B2006" t="n">
        <v>3872</v>
      </c>
      <c r="C2006" t="n">
        <v>1</v>
      </c>
    </row>
    <row r="2007">
      <c r="A2007" t="inlineStr">
        <is>
          <t>3872-PACK2</t>
        </is>
      </c>
      <c r="B2007" t="n">
        <v>3872</v>
      </c>
      <c r="C2007" t="n">
        <v>2</v>
      </c>
    </row>
    <row r="2008">
      <c r="A2008" t="inlineStr">
        <is>
          <t>3873-BOX</t>
        </is>
      </c>
      <c r="B2008" t="n">
        <v>3873</v>
      </c>
      <c r="C2008" t="n">
        <v>24</v>
      </c>
    </row>
    <row r="2009">
      <c r="A2009" t="inlineStr">
        <is>
          <t>3873-EACH</t>
        </is>
      </c>
      <c r="B2009" t="n">
        <v>3873</v>
      </c>
      <c r="C2009" t="n">
        <v>1</v>
      </c>
    </row>
    <row r="2010">
      <c r="A2010" t="inlineStr">
        <is>
          <t>3873-PACK2</t>
        </is>
      </c>
      <c r="B2010" t="n">
        <v>3873</v>
      </c>
      <c r="C2010" t="n">
        <v>2</v>
      </c>
    </row>
    <row r="2011">
      <c r="A2011" t="inlineStr">
        <is>
          <t>3874-BOX</t>
        </is>
      </c>
      <c r="B2011" t="n">
        <v>3874</v>
      </c>
      <c r="C2011" t="n">
        <v>24</v>
      </c>
    </row>
    <row r="2012">
      <c r="A2012" t="inlineStr">
        <is>
          <t>3874-EACH</t>
        </is>
      </c>
      <c r="B2012" t="n">
        <v>3874</v>
      </c>
      <c r="C2012" t="n">
        <v>1</v>
      </c>
    </row>
    <row r="2013">
      <c r="A2013" t="inlineStr">
        <is>
          <t>3874-PACK2</t>
        </is>
      </c>
      <c r="B2013" t="n">
        <v>3874</v>
      </c>
      <c r="C2013" t="n">
        <v>2</v>
      </c>
    </row>
    <row r="2014">
      <c r="A2014" t="inlineStr">
        <is>
          <t>3900-BOX</t>
        </is>
      </c>
      <c r="B2014" t="n">
        <v>3900</v>
      </c>
      <c r="C2014" t="n">
        <v>24</v>
      </c>
    </row>
    <row r="2015">
      <c r="A2015" t="inlineStr">
        <is>
          <t>3900-EACH</t>
        </is>
      </c>
      <c r="B2015" t="n">
        <v>3900</v>
      </c>
      <c r="C2015" t="n">
        <v>1</v>
      </c>
    </row>
    <row r="2016">
      <c r="A2016" t="inlineStr">
        <is>
          <t>3900-PACK2</t>
        </is>
      </c>
      <c r="B2016" t="n">
        <v>3900</v>
      </c>
      <c r="C2016" t="n">
        <v>2</v>
      </c>
    </row>
    <row r="2017">
      <c r="A2017" t="inlineStr">
        <is>
          <t>3901-BOX</t>
        </is>
      </c>
      <c r="B2017" t="n">
        <v>3901</v>
      </c>
      <c r="C2017" t="n">
        <v>24</v>
      </c>
    </row>
    <row r="2018">
      <c r="A2018" t="inlineStr">
        <is>
          <t>3901-EACH</t>
        </is>
      </c>
      <c r="B2018" t="n">
        <v>3901</v>
      </c>
      <c r="C2018" t="n">
        <v>1</v>
      </c>
    </row>
    <row r="2019">
      <c r="A2019" t="inlineStr">
        <is>
          <t>3901-PACK2</t>
        </is>
      </c>
      <c r="B2019" t="n">
        <v>3901</v>
      </c>
      <c r="C2019" t="n">
        <v>2</v>
      </c>
    </row>
    <row r="2020">
      <c r="A2020" t="inlineStr">
        <is>
          <t>3910-BOX</t>
        </is>
      </c>
      <c r="B2020" t="n">
        <v>3910</v>
      </c>
      <c r="C2020" t="n">
        <v>24</v>
      </c>
    </row>
    <row r="2021">
      <c r="A2021" t="inlineStr">
        <is>
          <t>3910-EACH</t>
        </is>
      </c>
      <c r="B2021" t="n">
        <v>3910</v>
      </c>
      <c r="C2021" t="n">
        <v>1</v>
      </c>
    </row>
    <row r="2022">
      <c r="A2022" t="inlineStr">
        <is>
          <t>3910-PACK2</t>
        </is>
      </c>
      <c r="B2022" t="n">
        <v>3910</v>
      </c>
      <c r="C2022" t="n">
        <v>2</v>
      </c>
    </row>
    <row r="2023">
      <c r="A2023" t="inlineStr">
        <is>
          <t>3911-BOX</t>
        </is>
      </c>
      <c r="B2023" t="n">
        <v>3911</v>
      </c>
      <c r="C2023" t="n">
        <v>24</v>
      </c>
    </row>
    <row r="2024">
      <c r="A2024" t="inlineStr">
        <is>
          <t>3911-EACH</t>
        </is>
      </c>
      <c r="B2024" t="n">
        <v>3911</v>
      </c>
      <c r="C2024" t="n">
        <v>1</v>
      </c>
    </row>
    <row r="2025">
      <c r="A2025" t="inlineStr">
        <is>
          <t>3911-PACK2</t>
        </is>
      </c>
      <c r="B2025" t="n">
        <v>3911</v>
      </c>
      <c r="C2025" t="n">
        <v>2</v>
      </c>
    </row>
    <row r="2026">
      <c r="A2026" t="inlineStr">
        <is>
          <t>3912-BOX</t>
        </is>
      </c>
      <c r="B2026" t="n">
        <v>3912</v>
      </c>
      <c r="C2026" t="n">
        <v>24</v>
      </c>
    </row>
    <row r="2027">
      <c r="A2027" t="inlineStr">
        <is>
          <t>3912-EACH</t>
        </is>
      </c>
      <c r="B2027" t="n">
        <v>3912</v>
      </c>
      <c r="C2027" t="n">
        <v>1</v>
      </c>
    </row>
    <row r="2028">
      <c r="A2028" t="inlineStr">
        <is>
          <t>3912-PACK2</t>
        </is>
      </c>
      <c r="B2028" t="n">
        <v>3912</v>
      </c>
      <c r="C2028" t="n">
        <v>2</v>
      </c>
    </row>
    <row r="2029">
      <c r="A2029" t="inlineStr">
        <is>
          <t>3913-BOX</t>
        </is>
      </c>
      <c r="B2029" t="n">
        <v>3913</v>
      </c>
      <c r="C2029" t="n">
        <v>12</v>
      </c>
    </row>
    <row r="2030">
      <c r="A2030" t="inlineStr">
        <is>
          <t>3913-EACH</t>
        </is>
      </c>
      <c r="B2030" t="n">
        <v>3913</v>
      </c>
      <c r="C2030" t="n">
        <v>1</v>
      </c>
    </row>
    <row r="2031">
      <c r="A2031" t="inlineStr">
        <is>
          <t>3913-PACK2</t>
        </is>
      </c>
      <c r="B2031" t="n">
        <v>3913</v>
      </c>
      <c r="C2031" t="n">
        <v>2</v>
      </c>
    </row>
    <row r="2032">
      <c r="A2032" t="inlineStr">
        <is>
          <t>3914-CASE</t>
        </is>
      </c>
      <c r="B2032" t="n">
        <v>3914</v>
      </c>
      <c r="C2032" t="n">
        <v>12</v>
      </c>
    </row>
    <row r="2033">
      <c r="A2033" t="inlineStr">
        <is>
          <t>3914-EACH</t>
        </is>
      </c>
      <c r="B2033" t="n">
        <v>3914</v>
      </c>
      <c r="C2033" t="n">
        <v>1</v>
      </c>
    </row>
    <row r="2034">
      <c r="A2034" t="inlineStr">
        <is>
          <t>3914-PACK2</t>
        </is>
      </c>
      <c r="B2034" t="n">
        <v>3914</v>
      </c>
      <c r="C2034" t="n">
        <v>2</v>
      </c>
    </row>
    <row r="2035">
      <c r="A2035" t="inlineStr">
        <is>
          <t>39200-CASE</t>
        </is>
      </c>
      <c r="B2035" t="n">
        <v>39200</v>
      </c>
      <c r="C2035" t="n">
        <v>24</v>
      </c>
    </row>
    <row r="2036">
      <c r="A2036" t="inlineStr">
        <is>
          <t>39200-SET2</t>
        </is>
      </c>
      <c r="B2036" t="n">
        <v>39200</v>
      </c>
      <c r="C2036" t="n">
        <v>2</v>
      </c>
    </row>
    <row r="2037">
      <c r="A2037" t="inlineStr">
        <is>
          <t>39200-SET3</t>
        </is>
      </c>
      <c r="B2037" t="n">
        <v>39200</v>
      </c>
      <c r="C2037" t="n">
        <v>3</v>
      </c>
    </row>
    <row r="2038">
      <c r="A2038" t="inlineStr">
        <is>
          <t>39200-SET4</t>
        </is>
      </c>
      <c r="B2038" t="n">
        <v>39200</v>
      </c>
      <c r="C2038" t="n">
        <v>4</v>
      </c>
    </row>
    <row r="2039">
      <c r="A2039" t="inlineStr">
        <is>
          <t>3920-BOX</t>
        </is>
      </c>
      <c r="B2039" t="n">
        <v>3920</v>
      </c>
      <c r="C2039" t="n">
        <v>24</v>
      </c>
    </row>
    <row r="2040">
      <c r="A2040" t="inlineStr">
        <is>
          <t>3920-EACH</t>
        </is>
      </c>
      <c r="B2040" t="n">
        <v>3920</v>
      </c>
      <c r="C2040" t="n">
        <v>1</v>
      </c>
    </row>
    <row r="2041">
      <c r="A2041" t="inlineStr">
        <is>
          <t>3920-PACK2</t>
        </is>
      </c>
      <c r="B2041" t="n">
        <v>3920</v>
      </c>
      <c r="C2041" t="n">
        <v>2</v>
      </c>
    </row>
    <row r="2042">
      <c r="A2042" t="inlineStr">
        <is>
          <t>3921-BOX</t>
        </is>
      </c>
      <c r="B2042" t="n">
        <v>3921</v>
      </c>
      <c r="C2042" t="n">
        <v>24</v>
      </c>
    </row>
    <row r="2043">
      <c r="A2043" t="inlineStr">
        <is>
          <t>3921-CASE</t>
        </is>
      </c>
      <c r="B2043" t="n">
        <v>3921</v>
      </c>
      <c r="C2043" t="n">
        <v>72</v>
      </c>
    </row>
    <row r="2044">
      <c r="A2044" t="inlineStr">
        <is>
          <t>3921-EACH</t>
        </is>
      </c>
      <c r="B2044" t="n">
        <v>3921</v>
      </c>
      <c r="C2044" t="n">
        <v>1</v>
      </c>
    </row>
    <row r="2045">
      <c r="A2045" t="inlineStr">
        <is>
          <t>3921-PACK2</t>
        </is>
      </c>
      <c r="B2045" t="n">
        <v>3921</v>
      </c>
      <c r="C2045" t="n">
        <v>2</v>
      </c>
    </row>
    <row r="2046">
      <c r="A2046" t="inlineStr">
        <is>
          <t>3930-BOX</t>
        </is>
      </c>
      <c r="B2046" t="n">
        <v>3930</v>
      </c>
      <c r="C2046" t="n">
        <v>24</v>
      </c>
    </row>
    <row r="2047">
      <c r="A2047" t="inlineStr">
        <is>
          <t>3930-EACH</t>
        </is>
      </c>
      <c r="B2047" t="n">
        <v>3930</v>
      </c>
      <c r="C2047" t="n">
        <v>1</v>
      </c>
    </row>
    <row r="2048">
      <c r="A2048" t="inlineStr">
        <is>
          <t>3930-PACK2</t>
        </is>
      </c>
      <c r="B2048" t="n">
        <v>3930</v>
      </c>
      <c r="C2048" t="n">
        <v>2</v>
      </c>
    </row>
    <row r="2049">
      <c r="A2049" t="inlineStr">
        <is>
          <t>3939-BOX</t>
        </is>
      </c>
      <c r="B2049" t="n">
        <v>3939</v>
      </c>
      <c r="C2049" t="n">
        <v>24</v>
      </c>
    </row>
    <row r="2050">
      <c r="A2050" t="inlineStr">
        <is>
          <t>3939-EACH</t>
        </is>
      </c>
      <c r="B2050" t="n">
        <v>3939</v>
      </c>
      <c r="C2050" t="n">
        <v>1</v>
      </c>
    </row>
    <row r="2051">
      <c r="A2051" t="inlineStr">
        <is>
          <t>3939-PACK2</t>
        </is>
      </c>
      <c r="B2051" t="n">
        <v>3939</v>
      </c>
      <c r="C2051" t="n">
        <v>2</v>
      </c>
    </row>
    <row r="2052">
      <c r="A2052" t="inlineStr">
        <is>
          <t>3940-CASE</t>
        </is>
      </c>
      <c r="B2052" t="n">
        <v>3940</v>
      </c>
      <c r="C2052" t="n">
        <v>48</v>
      </c>
    </row>
    <row r="2053">
      <c r="A2053" t="inlineStr">
        <is>
          <t>3940-EACH</t>
        </is>
      </c>
      <c r="B2053" t="n">
        <v>3940</v>
      </c>
      <c r="C2053" t="n">
        <v>1</v>
      </c>
    </row>
    <row r="2054">
      <c r="A2054" t="inlineStr">
        <is>
          <t>3941+5040-EACH</t>
        </is>
      </c>
      <c r="B2054" t="inlineStr">
        <is>
          <t>3941+5040</t>
        </is>
      </c>
      <c r="C2054" t="n">
        <v>2</v>
      </c>
    </row>
    <row r="2055">
      <c r="A2055" t="inlineStr">
        <is>
          <t>3941-BOX</t>
        </is>
      </c>
      <c r="B2055" t="n">
        <v>3941</v>
      </c>
      <c r="C2055" t="n">
        <v>24</v>
      </c>
    </row>
    <row r="2056">
      <c r="A2056" t="inlineStr">
        <is>
          <t>3941-EACH</t>
        </is>
      </c>
      <c r="B2056" t="n">
        <v>3941</v>
      </c>
      <c r="C2056" t="n">
        <v>1</v>
      </c>
    </row>
    <row r="2057">
      <c r="A2057" t="inlineStr">
        <is>
          <t>3941-PACK2</t>
        </is>
      </c>
      <c r="B2057" t="n">
        <v>3941</v>
      </c>
      <c r="C2057" t="n">
        <v>2</v>
      </c>
    </row>
    <row r="2058">
      <c r="A2058" t="inlineStr">
        <is>
          <t>3980-BOX</t>
        </is>
      </c>
      <c r="B2058" t="n">
        <v>3980</v>
      </c>
      <c r="C2058" t="n">
        <v>24</v>
      </c>
    </row>
    <row r="2059">
      <c r="A2059" t="inlineStr">
        <is>
          <t>3980-EACH</t>
        </is>
      </c>
      <c r="B2059" t="n">
        <v>3980</v>
      </c>
      <c r="C2059" t="n">
        <v>1</v>
      </c>
    </row>
    <row r="2060">
      <c r="A2060" t="inlineStr">
        <is>
          <t>3980-PACK2</t>
        </is>
      </c>
      <c r="B2060" t="n">
        <v>3980</v>
      </c>
      <c r="C2060" t="n">
        <v>2</v>
      </c>
    </row>
    <row r="2061">
      <c r="A2061" t="inlineStr">
        <is>
          <t>3981-BOX</t>
        </is>
      </c>
      <c r="B2061" t="n">
        <v>3981</v>
      </c>
      <c r="C2061" t="n">
        <v>24</v>
      </c>
    </row>
    <row r="2062">
      <c r="A2062" t="inlineStr">
        <is>
          <t>3981-EACH</t>
        </is>
      </c>
      <c r="B2062" t="n">
        <v>3981</v>
      </c>
      <c r="C2062" t="n">
        <v>1</v>
      </c>
    </row>
    <row r="2063">
      <c r="A2063" t="inlineStr">
        <is>
          <t>3981-PACK4</t>
        </is>
      </c>
      <c r="B2063" t="n">
        <v>3981</v>
      </c>
      <c r="C2063" t="n">
        <v>4</v>
      </c>
    </row>
    <row r="2064">
      <c r="A2064" t="inlineStr">
        <is>
          <t>3982-BOX</t>
        </is>
      </c>
      <c r="B2064" t="n">
        <v>3982</v>
      </c>
      <c r="C2064" t="n">
        <v>24</v>
      </c>
    </row>
    <row r="2065">
      <c r="A2065" t="inlineStr">
        <is>
          <t>3982-EACH</t>
        </is>
      </c>
      <c r="B2065" t="n">
        <v>3982</v>
      </c>
      <c r="C2065" t="n">
        <v>1</v>
      </c>
    </row>
    <row r="2066">
      <c r="A2066" t="inlineStr">
        <is>
          <t>3982-EACH1</t>
        </is>
      </c>
      <c r="B2066" t="n">
        <v>3982</v>
      </c>
      <c r="C2066" t="n">
        <v>1</v>
      </c>
    </row>
    <row r="2067">
      <c r="A2067" t="inlineStr">
        <is>
          <t>3982-PACK4</t>
        </is>
      </c>
      <c r="B2067" t="n">
        <v>3982</v>
      </c>
      <c r="C2067" t="n">
        <v>4</v>
      </c>
    </row>
    <row r="2068">
      <c r="A2068" t="inlineStr">
        <is>
          <t>3983-BOX</t>
        </is>
      </c>
      <c r="B2068" t="n">
        <v>3983</v>
      </c>
      <c r="C2068" t="n">
        <v>12</v>
      </c>
    </row>
    <row r="2069">
      <c r="A2069" t="inlineStr">
        <is>
          <t>3983-EACH</t>
        </is>
      </c>
      <c r="B2069" t="n">
        <v>3983</v>
      </c>
      <c r="C2069" t="n">
        <v>1</v>
      </c>
    </row>
    <row r="2070">
      <c r="A2070" t="inlineStr">
        <is>
          <t>3983-PACK2</t>
        </is>
      </c>
      <c r="B2070" t="n">
        <v>3983</v>
      </c>
      <c r="C2070" t="n">
        <v>2</v>
      </c>
    </row>
    <row r="2071">
      <c r="A2071" t="inlineStr">
        <is>
          <t>3984-BOX</t>
        </is>
      </c>
      <c r="B2071" t="n">
        <v>3984</v>
      </c>
      <c r="C2071" t="n">
        <v>12</v>
      </c>
    </row>
    <row r="2072">
      <c r="A2072" t="inlineStr">
        <is>
          <t>3984-EACH</t>
        </is>
      </c>
      <c r="B2072" t="n">
        <v>3984</v>
      </c>
      <c r="C2072" t="n">
        <v>1</v>
      </c>
    </row>
    <row r="2073">
      <c r="A2073" t="inlineStr">
        <is>
          <t>3984-PACK2</t>
        </is>
      </c>
      <c r="B2073" t="n">
        <v>3984</v>
      </c>
      <c r="C2073" t="n">
        <v>2</v>
      </c>
    </row>
    <row r="2074">
      <c r="A2074" t="inlineStr">
        <is>
          <t>3985-BOX</t>
        </is>
      </c>
      <c r="B2074" t="n">
        <v>3985</v>
      </c>
      <c r="C2074" t="n">
        <v>24</v>
      </c>
    </row>
    <row r="2075">
      <c r="A2075" t="inlineStr">
        <is>
          <t>3985-EACH</t>
        </is>
      </c>
      <c r="B2075" t="n">
        <v>3985</v>
      </c>
      <c r="C2075" t="n">
        <v>1</v>
      </c>
    </row>
    <row r="2076">
      <c r="A2076" t="inlineStr">
        <is>
          <t>3985-PACK2</t>
        </is>
      </c>
      <c r="B2076" t="n">
        <v>3985</v>
      </c>
      <c r="C2076" t="n">
        <v>2</v>
      </c>
    </row>
    <row r="2077">
      <c r="A2077" t="inlineStr">
        <is>
          <t>3986-BOX</t>
        </is>
      </c>
      <c r="B2077" t="n">
        <v>3986</v>
      </c>
      <c r="C2077" t="n">
        <v>24</v>
      </c>
    </row>
    <row r="2078">
      <c r="A2078" t="inlineStr">
        <is>
          <t>3986-EACH</t>
        </is>
      </c>
      <c r="B2078" t="n">
        <v>3986</v>
      </c>
      <c r="C2078" t="n">
        <v>1</v>
      </c>
    </row>
    <row r="2079">
      <c r="A2079" t="inlineStr">
        <is>
          <t>3986-PACK2</t>
        </is>
      </c>
      <c r="B2079" t="n">
        <v>3986</v>
      </c>
      <c r="C2079" t="n">
        <v>2</v>
      </c>
    </row>
    <row r="2080">
      <c r="A2080" t="inlineStr">
        <is>
          <t>3987-BOX</t>
        </is>
      </c>
      <c r="B2080" t="n">
        <v>3987</v>
      </c>
      <c r="C2080" t="n">
        <v>24</v>
      </c>
    </row>
    <row r="2081">
      <c r="A2081" t="inlineStr">
        <is>
          <t>3987-SET6</t>
        </is>
      </c>
      <c r="B2081" t="n">
        <v>3987</v>
      </c>
      <c r="C2081" t="n">
        <v>6</v>
      </c>
    </row>
    <row r="2082">
      <c r="A2082" t="inlineStr">
        <is>
          <t>3988-BOX</t>
        </is>
      </c>
      <c r="B2082" t="n">
        <v>3988</v>
      </c>
      <c r="C2082" t="n">
        <v>24</v>
      </c>
    </row>
    <row r="2083">
      <c r="A2083" t="inlineStr">
        <is>
          <t>3988-EACH</t>
        </is>
      </c>
      <c r="B2083" t="n">
        <v>3988</v>
      </c>
      <c r="C2083" t="n">
        <v>1</v>
      </c>
    </row>
    <row r="2084">
      <c r="A2084" t="inlineStr">
        <is>
          <t>3988-PACK2</t>
        </is>
      </c>
      <c r="B2084" t="n">
        <v>3988</v>
      </c>
      <c r="C2084" t="n">
        <v>2</v>
      </c>
    </row>
    <row r="2085">
      <c r="A2085" t="inlineStr">
        <is>
          <t>3998-BOX</t>
        </is>
      </c>
      <c r="B2085" t="n">
        <v>3998</v>
      </c>
      <c r="C2085" t="n">
        <v>24</v>
      </c>
    </row>
    <row r="2086">
      <c r="A2086" t="inlineStr">
        <is>
          <t>3998-EACH</t>
        </is>
      </c>
      <c r="B2086" t="n">
        <v>3998</v>
      </c>
      <c r="C2086" t="n">
        <v>1</v>
      </c>
    </row>
    <row r="2087">
      <c r="A2087" t="inlineStr">
        <is>
          <t>3998-PACK2</t>
        </is>
      </c>
      <c r="B2087" t="n">
        <v>3998</v>
      </c>
      <c r="C2087" t="n">
        <v>2</v>
      </c>
    </row>
    <row r="2088">
      <c r="A2088" t="inlineStr">
        <is>
          <t>3998-SET2</t>
        </is>
      </c>
      <c r="B2088" t="n">
        <v>3998</v>
      </c>
      <c r="C2088" t="n">
        <v>2</v>
      </c>
    </row>
    <row r="2089">
      <c r="A2089" t="inlineStr">
        <is>
          <t>3999-BOX</t>
        </is>
      </c>
      <c r="B2089" t="n">
        <v>3999</v>
      </c>
      <c r="C2089" t="n">
        <v>24</v>
      </c>
    </row>
    <row r="2090">
      <c r="A2090" t="inlineStr">
        <is>
          <t>3999-EACH</t>
        </is>
      </c>
      <c r="B2090" t="n">
        <v>3999</v>
      </c>
      <c r="C2090" t="n">
        <v>1</v>
      </c>
    </row>
    <row r="2091">
      <c r="A2091" t="inlineStr">
        <is>
          <t>3999-PACK2</t>
        </is>
      </c>
      <c r="B2091" t="n">
        <v>3999</v>
      </c>
      <c r="C2091" t="n">
        <v>2</v>
      </c>
    </row>
    <row r="2092">
      <c r="A2092" t="inlineStr">
        <is>
          <t>3999-SET2</t>
        </is>
      </c>
      <c r="B2092" t="n">
        <v>3999</v>
      </c>
      <c r="C2092" t="n">
        <v>2</v>
      </c>
    </row>
    <row r="2093">
      <c r="A2093" t="inlineStr">
        <is>
          <t>4001-BOX</t>
        </is>
      </c>
      <c r="B2093" t="n">
        <v>4001</v>
      </c>
      <c r="C2093" t="n">
        <v>24</v>
      </c>
    </row>
    <row r="2094">
      <c r="A2094" t="inlineStr">
        <is>
          <t>4001-SET6</t>
        </is>
      </c>
      <c r="B2094" t="n">
        <v>4001</v>
      </c>
      <c r="C2094" t="n">
        <v>6</v>
      </c>
    </row>
    <row r="2095">
      <c r="A2095" t="inlineStr">
        <is>
          <t>4002-BOX</t>
        </is>
      </c>
      <c r="B2095" t="n">
        <v>4002</v>
      </c>
      <c r="C2095" t="n">
        <v>24</v>
      </c>
    </row>
    <row r="2096">
      <c r="A2096" t="inlineStr">
        <is>
          <t>4002-EACH</t>
        </is>
      </c>
      <c r="B2096" t="n">
        <v>4002</v>
      </c>
      <c r="C2096" t="n">
        <v>1</v>
      </c>
    </row>
    <row r="2097">
      <c r="A2097" t="inlineStr">
        <is>
          <t>4002-PACK2</t>
        </is>
      </c>
      <c r="B2097" t="n">
        <v>4002</v>
      </c>
      <c r="C2097" t="n">
        <v>2</v>
      </c>
    </row>
    <row r="2098">
      <c r="A2098" t="inlineStr">
        <is>
          <t>4003-BOX</t>
        </is>
      </c>
      <c r="B2098" t="n">
        <v>4003</v>
      </c>
      <c r="C2098" t="n">
        <v>24</v>
      </c>
    </row>
    <row r="2099">
      <c r="A2099" t="inlineStr">
        <is>
          <t>4003-EACH</t>
        </is>
      </c>
      <c r="B2099" t="n">
        <v>4003</v>
      </c>
      <c r="C2099" t="n">
        <v>1</v>
      </c>
    </row>
    <row r="2100">
      <c r="A2100" t="inlineStr">
        <is>
          <t>4003-PACK4</t>
        </is>
      </c>
      <c r="B2100" t="n">
        <v>4003</v>
      </c>
      <c r="C2100" t="n">
        <v>4</v>
      </c>
    </row>
    <row r="2101">
      <c r="A2101" t="inlineStr">
        <is>
          <t>4004-BOX</t>
        </is>
      </c>
      <c r="B2101" t="n">
        <v>4004</v>
      </c>
      <c r="C2101" t="n">
        <v>24</v>
      </c>
    </row>
    <row r="2102">
      <c r="A2102" t="inlineStr">
        <is>
          <t>4004-EACH</t>
        </is>
      </c>
      <c r="B2102" t="n">
        <v>4004</v>
      </c>
      <c r="C2102" t="n">
        <v>1</v>
      </c>
    </row>
    <row r="2103">
      <c r="A2103" t="inlineStr">
        <is>
          <t>4004-PACK2</t>
        </is>
      </c>
      <c r="B2103" t="n">
        <v>4004</v>
      </c>
      <c r="C2103" t="n">
        <v>2</v>
      </c>
    </row>
    <row r="2104">
      <c r="A2104" t="inlineStr">
        <is>
          <t>41001-SET4</t>
        </is>
      </c>
      <c r="B2104" t="n">
        <v>41001</v>
      </c>
      <c r="C2104" t="n">
        <v>4</v>
      </c>
    </row>
    <row r="2105">
      <c r="A2105" t="inlineStr">
        <is>
          <t>4100-CASE</t>
        </is>
      </c>
      <c r="B2105" t="n">
        <v>4100</v>
      </c>
      <c r="C2105" t="n">
        <v>12</v>
      </c>
    </row>
    <row r="2106">
      <c r="A2106" t="inlineStr">
        <is>
          <t>4100-EACH</t>
        </is>
      </c>
      <c r="B2106" t="n">
        <v>4100</v>
      </c>
      <c r="C2106" t="n">
        <v>1</v>
      </c>
    </row>
    <row r="2107">
      <c r="A2107" t="inlineStr">
        <is>
          <t>4100-PACK4</t>
        </is>
      </c>
      <c r="B2107" t="n">
        <v>4100</v>
      </c>
      <c r="C2107" t="n">
        <v>4</v>
      </c>
    </row>
    <row r="2108">
      <c r="A2108" t="inlineStr">
        <is>
          <t>4101-CASE</t>
        </is>
      </c>
      <c r="B2108" t="n">
        <v>4101</v>
      </c>
      <c r="C2108" t="n">
        <v>12</v>
      </c>
    </row>
    <row r="2109">
      <c r="A2109" t="inlineStr">
        <is>
          <t>4101-EACH</t>
        </is>
      </c>
      <c r="B2109" t="n">
        <v>4101</v>
      </c>
      <c r="C2109" t="n">
        <v>1</v>
      </c>
    </row>
    <row r="2110">
      <c r="A2110" t="inlineStr">
        <is>
          <t>4101-PACK4</t>
        </is>
      </c>
      <c r="B2110" t="n">
        <v>4101</v>
      </c>
      <c r="C2110" t="n">
        <v>4</v>
      </c>
    </row>
    <row r="2111">
      <c r="A2111" t="inlineStr">
        <is>
          <t>4102-CASE</t>
        </is>
      </c>
      <c r="B2111" t="n">
        <v>4102</v>
      </c>
      <c r="C2111" t="n">
        <v>12</v>
      </c>
    </row>
    <row r="2112">
      <c r="A2112" t="inlineStr">
        <is>
          <t>4102-EACH</t>
        </is>
      </c>
      <c r="B2112" t="n">
        <v>4102</v>
      </c>
      <c r="C2112" t="n">
        <v>1</v>
      </c>
    </row>
    <row r="2113">
      <c r="A2113" t="inlineStr">
        <is>
          <t>4102-PACK4</t>
        </is>
      </c>
      <c r="B2113" t="n">
        <v>4102</v>
      </c>
      <c r="C2113" t="n">
        <v>4</v>
      </c>
    </row>
    <row r="2114">
      <c r="A2114" t="inlineStr">
        <is>
          <t>4103-CASE</t>
        </is>
      </c>
      <c r="B2114" t="n">
        <v>4103</v>
      </c>
      <c r="C2114" t="n">
        <v>12</v>
      </c>
    </row>
    <row r="2115">
      <c r="A2115" t="inlineStr">
        <is>
          <t>4103-EACH</t>
        </is>
      </c>
      <c r="B2115" t="n">
        <v>4103</v>
      </c>
      <c r="C2115" t="n">
        <v>1</v>
      </c>
    </row>
    <row r="2116">
      <c r="A2116" t="inlineStr">
        <is>
          <t>4103-PACK4</t>
        </is>
      </c>
      <c r="B2116" t="n">
        <v>4103</v>
      </c>
      <c r="C2116" t="n">
        <v>4</v>
      </c>
    </row>
    <row r="2117">
      <c r="A2117" t="inlineStr">
        <is>
          <t>4104-CASE</t>
        </is>
      </c>
      <c r="B2117" t="n">
        <v>4104</v>
      </c>
      <c r="C2117" t="n">
        <v>12</v>
      </c>
    </row>
    <row r="2118">
      <c r="A2118" t="inlineStr">
        <is>
          <t>4104-EACH</t>
        </is>
      </c>
      <c r="B2118" t="n">
        <v>4104</v>
      </c>
      <c r="C2118" t="n">
        <v>1</v>
      </c>
    </row>
    <row r="2119">
      <c r="A2119" t="inlineStr">
        <is>
          <t>4104-PACK4</t>
        </is>
      </c>
      <c r="B2119" t="n">
        <v>4104</v>
      </c>
      <c r="C2119" t="n">
        <v>4</v>
      </c>
    </row>
    <row r="2120">
      <c r="A2120" t="inlineStr">
        <is>
          <t>4105-CASE</t>
        </is>
      </c>
      <c r="B2120" t="n">
        <v>4105</v>
      </c>
      <c r="C2120" t="n">
        <v>12</v>
      </c>
    </row>
    <row r="2121">
      <c r="A2121" t="inlineStr">
        <is>
          <t>4105-EACH</t>
        </is>
      </c>
      <c r="B2121" t="n">
        <v>4105</v>
      </c>
      <c r="C2121" t="n">
        <v>1</v>
      </c>
    </row>
    <row r="2122">
      <c r="A2122" t="inlineStr">
        <is>
          <t>4105-PACK4</t>
        </is>
      </c>
      <c r="B2122" t="n">
        <v>4105</v>
      </c>
      <c r="C2122" t="n">
        <v>4</v>
      </c>
    </row>
    <row r="2123">
      <c r="A2123" t="inlineStr">
        <is>
          <t>4106-CASE</t>
        </is>
      </c>
      <c r="B2123" t="n">
        <v>4106</v>
      </c>
      <c r="C2123" t="n">
        <v>12</v>
      </c>
    </row>
    <row r="2124">
      <c r="A2124" t="inlineStr">
        <is>
          <t>4106-EACH</t>
        </is>
      </c>
      <c r="B2124" t="n">
        <v>4106</v>
      </c>
      <c r="C2124" t="n">
        <v>1</v>
      </c>
    </row>
    <row r="2125">
      <c r="A2125" t="inlineStr">
        <is>
          <t>4106-PACK4</t>
        </is>
      </c>
      <c r="B2125" t="n">
        <v>4106</v>
      </c>
      <c r="C2125" t="n">
        <v>4</v>
      </c>
    </row>
    <row r="2126">
      <c r="A2126" t="inlineStr">
        <is>
          <t>4107-CASE</t>
        </is>
      </c>
      <c r="B2126" t="n">
        <v>4107</v>
      </c>
      <c r="C2126" t="n">
        <v>12</v>
      </c>
    </row>
    <row r="2127">
      <c r="A2127" t="inlineStr">
        <is>
          <t>4107-EACH</t>
        </is>
      </c>
      <c r="B2127" t="n">
        <v>4107</v>
      </c>
      <c r="C2127" t="n">
        <v>1</v>
      </c>
    </row>
    <row r="2128">
      <c r="A2128" t="inlineStr">
        <is>
          <t>4107-PACK4</t>
        </is>
      </c>
      <c r="B2128" t="n">
        <v>4107</v>
      </c>
      <c r="C2128" t="n">
        <v>4</v>
      </c>
    </row>
    <row r="2129">
      <c r="A2129" t="inlineStr">
        <is>
          <t>4120-CASE</t>
        </is>
      </c>
      <c r="B2129" t="n">
        <v>4120</v>
      </c>
      <c r="C2129" t="n">
        <v>12</v>
      </c>
    </row>
    <row r="2130">
      <c r="A2130" t="inlineStr">
        <is>
          <t>4120-EACH</t>
        </is>
      </c>
      <c r="B2130" t="n">
        <v>4120</v>
      </c>
      <c r="C2130" t="n">
        <v>1</v>
      </c>
    </row>
    <row r="2131">
      <c r="A2131" t="inlineStr">
        <is>
          <t>4120-PACK2</t>
        </is>
      </c>
      <c r="B2131" t="n">
        <v>4120</v>
      </c>
      <c r="C2131" t="n">
        <v>2</v>
      </c>
    </row>
    <row r="2132">
      <c r="A2132" t="inlineStr">
        <is>
          <t>4121-CASE</t>
        </is>
      </c>
      <c r="B2132" t="n">
        <v>4121</v>
      </c>
      <c r="C2132" t="n">
        <v>12</v>
      </c>
    </row>
    <row r="2133">
      <c r="A2133" t="inlineStr">
        <is>
          <t>4121-EACH</t>
        </is>
      </c>
      <c r="B2133" t="n">
        <v>4121</v>
      </c>
      <c r="C2133" t="n">
        <v>1</v>
      </c>
    </row>
    <row r="2134">
      <c r="A2134" t="inlineStr">
        <is>
          <t>4121-PACK2</t>
        </is>
      </c>
      <c r="B2134" t="n">
        <v>4121</v>
      </c>
      <c r="C2134" t="n">
        <v>2</v>
      </c>
    </row>
    <row r="2135">
      <c r="A2135" t="inlineStr">
        <is>
          <t>4122-CASE</t>
        </is>
      </c>
      <c r="B2135" t="n">
        <v>4122</v>
      </c>
      <c r="C2135" t="n">
        <v>12</v>
      </c>
    </row>
    <row r="2136">
      <c r="A2136" t="inlineStr">
        <is>
          <t>4122-EACH</t>
        </is>
      </c>
      <c r="B2136" t="n">
        <v>4122</v>
      </c>
      <c r="C2136" t="n">
        <v>1</v>
      </c>
    </row>
    <row r="2137">
      <c r="A2137" t="inlineStr">
        <is>
          <t>4122-PACK2</t>
        </is>
      </c>
      <c r="B2137" t="n">
        <v>4122</v>
      </c>
      <c r="C2137" t="n">
        <v>2</v>
      </c>
    </row>
    <row r="2138">
      <c r="A2138" t="inlineStr">
        <is>
          <t>4123-CASE</t>
        </is>
      </c>
      <c r="B2138" t="n">
        <v>4123</v>
      </c>
      <c r="C2138" t="n">
        <v>12</v>
      </c>
    </row>
    <row r="2139">
      <c r="A2139" t="inlineStr">
        <is>
          <t>4123-CASE-BAZIC</t>
        </is>
      </c>
      <c r="B2139" t="n">
        <v>4123</v>
      </c>
      <c r="C2139" t="n">
        <v>12</v>
      </c>
    </row>
    <row r="2140">
      <c r="A2140" t="inlineStr">
        <is>
          <t>4123-EACH</t>
        </is>
      </c>
      <c r="B2140" t="n">
        <v>4123</v>
      </c>
      <c r="C2140" t="n">
        <v>1</v>
      </c>
    </row>
    <row r="2141">
      <c r="A2141" t="inlineStr">
        <is>
          <t>4123-PACK2</t>
        </is>
      </c>
      <c r="B2141" t="n">
        <v>4123</v>
      </c>
      <c r="C2141" t="n">
        <v>2</v>
      </c>
    </row>
    <row r="2142">
      <c r="A2142" t="inlineStr">
        <is>
          <t>4124-CASE</t>
        </is>
      </c>
      <c r="B2142" t="n">
        <v>4124</v>
      </c>
      <c r="C2142" t="n">
        <v>12</v>
      </c>
    </row>
    <row r="2143">
      <c r="A2143" t="inlineStr">
        <is>
          <t>4124-EACH</t>
        </is>
      </c>
      <c r="B2143" t="n">
        <v>4124</v>
      </c>
      <c r="C2143" t="n">
        <v>1</v>
      </c>
    </row>
    <row r="2144">
      <c r="A2144" t="inlineStr">
        <is>
          <t>4124-PACK2</t>
        </is>
      </c>
      <c r="B2144" t="n">
        <v>4124</v>
      </c>
      <c r="C2144" t="n">
        <v>2</v>
      </c>
    </row>
    <row r="2145">
      <c r="A2145" t="inlineStr">
        <is>
          <t>4125-CASE</t>
        </is>
      </c>
      <c r="B2145" t="n">
        <v>4125</v>
      </c>
      <c r="C2145" t="n">
        <v>12</v>
      </c>
    </row>
    <row r="2146">
      <c r="A2146" t="inlineStr">
        <is>
          <t>4125-EACH</t>
        </is>
      </c>
      <c r="B2146" t="n">
        <v>4125</v>
      </c>
      <c r="C2146" t="n">
        <v>1</v>
      </c>
    </row>
    <row r="2147">
      <c r="A2147" t="inlineStr">
        <is>
          <t>4125-PACK2</t>
        </is>
      </c>
      <c r="B2147" t="n">
        <v>4125</v>
      </c>
      <c r="C2147" t="n">
        <v>2</v>
      </c>
    </row>
    <row r="2148">
      <c r="A2148" t="inlineStr">
        <is>
          <t>4126-CASE</t>
        </is>
      </c>
      <c r="B2148" t="n">
        <v>4126</v>
      </c>
      <c r="C2148" t="n">
        <v>12</v>
      </c>
    </row>
    <row r="2149">
      <c r="A2149" t="inlineStr">
        <is>
          <t>4126-EACH</t>
        </is>
      </c>
      <c r="B2149" t="n">
        <v>4126</v>
      </c>
      <c r="C2149" t="n">
        <v>1</v>
      </c>
    </row>
    <row r="2150">
      <c r="A2150" t="inlineStr">
        <is>
          <t>4126-PACK2</t>
        </is>
      </c>
      <c r="B2150" t="n">
        <v>4126</v>
      </c>
      <c r="C2150" t="n">
        <v>2</v>
      </c>
    </row>
    <row r="2151">
      <c r="A2151" t="inlineStr">
        <is>
          <t>4127-CASE</t>
        </is>
      </c>
      <c r="B2151" t="n">
        <v>4127</v>
      </c>
      <c r="C2151" t="n">
        <v>12</v>
      </c>
    </row>
    <row r="2152">
      <c r="A2152" t="inlineStr">
        <is>
          <t>4127-EACH</t>
        </is>
      </c>
      <c r="B2152" t="n">
        <v>4127</v>
      </c>
      <c r="C2152" t="n">
        <v>1</v>
      </c>
    </row>
    <row r="2153">
      <c r="A2153" t="inlineStr">
        <is>
          <t>4127-PACK2</t>
        </is>
      </c>
      <c r="B2153" t="n">
        <v>4127</v>
      </c>
      <c r="C2153" t="n">
        <v>2</v>
      </c>
    </row>
    <row r="2154">
      <c r="A2154" t="inlineStr">
        <is>
          <t>4130-EACH</t>
        </is>
      </c>
      <c r="B2154" t="n">
        <v>4130</v>
      </c>
      <c r="C2154" t="n">
        <v>1</v>
      </c>
    </row>
    <row r="2155">
      <c r="A2155" t="inlineStr">
        <is>
          <t>4130-PACK4</t>
        </is>
      </c>
      <c r="B2155" t="n">
        <v>4130</v>
      </c>
      <c r="C2155" t="n">
        <v>4</v>
      </c>
    </row>
    <row r="2156">
      <c r="A2156" t="inlineStr">
        <is>
          <t>4131-CASE</t>
        </is>
      </c>
      <c r="B2156" t="n">
        <v>4131</v>
      </c>
      <c r="C2156" t="n">
        <v>12</v>
      </c>
    </row>
    <row r="2157">
      <c r="A2157" t="inlineStr">
        <is>
          <t>4131-EACH</t>
        </is>
      </c>
      <c r="B2157" t="n">
        <v>4131</v>
      </c>
      <c r="C2157" t="n">
        <v>1</v>
      </c>
    </row>
    <row r="2158">
      <c r="A2158" t="inlineStr">
        <is>
          <t>4131-PACK4</t>
        </is>
      </c>
      <c r="B2158" t="n">
        <v>4131</v>
      </c>
      <c r="C2158" t="n">
        <v>4</v>
      </c>
    </row>
    <row r="2159">
      <c r="A2159" t="inlineStr">
        <is>
          <t>4132-EACH</t>
        </is>
      </c>
      <c r="B2159" t="n">
        <v>4132</v>
      </c>
      <c r="C2159" t="n">
        <v>1</v>
      </c>
    </row>
    <row r="2160">
      <c r="A2160" t="inlineStr">
        <is>
          <t>4132-PACK4</t>
        </is>
      </c>
      <c r="B2160" t="n">
        <v>4132</v>
      </c>
      <c r="C2160" t="n">
        <v>4</v>
      </c>
    </row>
    <row r="2161">
      <c r="A2161" t="inlineStr">
        <is>
          <t>4133-EACH</t>
        </is>
      </c>
      <c r="B2161" t="n">
        <v>4133</v>
      </c>
      <c r="C2161" t="n">
        <v>1</v>
      </c>
    </row>
    <row r="2162">
      <c r="A2162" t="inlineStr">
        <is>
          <t>4133-PACK4</t>
        </is>
      </c>
      <c r="B2162" t="n">
        <v>4133</v>
      </c>
      <c r="C2162" t="n">
        <v>4</v>
      </c>
    </row>
    <row r="2163">
      <c r="A2163" t="inlineStr">
        <is>
          <t>4134-PACK4</t>
        </is>
      </c>
      <c r="B2163" t="n">
        <v>4134</v>
      </c>
      <c r="C2163" t="n">
        <v>4</v>
      </c>
    </row>
    <row r="2164">
      <c r="A2164" t="inlineStr">
        <is>
          <t>4140-CASE</t>
        </is>
      </c>
      <c r="B2164" t="n">
        <v>4140</v>
      </c>
      <c r="C2164" t="n">
        <v>12</v>
      </c>
    </row>
    <row r="2165">
      <c r="A2165" t="inlineStr">
        <is>
          <t>4140-EACH</t>
        </is>
      </c>
      <c r="B2165" t="n">
        <v>4140</v>
      </c>
      <c r="C2165" t="n">
        <v>1</v>
      </c>
    </row>
    <row r="2166">
      <c r="A2166" t="inlineStr">
        <is>
          <t>4140-PACK2</t>
        </is>
      </c>
      <c r="B2166" t="n">
        <v>4140</v>
      </c>
      <c r="C2166" t="n">
        <v>2</v>
      </c>
    </row>
    <row r="2167">
      <c r="A2167" t="inlineStr">
        <is>
          <t>4141-CASE</t>
        </is>
      </c>
      <c r="B2167" t="n">
        <v>4141</v>
      </c>
      <c r="C2167" t="n">
        <v>12</v>
      </c>
    </row>
    <row r="2168">
      <c r="A2168" t="inlineStr">
        <is>
          <t>4141-EACH</t>
        </is>
      </c>
      <c r="B2168" t="n">
        <v>4141</v>
      </c>
      <c r="C2168" t="n">
        <v>1</v>
      </c>
    </row>
    <row r="2169">
      <c r="A2169" t="inlineStr">
        <is>
          <t>4141-PACK2</t>
        </is>
      </c>
      <c r="B2169" t="n">
        <v>4141</v>
      </c>
      <c r="C2169" t="n">
        <v>2</v>
      </c>
    </row>
    <row r="2170">
      <c r="A2170" t="inlineStr">
        <is>
          <t>4142-CASE</t>
        </is>
      </c>
      <c r="B2170" t="n">
        <v>4142</v>
      </c>
      <c r="C2170" t="n">
        <v>12</v>
      </c>
    </row>
    <row r="2171">
      <c r="A2171" t="inlineStr">
        <is>
          <t>4142-EACH</t>
        </is>
      </c>
      <c r="B2171" t="n">
        <v>4142</v>
      </c>
      <c r="C2171" t="n">
        <v>1</v>
      </c>
    </row>
    <row r="2172">
      <c r="A2172" t="inlineStr">
        <is>
          <t>4142-PACK2</t>
        </is>
      </c>
      <c r="B2172" t="n">
        <v>4142</v>
      </c>
      <c r="C2172" t="n">
        <v>2</v>
      </c>
    </row>
    <row r="2173">
      <c r="A2173" t="inlineStr">
        <is>
          <t>4143-CASE</t>
        </is>
      </c>
      <c r="B2173" t="n">
        <v>4143</v>
      </c>
      <c r="C2173" t="n">
        <v>12</v>
      </c>
    </row>
    <row r="2174">
      <c r="A2174" t="inlineStr">
        <is>
          <t>4143-EACH</t>
        </is>
      </c>
      <c r="B2174" t="n">
        <v>4143</v>
      </c>
      <c r="C2174" t="n">
        <v>1</v>
      </c>
    </row>
    <row r="2175">
      <c r="A2175" t="inlineStr">
        <is>
          <t>4143-PACK2</t>
        </is>
      </c>
      <c r="B2175" t="n">
        <v>4143</v>
      </c>
      <c r="C2175" t="n">
        <v>2</v>
      </c>
    </row>
    <row r="2176">
      <c r="A2176" t="inlineStr">
        <is>
          <t>4144-CASE</t>
        </is>
      </c>
      <c r="B2176" t="n">
        <v>4144</v>
      </c>
      <c r="C2176" t="n">
        <v>12</v>
      </c>
    </row>
    <row r="2177">
      <c r="A2177" t="inlineStr">
        <is>
          <t>4144-EACH</t>
        </is>
      </c>
      <c r="B2177" t="n">
        <v>4144</v>
      </c>
      <c r="C2177" t="n">
        <v>1</v>
      </c>
    </row>
    <row r="2178">
      <c r="A2178" t="inlineStr">
        <is>
          <t>4144-PACK2</t>
        </is>
      </c>
      <c r="B2178" t="n">
        <v>4144</v>
      </c>
      <c r="C2178" t="n">
        <v>2</v>
      </c>
    </row>
    <row r="2179">
      <c r="A2179" t="inlineStr">
        <is>
          <t>4145-CASE</t>
        </is>
      </c>
      <c r="B2179" t="n">
        <v>4145</v>
      </c>
      <c r="C2179" t="n">
        <v>12</v>
      </c>
    </row>
    <row r="2180">
      <c r="A2180" t="inlineStr">
        <is>
          <t>4145-EACH</t>
        </is>
      </c>
      <c r="B2180" t="n">
        <v>4145</v>
      </c>
      <c r="C2180" t="n">
        <v>1</v>
      </c>
    </row>
    <row r="2181">
      <c r="A2181" t="inlineStr">
        <is>
          <t>4145-PACK2</t>
        </is>
      </c>
      <c r="B2181" t="n">
        <v>4145</v>
      </c>
      <c r="C2181" t="n">
        <v>2</v>
      </c>
    </row>
    <row r="2182">
      <c r="A2182" t="inlineStr">
        <is>
          <t>4146-CASE</t>
        </is>
      </c>
      <c r="B2182" t="n">
        <v>4146</v>
      </c>
      <c r="C2182" t="n">
        <v>12</v>
      </c>
    </row>
    <row r="2183">
      <c r="A2183" t="inlineStr">
        <is>
          <t>4146-EACH</t>
        </is>
      </c>
      <c r="B2183" t="n">
        <v>4146</v>
      </c>
      <c r="C2183" t="n">
        <v>1</v>
      </c>
    </row>
    <row r="2184">
      <c r="A2184" t="inlineStr">
        <is>
          <t>4146-PACK2</t>
        </is>
      </c>
      <c r="B2184" t="n">
        <v>4146</v>
      </c>
      <c r="C2184" t="n">
        <v>2</v>
      </c>
    </row>
    <row r="2185">
      <c r="A2185" t="inlineStr">
        <is>
          <t>4147-CASE</t>
        </is>
      </c>
      <c r="B2185" t="n">
        <v>4147</v>
      </c>
      <c r="C2185" t="n">
        <v>12</v>
      </c>
    </row>
    <row r="2186">
      <c r="A2186" t="inlineStr">
        <is>
          <t>4147-EACH</t>
        </is>
      </c>
      <c r="B2186" t="n">
        <v>4147</v>
      </c>
      <c r="C2186" t="n">
        <v>1</v>
      </c>
    </row>
    <row r="2187">
      <c r="A2187" t="inlineStr">
        <is>
          <t>4147-PACK2</t>
        </is>
      </c>
      <c r="B2187" t="n">
        <v>4147</v>
      </c>
      <c r="C2187" t="n">
        <v>2</v>
      </c>
    </row>
    <row r="2188">
      <c r="A2188" t="inlineStr">
        <is>
          <t>4150-CASE</t>
        </is>
      </c>
      <c r="B2188" t="n">
        <v>4150</v>
      </c>
      <c r="C2188" t="n">
        <v>12</v>
      </c>
    </row>
    <row r="2189">
      <c r="A2189" t="inlineStr">
        <is>
          <t>4150-EACH</t>
        </is>
      </c>
      <c r="B2189" t="n">
        <v>4150</v>
      </c>
      <c r="C2189" t="n">
        <v>1</v>
      </c>
    </row>
    <row r="2190">
      <c r="A2190" t="inlineStr">
        <is>
          <t>4150-PACK2</t>
        </is>
      </c>
      <c r="B2190" t="n">
        <v>4150</v>
      </c>
      <c r="C2190" t="n">
        <v>2</v>
      </c>
    </row>
    <row r="2191">
      <c r="A2191" t="inlineStr">
        <is>
          <t>4151-CASE</t>
        </is>
      </c>
      <c r="B2191" t="n">
        <v>4151</v>
      </c>
      <c r="C2191" t="n">
        <v>12</v>
      </c>
    </row>
    <row r="2192">
      <c r="A2192" t="inlineStr">
        <is>
          <t>4151-EACH</t>
        </is>
      </c>
      <c r="B2192" t="n">
        <v>4151</v>
      </c>
      <c r="C2192" t="n">
        <v>1</v>
      </c>
    </row>
    <row r="2193">
      <c r="A2193" t="inlineStr">
        <is>
          <t>4151-PACK2</t>
        </is>
      </c>
      <c r="B2193" t="n">
        <v>4151</v>
      </c>
      <c r="C2193" t="n">
        <v>2</v>
      </c>
    </row>
    <row r="2194">
      <c r="A2194" t="inlineStr">
        <is>
          <t>4152-CASE</t>
        </is>
      </c>
      <c r="B2194" t="n">
        <v>4152</v>
      </c>
      <c r="C2194" t="n">
        <v>12</v>
      </c>
    </row>
    <row r="2195">
      <c r="A2195" t="inlineStr">
        <is>
          <t>4152-EACH</t>
        </is>
      </c>
      <c r="B2195" t="n">
        <v>4152</v>
      </c>
      <c r="C2195" t="n">
        <v>1</v>
      </c>
    </row>
    <row r="2196">
      <c r="A2196" t="inlineStr">
        <is>
          <t>4152-PACK2</t>
        </is>
      </c>
      <c r="B2196" t="n">
        <v>4152</v>
      </c>
      <c r="C2196" t="n">
        <v>2</v>
      </c>
    </row>
    <row r="2197">
      <c r="A2197" t="inlineStr">
        <is>
          <t>4153-CASE</t>
        </is>
      </c>
      <c r="B2197" t="n">
        <v>4153</v>
      </c>
      <c r="C2197" t="n">
        <v>12</v>
      </c>
    </row>
    <row r="2198">
      <c r="A2198" t="inlineStr">
        <is>
          <t>4153-EACH</t>
        </is>
      </c>
      <c r="B2198" t="n">
        <v>4153</v>
      </c>
      <c r="C2198" t="n">
        <v>1</v>
      </c>
    </row>
    <row r="2199">
      <c r="A2199" t="inlineStr">
        <is>
          <t>4153-PACK2</t>
        </is>
      </c>
      <c r="B2199" t="n">
        <v>4153</v>
      </c>
      <c r="C2199" t="n">
        <v>2</v>
      </c>
    </row>
    <row r="2200">
      <c r="A2200" t="inlineStr">
        <is>
          <t>4160-CASE</t>
        </is>
      </c>
      <c r="B2200" t="n">
        <v>4160</v>
      </c>
      <c r="C2200" t="n">
        <v>12</v>
      </c>
    </row>
    <row r="2201">
      <c r="A2201" t="inlineStr">
        <is>
          <t>4160-EACH</t>
        </is>
      </c>
      <c r="B2201" t="n">
        <v>4160</v>
      </c>
      <c r="C2201" t="n">
        <v>1</v>
      </c>
    </row>
    <row r="2202">
      <c r="A2202" t="inlineStr">
        <is>
          <t>4160-PACK2</t>
        </is>
      </c>
      <c r="B2202" t="n">
        <v>4160</v>
      </c>
      <c r="C2202" t="n">
        <v>2</v>
      </c>
    </row>
    <row r="2203">
      <c r="A2203" t="inlineStr">
        <is>
          <t>4161-CASE</t>
        </is>
      </c>
      <c r="B2203" t="n">
        <v>4161</v>
      </c>
      <c r="C2203" t="n">
        <v>12</v>
      </c>
    </row>
    <row r="2204">
      <c r="A2204" t="inlineStr">
        <is>
          <t>4161-EACH</t>
        </is>
      </c>
      <c r="B2204" t="n">
        <v>4161</v>
      </c>
      <c r="C2204" t="n">
        <v>1</v>
      </c>
    </row>
    <row r="2205">
      <c r="A2205" t="inlineStr">
        <is>
          <t>4161-PACK2</t>
        </is>
      </c>
      <c r="B2205" t="n">
        <v>4161</v>
      </c>
      <c r="C2205" t="n">
        <v>2</v>
      </c>
    </row>
    <row r="2206">
      <c r="A2206" t="inlineStr">
        <is>
          <t>4162-CASE</t>
        </is>
      </c>
      <c r="B2206" t="n">
        <v>4162</v>
      </c>
      <c r="C2206" t="n">
        <v>12</v>
      </c>
    </row>
    <row r="2207">
      <c r="A2207" t="inlineStr">
        <is>
          <t>4162-EACH</t>
        </is>
      </c>
      <c r="B2207" t="n">
        <v>4162</v>
      </c>
      <c r="C2207" t="n">
        <v>1</v>
      </c>
    </row>
    <row r="2208">
      <c r="A2208" t="inlineStr">
        <is>
          <t>4162-PACK2</t>
        </is>
      </c>
      <c r="B2208" t="n">
        <v>4162</v>
      </c>
      <c r="C2208" t="n">
        <v>2</v>
      </c>
    </row>
    <row r="2209">
      <c r="A2209" t="inlineStr">
        <is>
          <t>4163-CASE</t>
        </is>
      </c>
      <c r="B2209" t="n">
        <v>4163</v>
      </c>
      <c r="C2209" t="n">
        <v>12</v>
      </c>
    </row>
    <row r="2210">
      <c r="A2210" t="inlineStr">
        <is>
          <t>4163-EACH</t>
        </is>
      </c>
      <c r="B2210" t="n">
        <v>4163</v>
      </c>
      <c r="C2210" t="n">
        <v>1</v>
      </c>
    </row>
    <row r="2211">
      <c r="A2211" t="inlineStr">
        <is>
          <t>4163-PACK2</t>
        </is>
      </c>
      <c r="B2211" t="n">
        <v>4163</v>
      </c>
      <c r="C2211" t="n">
        <v>2</v>
      </c>
    </row>
    <row r="2212">
      <c r="A2212" t="inlineStr">
        <is>
          <t>4398-BOX</t>
        </is>
      </c>
      <c r="B2212" t="n">
        <v>4398</v>
      </c>
      <c r="C2212" t="n">
        <v>24</v>
      </c>
    </row>
    <row r="2213">
      <c r="A2213" t="inlineStr">
        <is>
          <t>4398-EACH</t>
        </is>
      </c>
      <c r="B2213" t="n">
        <v>4398</v>
      </c>
      <c r="C2213" t="n">
        <v>1</v>
      </c>
    </row>
    <row r="2214">
      <c r="A2214" t="inlineStr">
        <is>
          <t>4398-PACK2</t>
        </is>
      </c>
      <c r="B2214" t="n">
        <v>4398</v>
      </c>
      <c r="C2214" t="n">
        <v>2</v>
      </c>
    </row>
    <row r="2215">
      <c r="A2215" t="inlineStr">
        <is>
          <t>4399-BOX</t>
        </is>
      </c>
      <c r="B2215" t="n">
        <v>4399</v>
      </c>
      <c r="C2215" t="n">
        <v>24</v>
      </c>
    </row>
    <row r="2216">
      <c r="A2216" t="inlineStr">
        <is>
          <t>4399-EACH</t>
        </is>
      </c>
      <c r="B2216" t="n">
        <v>4399</v>
      </c>
      <c r="C2216" t="n">
        <v>1</v>
      </c>
    </row>
    <row r="2217">
      <c r="A2217" t="inlineStr">
        <is>
          <t>4399-PACK2</t>
        </is>
      </c>
      <c r="B2217" t="n">
        <v>4399</v>
      </c>
      <c r="C2217" t="n">
        <v>2</v>
      </c>
    </row>
    <row r="2218">
      <c r="A2218" t="inlineStr">
        <is>
          <t>4400-BOX</t>
        </is>
      </c>
      <c r="B2218" t="n">
        <v>4400</v>
      </c>
      <c r="C2218" t="n">
        <v>24</v>
      </c>
    </row>
    <row r="2219">
      <c r="A2219" t="inlineStr">
        <is>
          <t>4400-SET2</t>
        </is>
      </c>
      <c r="B2219" t="n">
        <v>4400</v>
      </c>
      <c r="C2219" t="n">
        <v>2</v>
      </c>
    </row>
    <row r="2220">
      <c r="A2220" t="inlineStr">
        <is>
          <t>4401-BOX</t>
        </is>
      </c>
      <c r="B2220" t="n">
        <v>4401</v>
      </c>
      <c r="C2220" t="n">
        <v>24</v>
      </c>
    </row>
    <row r="2221">
      <c r="A2221" t="inlineStr">
        <is>
          <t>4401-SET6</t>
        </is>
      </c>
      <c r="B2221" t="n">
        <v>4401</v>
      </c>
      <c r="C2221" t="n">
        <v>6</v>
      </c>
    </row>
    <row r="2222">
      <c r="A2222" t="inlineStr">
        <is>
          <t>4410-BOX</t>
        </is>
      </c>
      <c r="B2222" t="n">
        <v>4410</v>
      </c>
      <c r="C2222" t="n">
        <v>24</v>
      </c>
    </row>
    <row r="2223">
      <c r="A2223" t="inlineStr">
        <is>
          <t>4410-SET6</t>
        </is>
      </c>
      <c r="B2223" t="n">
        <v>4410</v>
      </c>
      <c r="C2223" t="n">
        <v>6</v>
      </c>
    </row>
    <row r="2224">
      <c r="A2224" t="inlineStr">
        <is>
          <t>4411-BOX</t>
        </is>
      </c>
      <c r="B2224" t="n">
        <v>4411</v>
      </c>
      <c r="C2224" t="n">
        <v>24</v>
      </c>
    </row>
    <row r="2225">
      <c r="A2225" t="inlineStr">
        <is>
          <t>4411-SET4</t>
        </is>
      </c>
      <c r="B2225" t="n">
        <v>4411</v>
      </c>
      <c r="C2225" t="n">
        <v>4</v>
      </c>
    </row>
    <row r="2226">
      <c r="A2226" t="inlineStr">
        <is>
          <t>4412-BOX</t>
        </is>
      </c>
      <c r="B2226" t="n">
        <v>4412</v>
      </c>
      <c r="C2226" t="n">
        <v>24</v>
      </c>
    </row>
    <row r="2227">
      <c r="A2227" t="inlineStr">
        <is>
          <t>4412-SET4</t>
        </is>
      </c>
      <c r="B2227" t="n">
        <v>4412</v>
      </c>
      <c r="C2227" t="n">
        <v>4</v>
      </c>
    </row>
    <row r="2228">
      <c r="A2228" t="inlineStr">
        <is>
          <t>4413-BOX</t>
        </is>
      </c>
      <c r="B2228" t="n">
        <v>4413</v>
      </c>
      <c r="C2228" t="n">
        <v>24</v>
      </c>
    </row>
    <row r="2229">
      <c r="A2229" t="inlineStr">
        <is>
          <t>4413-SET6</t>
        </is>
      </c>
      <c r="B2229" t="n">
        <v>4413</v>
      </c>
      <c r="C2229" t="n">
        <v>6</v>
      </c>
    </row>
    <row r="2230">
      <c r="A2230" t="inlineStr">
        <is>
          <t>4414-BOX</t>
        </is>
      </c>
      <c r="B2230" t="n">
        <v>4414</v>
      </c>
      <c r="C2230" t="n">
        <v>24</v>
      </c>
    </row>
    <row r="2231">
      <c r="A2231" t="inlineStr">
        <is>
          <t>4414-SET6</t>
        </is>
      </c>
      <c r="B2231" t="n">
        <v>4414</v>
      </c>
      <c r="C2231" t="n">
        <v>6</v>
      </c>
    </row>
    <row r="2232">
      <c r="A2232" t="inlineStr">
        <is>
          <t>4420-BOX</t>
        </is>
      </c>
      <c r="B2232" t="n">
        <v>4420</v>
      </c>
      <c r="C2232" t="n">
        <v>24</v>
      </c>
    </row>
    <row r="2233">
      <c r="A2233" t="inlineStr">
        <is>
          <t>4420-CASE</t>
        </is>
      </c>
      <c r="B2233" t="n">
        <v>4420</v>
      </c>
      <c r="C2233" t="n">
        <v>600</v>
      </c>
    </row>
    <row r="2234">
      <c r="A2234" t="inlineStr">
        <is>
          <t>4429-BOX</t>
        </is>
      </c>
      <c r="B2234" t="n">
        <v>4429</v>
      </c>
      <c r="C2234" t="n">
        <v>24</v>
      </c>
    </row>
    <row r="2235">
      <c r="A2235" t="inlineStr">
        <is>
          <t>4429-SET6</t>
        </is>
      </c>
      <c r="B2235" t="n">
        <v>4429</v>
      </c>
      <c r="C2235" t="n">
        <v>6</v>
      </c>
    </row>
    <row r="2236">
      <c r="A2236" t="inlineStr">
        <is>
          <t>4430-BOX</t>
        </is>
      </c>
      <c r="B2236" t="n">
        <v>4430</v>
      </c>
      <c r="C2236" t="n">
        <v>24</v>
      </c>
    </row>
    <row r="2237">
      <c r="A2237" t="inlineStr">
        <is>
          <t>4430-SET6</t>
        </is>
      </c>
      <c r="B2237" t="n">
        <v>4430</v>
      </c>
      <c r="C2237" t="n">
        <v>6</v>
      </c>
    </row>
    <row r="2238">
      <c r="A2238" t="inlineStr">
        <is>
          <t>4431-BOX</t>
        </is>
      </c>
      <c r="B2238" t="n">
        <v>4431</v>
      </c>
      <c r="C2238" t="n">
        <v>24</v>
      </c>
    </row>
    <row r="2239">
      <c r="A2239" t="inlineStr">
        <is>
          <t>4431-SET6</t>
        </is>
      </c>
      <c r="B2239" t="n">
        <v>4431</v>
      </c>
      <c r="C2239" t="n">
        <v>6</v>
      </c>
    </row>
    <row r="2240">
      <c r="A2240" t="inlineStr">
        <is>
          <t>4432-BOX</t>
        </is>
      </c>
      <c r="B2240" t="n">
        <v>4432</v>
      </c>
      <c r="C2240" t="n">
        <v>24</v>
      </c>
    </row>
    <row r="2241">
      <c r="A2241" t="inlineStr">
        <is>
          <t>4432-SET6</t>
        </is>
      </c>
      <c r="B2241" t="n">
        <v>4432</v>
      </c>
      <c r="C2241" t="n">
        <v>6</v>
      </c>
    </row>
    <row r="2242">
      <c r="A2242" t="inlineStr">
        <is>
          <t>4433-BOX</t>
        </is>
      </c>
      <c r="B2242" t="n">
        <v>4433</v>
      </c>
      <c r="C2242" t="n">
        <v>24</v>
      </c>
    </row>
    <row r="2243">
      <c r="A2243" t="inlineStr">
        <is>
          <t>4433-SET4</t>
        </is>
      </c>
      <c r="B2243" t="n">
        <v>4433</v>
      </c>
      <c r="C2243" t="n">
        <v>4</v>
      </c>
    </row>
    <row r="2244">
      <c r="A2244" t="inlineStr">
        <is>
          <t>4434-BOX</t>
        </is>
      </c>
      <c r="B2244" t="n">
        <v>4434</v>
      </c>
      <c r="C2244" t="n">
        <v>24</v>
      </c>
    </row>
    <row r="2245">
      <c r="A2245" t="inlineStr">
        <is>
          <t>4434-SET4</t>
        </is>
      </c>
      <c r="B2245" t="n">
        <v>4434</v>
      </c>
      <c r="C2245" t="n">
        <v>4</v>
      </c>
    </row>
    <row r="2246">
      <c r="A2246" t="inlineStr">
        <is>
          <t>4435-BOX</t>
        </is>
      </c>
      <c r="B2246" t="n">
        <v>4435</v>
      </c>
      <c r="C2246" t="n">
        <v>24</v>
      </c>
    </row>
    <row r="2247">
      <c r="A2247" t="inlineStr">
        <is>
          <t>4435-SET4</t>
        </is>
      </c>
      <c r="B2247" t="n">
        <v>4435</v>
      </c>
      <c r="C2247" t="n">
        <v>4</v>
      </c>
    </row>
    <row r="2248">
      <c r="A2248" t="inlineStr">
        <is>
          <t>4436-BOX</t>
        </is>
      </c>
      <c r="B2248" t="n">
        <v>4436</v>
      </c>
      <c r="C2248" t="n">
        <v>24</v>
      </c>
    </row>
    <row r="2249">
      <c r="A2249" t="inlineStr">
        <is>
          <t>4436-SET4</t>
        </is>
      </c>
      <c r="B2249" t="n">
        <v>4436</v>
      </c>
      <c r="C2249" t="n">
        <v>4</v>
      </c>
    </row>
    <row r="2250">
      <c r="A2250" t="inlineStr">
        <is>
          <t>4438-BOX</t>
        </is>
      </c>
      <c r="B2250" t="n">
        <v>4438</v>
      </c>
      <c r="C2250" t="n">
        <v>24</v>
      </c>
    </row>
    <row r="2251">
      <c r="A2251" t="inlineStr">
        <is>
          <t>4438-SET6</t>
        </is>
      </c>
      <c r="B2251" t="n">
        <v>4438</v>
      </c>
      <c r="C2251" t="n">
        <v>6</v>
      </c>
    </row>
    <row r="2252">
      <c r="A2252" t="inlineStr">
        <is>
          <t>4439-BOX</t>
        </is>
      </c>
      <c r="B2252" t="n">
        <v>4439</v>
      </c>
      <c r="C2252" t="n">
        <v>24</v>
      </c>
    </row>
    <row r="2253">
      <c r="A2253" t="inlineStr">
        <is>
          <t>4439-SET4</t>
        </is>
      </c>
      <c r="B2253" t="n">
        <v>4439</v>
      </c>
      <c r="C2253" t="n">
        <v>4</v>
      </c>
    </row>
    <row r="2254">
      <c r="A2254" t="inlineStr">
        <is>
          <t>4440-BOX</t>
        </is>
      </c>
      <c r="B2254" t="n">
        <v>4440</v>
      </c>
      <c r="C2254" t="n">
        <v>24</v>
      </c>
    </row>
    <row r="2255">
      <c r="A2255" t="inlineStr">
        <is>
          <t>4440-SET6</t>
        </is>
      </c>
      <c r="B2255" t="n">
        <v>4440</v>
      </c>
      <c r="C2255" t="n">
        <v>6</v>
      </c>
    </row>
    <row r="2256">
      <c r="A2256" t="inlineStr">
        <is>
          <t>4441-BOX</t>
        </is>
      </c>
      <c r="B2256" t="n">
        <v>4441</v>
      </c>
      <c r="C2256" t="n">
        <v>24</v>
      </c>
    </row>
    <row r="2257">
      <c r="A2257" t="inlineStr">
        <is>
          <t>4441-SET3</t>
        </is>
      </c>
      <c r="B2257" t="n">
        <v>4441</v>
      </c>
      <c r="C2257" t="n">
        <v>3</v>
      </c>
    </row>
    <row r="2258">
      <c r="A2258" t="inlineStr">
        <is>
          <t>4442-BOX</t>
        </is>
      </c>
      <c r="B2258" t="n">
        <v>4442</v>
      </c>
      <c r="C2258" t="n">
        <v>24</v>
      </c>
    </row>
    <row r="2259">
      <c r="A2259" t="inlineStr">
        <is>
          <t>4442-SET4</t>
        </is>
      </c>
      <c r="B2259" t="n">
        <v>4442</v>
      </c>
      <c r="C2259" t="n">
        <v>4</v>
      </c>
    </row>
    <row r="2260">
      <c r="A2260" t="inlineStr">
        <is>
          <t>4475636-CASE</t>
        </is>
      </c>
      <c r="B2260" t="n">
        <v>4475636</v>
      </c>
      <c r="C2260" t="n">
        <v>36</v>
      </c>
    </row>
    <row r="2261">
      <c r="A2261" t="inlineStr">
        <is>
          <t>4475636-EACH</t>
        </is>
      </c>
      <c r="B2261" t="n">
        <v>4475636</v>
      </c>
      <c r="C2261" t="n">
        <v>1</v>
      </c>
    </row>
    <row r="2262">
      <c r="A2262" t="inlineStr">
        <is>
          <t>45089-CASE</t>
        </is>
      </c>
      <c r="B2262" t="n">
        <v>45089</v>
      </c>
      <c r="C2262" t="n">
        <v>36</v>
      </c>
    </row>
    <row r="2263">
      <c r="A2263" t="inlineStr">
        <is>
          <t>45089-EACH</t>
        </is>
      </c>
      <c r="B2263" t="n">
        <v>45089</v>
      </c>
      <c r="C2263" t="n">
        <v>1</v>
      </c>
    </row>
    <row r="2264">
      <c r="A2264" t="inlineStr">
        <is>
          <t>45090-CASE</t>
        </is>
      </c>
      <c r="B2264" t="n">
        <v>45090</v>
      </c>
      <c r="C2264" t="n">
        <v>36</v>
      </c>
    </row>
    <row r="2265">
      <c r="A2265" t="inlineStr">
        <is>
          <t>45090-EACH</t>
        </is>
      </c>
      <c r="B2265" t="n">
        <v>45090</v>
      </c>
      <c r="C2265" t="n">
        <v>1</v>
      </c>
    </row>
    <row r="2266">
      <c r="A2266" t="inlineStr">
        <is>
          <t>450-A-BOX</t>
        </is>
      </c>
      <c r="B2266" t="inlineStr">
        <is>
          <t>450-A</t>
        </is>
      </c>
      <c r="C2266" t="n">
        <v>24</v>
      </c>
    </row>
    <row r="2267">
      <c r="A2267" t="inlineStr">
        <is>
          <t>450-A-SET2</t>
        </is>
      </c>
      <c r="B2267" t="inlineStr">
        <is>
          <t>450-A</t>
        </is>
      </c>
      <c r="C2267" t="n">
        <v>2</v>
      </c>
    </row>
    <row r="2268">
      <c r="A2268" t="inlineStr">
        <is>
          <t>450-BOX</t>
        </is>
      </c>
      <c r="B2268" t="inlineStr">
        <is>
          <t>450-A</t>
        </is>
      </c>
      <c r="C2268" t="n">
        <v>24</v>
      </c>
    </row>
    <row r="2269">
      <c r="A2269" t="inlineStr">
        <is>
          <t>450-SET2</t>
        </is>
      </c>
      <c r="B2269" t="inlineStr">
        <is>
          <t>450-A</t>
        </is>
      </c>
      <c r="C2269" t="n">
        <v>2</v>
      </c>
    </row>
    <row r="2270">
      <c r="A2270" t="inlineStr">
        <is>
          <t>451-BOX</t>
        </is>
      </c>
      <c r="B2270" t="n">
        <v>451</v>
      </c>
      <c r="C2270" t="n">
        <v>24</v>
      </c>
    </row>
    <row r="2271">
      <c r="A2271" t="inlineStr">
        <is>
          <t>451-EACH</t>
        </is>
      </c>
      <c r="B2271" t="n">
        <v>451</v>
      </c>
      <c r="C2271" t="n">
        <v>1</v>
      </c>
    </row>
    <row r="2272">
      <c r="A2272" t="inlineStr">
        <is>
          <t>451-PACK2</t>
        </is>
      </c>
      <c r="B2272" t="n">
        <v>451</v>
      </c>
      <c r="C2272" t="n">
        <v>2</v>
      </c>
    </row>
    <row r="2273">
      <c r="A2273" t="inlineStr">
        <is>
          <t>452-BOX</t>
        </is>
      </c>
      <c r="B2273" t="n">
        <v>452</v>
      </c>
      <c r="C2273" t="n">
        <v>24</v>
      </c>
    </row>
    <row r="2274">
      <c r="A2274" t="inlineStr">
        <is>
          <t>452-SET3</t>
        </is>
      </c>
      <c r="B2274" t="n">
        <v>452</v>
      </c>
      <c r="C2274" t="n">
        <v>3</v>
      </c>
    </row>
    <row r="2275">
      <c r="A2275" t="inlineStr">
        <is>
          <t>453-BOX</t>
        </is>
      </c>
      <c r="B2275" t="n">
        <v>453</v>
      </c>
      <c r="C2275" t="n">
        <v>24</v>
      </c>
    </row>
    <row r="2276">
      <c r="A2276" t="inlineStr">
        <is>
          <t>453-SET4</t>
        </is>
      </c>
      <c r="B2276" t="n">
        <v>453</v>
      </c>
      <c r="C2276" t="n">
        <v>4</v>
      </c>
    </row>
    <row r="2277">
      <c r="A2277" t="inlineStr">
        <is>
          <t>45723-CASE</t>
        </is>
      </c>
      <c r="B2277" t="n">
        <v>45723</v>
      </c>
      <c r="C2277" t="n">
        <v>36</v>
      </c>
    </row>
    <row r="2278">
      <c r="A2278" t="inlineStr">
        <is>
          <t>45723-EACH</t>
        </is>
      </c>
      <c r="B2278" t="n">
        <v>45723</v>
      </c>
      <c r="C2278" t="n">
        <v>1</v>
      </c>
    </row>
    <row r="2279">
      <c r="A2279" t="inlineStr">
        <is>
          <t>4575236-BAZIC</t>
        </is>
      </c>
      <c r="B2279" t="n">
        <v>4575236</v>
      </c>
      <c r="C2279" t="n">
        <v>1</v>
      </c>
    </row>
    <row r="2280">
      <c r="A2280" t="inlineStr">
        <is>
          <t>4575236-CASE</t>
        </is>
      </c>
      <c r="B2280" t="n">
        <v>4575236</v>
      </c>
      <c r="C2280" t="n">
        <v>36</v>
      </c>
    </row>
    <row r="2281">
      <c r="A2281" t="inlineStr">
        <is>
          <t>4575236-EACH</t>
        </is>
      </c>
      <c r="B2281" t="n">
        <v>4575236</v>
      </c>
      <c r="C2281" t="n">
        <v>1</v>
      </c>
    </row>
    <row r="2282">
      <c r="A2282" t="inlineStr">
        <is>
          <t>4575936-CASE</t>
        </is>
      </c>
      <c r="B2282" t="n">
        <v>4575936</v>
      </c>
      <c r="C2282" t="n">
        <v>36</v>
      </c>
    </row>
    <row r="2283">
      <c r="A2283" t="inlineStr">
        <is>
          <t>4575936-SET2</t>
        </is>
      </c>
      <c r="B2283" t="n">
        <v>4575936</v>
      </c>
      <c r="C2283" t="n">
        <v>2</v>
      </c>
    </row>
    <row r="2284">
      <c r="A2284" t="inlineStr">
        <is>
          <t>4576136-CASE</t>
        </is>
      </c>
      <c r="B2284" t="n">
        <v>4576136</v>
      </c>
      <c r="C2284" t="n">
        <v>36</v>
      </c>
    </row>
    <row r="2285">
      <c r="A2285" t="inlineStr">
        <is>
          <t>4576136-SET2</t>
        </is>
      </c>
      <c r="B2285" t="n">
        <v>4576136</v>
      </c>
      <c r="C2285" t="n">
        <v>2</v>
      </c>
    </row>
    <row r="2286">
      <c r="A2286" t="inlineStr">
        <is>
          <t>4576236-CASE</t>
        </is>
      </c>
      <c r="B2286" t="n">
        <v>4576236</v>
      </c>
      <c r="C2286" t="n">
        <v>36</v>
      </c>
    </row>
    <row r="2287">
      <c r="A2287" t="inlineStr">
        <is>
          <t>4576236-EACH</t>
        </is>
      </c>
      <c r="B2287" t="n">
        <v>4576236</v>
      </c>
      <c r="C2287" t="n">
        <v>1</v>
      </c>
    </row>
    <row r="2288">
      <c r="A2288" t="inlineStr">
        <is>
          <t>4576236-SET2</t>
        </is>
      </c>
      <c r="B2288" t="n">
        <v>4576236</v>
      </c>
      <c r="C2288" t="n">
        <v>2</v>
      </c>
    </row>
    <row r="2289">
      <c r="A2289" t="inlineStr">
        <is>
          <t>4576336-CASE</t>
        </is>
      </c>
      <c r="B2289" t="n">
        <v>4569945741</v>
      </c>
      <c r="C2289" t="n">
        <v>36</v>
      </c>
    </row>
    <row r="2290">
      <c r="A2290" t="inlineStr">
        <is>
          <t>4576336-SET2</t>
        </is>
      </c>
      <c r="B2290" t="n">
        <v>4569945741</v>
      </c>
      <c r="C2290" t="n">
        <v>2</v>
      </c>
    </row>
    <row r="2291">
      <c r="A2291" t="inlineStr">
        <is>
          <t>4576436-CASE</t>
        </is>
      </c>
      <c r="B2291" t="n">
        <v>4576436</v>
      </c>
      <c r="C2291" t="n">
        <v>36</v>
      </c>
    </row>
    <row r="2292">
      <c r="A2292" t="inlineStr">
        <is>
          <t>4576436-SET2</t>
        </is>
      </c>
      <c r="B2292" t="n">
        <v>4576436</v>
      </c>
      <c r="C2292" t="n">
        <v>2</v>
      </c>
    </row>
    <row r="2293">
      <c r="A2293" t="inlineStr">
        <is>
          <t>4577036-CASE</t>
        </is>
      </c>
      <c r="B2293" t="n">
        <v>4577036</v>
      </c>
      <c r="C2293" t="n">
        <v>36</v>
      </c>
    </row>
    <row r="2294">
      <c r="A2294" t="inlineStr">
        <is>
          <t>4577036-SET2</t>
        </is>
      </c>
      <c r="B2294" t="n">
        <v>4577036</v>
      </c>
      <c r="C2294" t="n">
        <v>2</v>
      </c>
    </row>
    <row r="2295">
      <c r="A2295" t="inlineStr">
        <is>
          <t>465-1</t>
        </is>
      </c>
      <c r="B2295" t="n">
        <v>465</v>
      </c>
      <c r="C2295" t="n">
        <v>1</v>
      </c>
    </row>
    <row r="2296">
      <c r="A2296" t="inlineStr">
        <is>
          <t>465-BAZIC</t>
        </is>
      </c>
      <c r="B2296" t="n">
        <v>465</v>
      </c>
      <c r="C2296" t="n">
        <v>1</v>
      </c>
    </row>
    <row r="2297">
      <c r="A2297" t="inlineStr">
        <is>
          <t>465-CASE</t>
        </is>
      </c>
      <c r="B2297" t="n">
        <v>465</v>
      </c>
      <c r="C2297" t="n">
        <v>48</v>
      </c>
    </row>
    <row r="2298">
      <c r="A2298" t="inlineStr">
        <is>
          <t>465-EACH</t>
        </is>
      </c>
      <c r="B2298" t="n">
        <v>465</v>
      </c>
      <c r="C2298" t="n">
        <v>1</v>
      </c>
    </row>
    <row r="2299">
      <c r="A2299" t="inlineStr">
        <is>
          <t>465-PACK4</t>
        </is>
      </c>
      <c r="B2299" t="n">
        <v>465</v>
      </c>
      <c r="C2299" t="n">
        <v>4</v>
      </c>
    </row>
    <row r="2300">
      <c r="A2300" t="inlineStr">
        <is>
          <t>465-SET2</t>
        </is>
      </c>
      <c r="B2300" t="n">
        <v>465</v>
      </c>
      <c r="C2300" t="n">
        <v>2</v>
      </c>
    </row>
    <row r="2301">
      <c r="A2301" t="inlineStr">
        <is>
          <t>465-SET4</t>
        </is>
      </c>
      <c r="B2301" t="n">
        <v>465</v>
      </c>
      <c r="C2301" t="n">
        <v>4</v>
      </c>
    </row>
    <row r="2302">
      <c r="A2302" t="inlineStr">
        <is>
          <t>46947-SET2</t>
        </is>
      </c>
      <c r="B2302" t="n">
        <v>46947</v>
      </c>
      <c r="C2302" t="n">
        <v>2</v>
      </c>
    </row>
    <row r="2303">
      <c r="A2303" t="inlineStr">
        <is>
          <t>47100-CASE</t>
        </is>
      </c>
      <c r="B2303" t="n">
        <v>47100</v>
      </c>
      <c r="C2303" t="n">
        <v>48</v>
      </c>
    </row>
    <row r="2304">
      <c r="A2304" t="inlineStr">
        <is>
          <t>47100-SET2</t>
        </is>
      </c>
      <c r="B2304" t="n">
        <v>47100</v>
      </c>
      <c r="C2304" t="n">
        <v>2</v>
      </c>
    </row>
    <row r="2305">
      <c r="A2305" t="inlineStr">
        <is>
          <t>47170-CASE</t>
        </is>
      </c>
      <c r="B2305" t="n">
        <v>47170</v>
      </c>
      <c r="C2305" t="n">
        <v>36</v>
      </c>
    </row>
    <row r="2306">
      <c r="A2306" t="inlineStr">
        <is>
          <t>47170-SET2</t>
        </is>
      </c>
      <c r="B2306" t="n">
        <v>47170</v>
      </c>
      <c r="C2306" t="n">
        <v>2</v>
      </c>
    </row>
    <row r="2307">
      <c r="A2307" t="inlineStr">
        <is>
          <t>4721636-CASE</t>
        </is>
      </c>
      <c r="B2307" t="n">
        <v>4721636</v>
      </c>
      <c r="C2307" t="n">
        <v>36</v>
      </c>
    </row>
    <row r="2308">
      <c r="A2308" t="inlineStr">
        <is>
          <t>4721636-EACH</t>
        </is>
      </c>
      <c r="B2308" t="n">
        <v>4721636</v>
      </c>
      <c r="C2308" t="n">
        <v>1</v>
      </c>
    </row>
    <row r="2309">
      <c r="A2309" t="inlineStr">
        <is>
          <t>4735836-CASE</t>
        </is>
      </c>
      <c r="B2309" t="n">
        <v>4735836</v>
      </c>
      <c r="C2309" t="n">
        <v>36</v>
      </c>
    </row>
    <row r="2310">
      <c r="A2310" t="inlineStr">
        <is>
          <t>4735836-EACH</t>
        </is>
      </c>
      <c r="B2310" t="n">
        <v>4735836</v>
      </c>
      <c r="C2310" t="n">
        <v>1</v>
      </c>
    </row>
    <row r="2311">
      <c r="A2311" t="inlineStr">
        <is>
          <t>48503-CASE</t>
        </is>
      </c>
      <c r="B2311" t="n">
        <v>48503</v>
      </c>
      <c r="C2311" t="n">
        <v>48</v>
      </c>
    </row>
    <row r="2312">
      <c r="A2312" t="inlineStr">
        <is>
          <t>48503-SET2</t>
        </is>
      </c>
      <c r="B2312" t="n">
        <v>48503</v>
      </c>
      <c r="C2312" t="n">
        <v>2</v>
      </c>
    </row>
    <row r="2313">
      <c r="A2313" t="inlineStr">
        <is>
          <t>4881436-CASE</t>
        </is>
      </c>
      <c r="B2313" t="n">
        <v>4881436</v>
      </c>
      <c r="C2313" t="n">
        <v>36</v>
      </c>
    </row>
    <row r="2314">
      <c r="A2314" t="inlineStr">
        <is>
          <t>4881436-EACH</t>
        </is>
      </c>
      <c r="B2314" t="n">
        <v>4881436</v>
      </c>
      <c r="C2314" t="n">
        <v>1</v>
      </c>
    </row>
    <row r="2315">
      <c r="A2315" t="inlineStr">
        <is>
          <t>4881536-CASE</t>
        </is>
      </c>
      <c r="B2315" t="n">
        <v>4881536</v>
      </c>
      <c r="C2315" t="n">
        <v>36</v>
      </c>
    </row>
    <row r="2316">
      <c r="A2316" t="inlineStr">
        <is>
          <t>4881536-SET2</t>
        </is>
      </c>
      <c r="B2316" t="n">
        <v>4881536</v>
      </c>
      <c r="C2316" t="n">
        <v>2</v>
      </c>
    </row>
    <row r="2317">
      <c r="A2317" t="inlineStr">
        <is>
          <t>48924-CASE</t>
        </is>
      </c>
      <c r="B2317" t="n">
        <v>48924</v>
      </c>
      <c r="C2317" t="n">
        <v>48</v>
      </c>
    </row>
    <row r="2318">
      <c r="A2318" t="inlineStr">
        <is>
          <t>48924-SET2</t>
        </is>
      </c>
      <c r="B2318" t="n">
        <v>48924</v>
      </c>
      <c r="C2318" t="n">
        <v>2</v>
      </c>
    </row>
    <row r="2319">
      <c r="A2319" t="inlineStr">
        <is>
          <t>48925-SET2</t>
        </is>
      </c>
      <c r="B2319" t="n">
        <v>48925</v>
      </c>
      <c r="C2319" t="n">
        <v>2</v>
      </c>
    </row>
    <row r="2320">
      <c r="A2320" t="inlineStr">
        <is>
          <t>49175-CASE</t>
        </is>
      </c>
      <c r="B2320" t="n">
        <v>49175</v>
      </c>
      <c r="C2320" t="n">
        <v>36</v>
      </c>
    </row>
    <row r="2321">
      <c r="A2321" t="inlineStr">
        <is>
          <t>49175-EACH</t>
        </is>
      </c>
      <c r="B2321" t="n">
        <v>49175</v>
      </c>
      <c r="C2321" t="n">
        <v>1</v>
      </c>
    </row>
    <row r="2322">
      <c r="A2322" t="inlineStr">
        <is>
          <t>5000-CASE</t>
        </is>
      </c>
      <c r="B2322" t="n">
        <v>5000</v>
      </c>
      <c r="C2322" t="n">
        <v>36</v>
      </c>
    </row>
    <row r="2323">
      <c r="A2323" t="inlineStr">
        <is>
          <t>5000-EACH</t>
        </is>
      </c>
      <c r="B2323" t="n">
        <v>5000</v>
      </c>
      <c r="C2323" t="n">
        <v>1</v>
      </c>
    </row>
    <row r="2324">
      <c r="A2324" t="inlineStr">
        <is>
          <t>5000-PACK3</t>
        </is>
      </c>
      <c r="B2324" t="n">
        <v>5000</v>
      </c>
      <c r="C2324" t="n">
        <v>3</v>
      </c>
    </row>
    <row r="2325">
      <c r="A2325" t="inlineStr">
        <is>
          <t>5001-CASE</t>
        </is>
      </c>
      <c r="B2325" t="n">
        <v>5001</v>
      </c>
      <c r="C2325" t="n">
        <v>24</v>
      </c>
    </row>
    <row r="2326">
      <c r="A2326" t="inlineStr">
        <is>
          <t>5001-EACH</t>
        </is>
      </c>
      <c r="B2326" t="n">
        <v>5001</v>
      </c>
      <c r="C2326" t="n">
        <v>1</v>
      </c>
    </row>
    <row r="2327">
      <c r="A2327" t="inlineStr">
        <is>
          <t>5001-PACK2</t>
        </is>
      </c>
      <c r="B2327" t="n">
        <v>5001</v>
      </c>
      <c r="C2327" t="n">
        <v>2</v>
      </c>
    </row>
    <row r="2328">
      <c r="A2328" t="inlineStr">
        <is>
          <t>5002-CASE</t>
        </is>
      </c>
      <c r="B2328" t="n">
        <v>5002</v>
      </c>
      <c r="C2328" t="n">
        <v>24</v>
      </c>
    </row>
    <row r="2329">
      <c r="A2329" t="inlineStr">
        <is>
          <t>5002-EACH</t>
        </is>
      </c>
      <c r="B2329" t="n">
        <v>5002</v>
      </c>
      <c r="C2329" t="n">
        <v>1</v>
      </c>
    </row>
    <row r="2330">
      <c r="A2330" t="inlineStr">
        <is>
          <t>5002-PACK2</t>
        </is>
      </c>
      <c r="B2330" t="n">
        <v>5002</v>
      </c>
      <c r="C2330" t="n">
        <v>2</v>
      </c>
    </row>
    <row r="2331">
      <c r="A2331" t="inlineStr">
        <is>
          <t>5003-CASE</t>
        </is>
      </c>
      <c r="B2331" t="n">
        <v>5003</v>
      </c>
      <c r="C2331" t="n">
        <v>24</v>
      </c>
    </row>
    <row r="2332">
      <c r="A2332" t="inlineStr">
        <is>
          <t>5003-EACH</t>
        </is>
      </c>
      <c r="B2332" t="n">
        <v>5003</v>
      </c>
      <c r="C2332" t="n">
        <v>1</v>
      </c>
    </row>
    <row r="2333">
      <c r="A2333" t="inlineStr">
        <is>
          <t>5003-PACK2</t>
        </is>
      </c>
      <c r="B2333" t="n">
        <v>5003</v>
      </c>
      <c r="C2333" t="n">
        <v>2</v>
      </c>
    </row>
    <row r="2334">
      <c r="A2334" t="inlineStr">
        <is>
          <t>5004-CASE</t>
        </is>
      </c>
      <c r="B2334" t="n">
        <v>5004</v>
      </c>
      <c r="C2334" t="n">
        <v>24</v>
      </c>
    </row>
    <row r="2335">
      <c r="A2335" t="inlineStr">
        <is>
          <t>5004-EACH</t>
        </is>
      </c>
      <c r="B2335" t="n">
        <v>5004</v>
      </c>
      <c r="C2335" t="n">
        <v>1</v>
      </c>
    </row>
    <row r="2336">
      <c r="A2336" t="inlineStr">
        <is>
          <t>5004-PACK2</t>
        </is>
      </c>
      <c r="B2336" t="n">
        <v>5004</v>
      </c>
      <c r="C2336" t="n">
        <v>2</v>
      </c>
    </row>
    <row r="2337">
      <c r="A2337" t="inlineStr">
        <is>
          <t>5005-CASE</t>
        </is>
      </c>
      <c r="B2337" t="n">
        <v>5005</v>
      </c>
      <c r="C2337" t="n">
        <v>48</v>
      </c>
    </row>
    <row r="2338">
      <c r="A2338" t="inlineStr">
        <is>
          <t>5005-EACH</t>
        </is>
      </c>
      <c r="B2338" t="n">
        <v>5005</v>
      </c>
      <c r="C2338" t="n">
        <v>1</v>
      </c>
    </row>
    <row r="2339">
      <c r="A2339" t="inlineStr">
        <is>
          <t>5005-PACK4</t>
        </is>
      </c>
      <c r="B2339" t="n">
        <v>5005</v>
      </c>
      <c r="C2339" t="n">
        <v>4</v>
      </c>
    </row>
    <row r="2340">
      <c r="A2340" t="inlineStr">
        <is>
          <t>5009-CASE</t>
        </is>
      </c>
      <c r="B2340" t="n">
        <v>5009</v>
      </c>
      <c r="C2340" t="n">
        <v>36</v>
      </c>
    </row>
    <row r="2341">
      <c r="A2341" t="inlineStr">
        <is>
          <t>5009-EACH</t>
        </is>
      </c>
      <c r="B2341" t="n">
        <v>5009</v>
      </c>
      <c r="C2341" t="n">
        <v>1</v>
      </c>
    </row>
    <row r="2342">
      <c r="A2342" t="inlineStr">
        <is>
          <t>5009-PACK2</t>
        </is>
      </c>
      <c r="B2342" t="n">
        <v>5009</v>
      </c>
      <c r="C2342" t="n">
        <v>2</v>
      </c>
    </row>
    <row r="2343">
      <c r="A2343" t="inlineStr">
        <is>
          <t>5010-CASE</t>
        </is>
      </c>
      <c r="B2343" t="n">
        <v>5010</v>
      </c>
      <c r="C2343" t="n">
        <v>50</v>
      </c>
    </row>
    <row r="2344">
      <c r="A2344" t="inlineStr">
        <is>
          <t>5010-EACH</t>
        </is>
      </c>
      <c r="B2344" t="n">
        <v>5010</v>
      </c>
      <c r="C2344" t="n">
        <v>1</v>
      </c>
    </row>
    <row r="2345">
      <c r="A2345" t="inlineStr">
        <is>
          <t>5010-PACK2</t>
        </is>
      </c>
      <c r="B2345" t="n">
        <v>5010</v>
      </c>
      <c r="C2345" t="n">
        <v>2</v>
      </c>
    </row>
    <row r="2346">
      <c r="A2346" t="inlineStr">
        <is>
          <t>5010-PACK5</t>
        </is>
      </c>
      <c r="B2346" t="n">
        <v>5010</v>
      </c>
      <c r="C2346" t="n">
        <v>5</v>
      </c>
    </row>
    <row r="2347">
      <c r="A2347" t="inlineStr">
        <is>
          <t>5010-SET5-BAZIC</t>
        </is>
      </c>
      <c r="B2347" t="n">
        <v>5010</v>
      </c>
      <c r="C2347" t="n">
        <v>5</v>
      </c>
    </row>
    <row r="2348">
      <c r="A2348" t="inlineStr">
        <is>
          <t>5011-BAZIC</t>
        </is>
      </c>
      <c r="B2348" t="n">
        <v>5011</v>
      </c>
      <c r="C2348" t="n">
        <v>1</v>
      </c>
    </row>
    <row r="2349">
      <c r="A2349" t="inlineStr">
        <is>
          <t>5011-CASE</t>
        </is>
      </c>
      <c r="B2349" t="n">
        <v>5011</v>
      </c>
      <c r="C2349" t="n">
        <v>50</v>
      </c>
    </row>
    <row r="2350">
      <c r="A2350" t="inlineStr">
        <is>
          <t>5011-EACH</t>
        </is>
      </c>
      <c r="B2350" t="n">
        <v>5011</v>
      </c>
      <c r="C2350" t="n">
        <v>1</v>
      </c>
    </row>
    <row r="2351">
      <c r="A2351" t="inlineStr">
        <is>
          <t>5011-PACK2</t>
        </is>
      </c>
      <c r="B2351" t="n">
        <v>5011</v>
      </c>
      <c r="C2351" t="n">
        <v>2</v>
      </c>
    </row>
    <row r="2352">
      <c r="A2352" t="inlineStr">
        <is>
          <t>5011-PACK4</t>
        </is>
      </c>
      <c r="B2352" t="n">
        <v>5011</v>
      </c>
      <c r="C2352" t="n">
        <v>4</v>
      </c>
    </row>
    <row r="2353">
      <c r="A2353" t="inlineStr">
        <is>
          <t>5011-SET2-BAZIC</t>
        </is>
      </c>
      <c r="B2353" t="n">
        <v>5011</v>
      </c>
      <c r="C2353" t="n">
        <v>2</v>
      </c>
    </row>
    <row r="2354">
      <c r="A2354" t="inlineStr">
        <is>
          <t>5011-SET4-BAZIC</t>
        </is>
      </c>
      <c r="B2354" t="n">
        <v>5011</v>
      </c>
      <c r="C2354" t="n">
        <v>4</v>
      </c>
    </row>
    <row r="2355">
      <c r="A2355" t="inlineStr">
        <is>
          <t>5012-CASE</t>
        </is>
      </c>
      <c r="B2355" t="n">
        <v>5012</v>
      </c>
      <c r="C2355" t="n">
        <v>50</v>
      </c>
    </row>
    <row r="2356">
      <c r="A2356" t="inlineStr">
        <is>
          <t>5012-EACH</t>
        </is>
      </c>
      <c r="B2356" t="n">
        <v>5012</v>
      </c>
      <c r="C2356" t="n">
        <v>1</v>
      </c>
    </row>
    <row r="2357">
      <c r="A2357" t="inlineStr">
        <is>
          <t>5012-PACK2</t>
        </is>
      </c>
      <c r="B2357" t="n">
        <v>5012</v>
      </c>
      <c r="C2357" t="n">
        <v>2</v>
      </c>
    </row>
    <row r="2358">
      <c r="A2358" t="inlineStr">
        <is>
          <t>5012-PACK6</t>
        </is>
      </c>
      <c r="B2358" t="n">
        <v>5012</v>
      </c>
      <c r="C2358" t="n">
        <v>6</v>
      </c>
    </row>
    <row r="2359">
      <c r="A2359" t="inlineStr">
        <is>
          <t>5012-SET2-BAZIC</t>
        </is>
      </c>
      <c r="B2359" t="n">
        <v>5012</v>
      </c>
      <c r="C2359" t="n">
        <v>2</v>
      </c>
    </row>
    <row r="2360">
      <c r="A2360" t="inlineStr">
        <is>
          <t>5012-SET6-BAZIC</t>
        </is>
      </c>
      <c r="B2360" t="n">
        <v>5012</v>
      </c>
      <c r="C2360" t="n">
        <v>6</v>
      </c>
    </row>
    <row r="2361">
      <c r="A2361" t="inlineStr">
        <is>
          <t>5013-BAZIC</t>
        </is>
      </c>
      <c r="B2361" t="n">
        <v>5013</v>
      </c>
      <c r="C2361" t="n">
        <v>1</v>
      </c>
    </row>
    <row r="2362">
      <c r="A2362" t="inlineStr">
        <is>
          <t>5013-CASE</t>
        </is>
      </c>
      <c r="B2362" t="n">
        <v>5013</v>
      </c>
      <c r="C2362" t="n">
        <v>50</v>
      </c>
    </row>
    <row r="2363">
      <c r="A2363" t="inlineStr">
        <is>
          <t>5013-EACH</t>
        </is>
      </c>
      <c r="B2363" t="n">
        <v>5013</v>
      </c>
      <c r="C2363" t="n">
        <v>1</v>
      </c>
    </row>
    <row r="2364">
      <c r="A2364" t="inlineStr">
        <is>
          <t>5013-PACK2</t>
        </is>
      </c>
      <c r="B2364" t="n">
        <v>5013</v>
      </c>
      <c r="C2364" t="n">
        <v>2</v>
      </c>
    </row>
    <row r="2365">
      <c r="A2365" t="inlineStr">
        <is>
          <t>5013-PACK4</t>
        </is>
      </c>
      <c r="B2365" t="n">
        <v>5013</v>
      </c>
      <c r="C2365" t="n">
        <v>4</v>
      </c>
    </row>
    <row r="2366">
      <c r="A2366" t="inlineStr">
        <is>
          <t>5013-SET2-BAZIC</t>
        </is>
      </c>
      <c r="B2366" t="n">
        <v>5013</v>
      </c>
      <c r="C2366" t="n">
        <v>2</v>
      </c>
    </row>
    <row r="2367">
      <c r="A2367" t="inlineStr">
        <is>
          <t>5013-SET4-BAZIC</t>
        </is>
      </c>
      <c r="B2367" t="n">
        <v>5013</v>
      </c>
      <c r="C2367" t="n">
        <v>4</v>
      </c>
    </row>
    <row r="2368">
      <c r="A2368" t="inlineStr">
        <is>
          <t>5014-CASE</t>
        </is>
      </c>
      <c r="B2368" t="n">
        <v>5014</v>
      </c>
      <c r="C2368" t="n">
        <v>45</v>
      </c>
    </row>
    <row r="2369">
      <c r="A2369" t="inlineStr">
        <is>
          <t>5014-EACH</t>
        </is>
      </c>
      <c r="B2369" t="n">
        <v>5014</v>
      </c>
      <c r="C2369" t="n">
        <v>1</v>
      </c>
    </row>
    <row r="2370">
      <c r="A2370" t="inlineStr">
        <is>
          <t>5014-PACK2</t>
        </is>
      </c>
      <c r="B2370" t="n">
        <v>5014</v>
      </c>
      <c r="C2370" t="n">
        <v>2</v>
      </c>
    </row>
    <row r="2371">
      <c r="A2371" t="inlineStr">
        <is>
          <t>5015-CASE</t>
        </is>
      </c>
      <c r="B2371" t="n">
        <v>5015</v>
      </c>
      <c r="C2371" t="n">
        <v>100</v>
      </c>
    </row>
    <row r="2372">
      <c r="A2372" t="inlineStr">
        <is>
          <t>5016-CASE</t>
        </is>
      </c>
      <c r="B2372" t="n">
        <v>5016</v>
      </c>
      <c r="C2372" t="n">
        <v>25</v>
      </c>
    </row>
    <row r="2373">
      <c r="A2373" t="inlineStr">
        <is>
          <t>5017-CASE</t>
        </is>
      </c>
      <c r="B2373" t="n">
        <v>5017</v>
      </c>
      <c r="C2373" t="n">
        <v>25</v>
      </c>
    </row>
    <row r="2374">
      <c r="A2374" t="inlineStr">
        <is>
          <t>5018-CASE</t>
        </is>
      </c>
      <c r="B2374" t="n">
        <v>5018</v>
      </c>
      <c r="C2374" t="n">
        <v>25</v>
      </c>
    </row>
    <row r="2375">
      <c r="A2375" t="inlineStr">
        <is>
          <t>5019-CASE</t>
        </is>
      </c>
      <c r="B2375" t="n">
        <v>5019</v>
      </c>
      <c r="C2375" t="n">
        <v>25</v>
      </c>
    </row>
    <row r="2376">
      <c r="A2376" t="inlineStr">
        <is>
          <t>501-BOX</t>
        </is>
      </c>
      <c r="B2376" t="n">
        <v>501</v>
      </c>
      <c r="C2376" t="n">
        <v>24</v>
      </c>
    </row>
    <row r="2377">
      <c r="A2377" t="inlineStr">
        <is>
          <t>501-SET4</t>
        </is>
      </c>
      <c r="B2377" t="n">
        <v>501</v>
      </c>
      <c r="C2377" t="n">
        <v>4</v>
      </c>
    </row>
    <row r="2378">
      <c r="A2378" t="inlineStr">
        <is>
          <t>5020-CASE</t>
        </is>
      </c>
      <c r="B2378" t="n">
        <v>5020</v>
      </c>
      <c r="C2378" t="n">
        <v>25</v>
      </c>
    </row>
    <row r="2379">
      <c r="A2379" t="inlineStr">
        <is>
          <t>5021-CASE</t>
        </is>
      </c>
      <c r="B2379" t="n">
        <v>5021</v>
      </c>
      <c r="C2379" t="n">
        <v>25</v>
      </c>
    </row>
    <row r="2380">
      <c r="A2380" t="inlineStr">
        <is>
          <t>5022-CASE</t>
        </is>
      </c>
      <c r="B2380" t="n">
        <v>5022</v>
      </c>
      <c r="C2380" t="n">
        <v>25</v>
      </c>
    </row>
    <row r="2381">
      <c r="A2381" t="inlineStr">
        <is>
          <t>5023-CASE</t>
        </is>
      </c>
      <c r="B2381" t="n">
        <v>5023</v>
      </c>
      <c r="C2381" t="n">
        <v>25</v>
      </c>
    </row>
    <row r="2382">
      <c r="A2382" t="inlineStr">
        <is>
          <t>5024-CASE</t>
        </is>
      </c>
      <c r="B2382" t="n">
        <v>5024</v>
      </c>
      <c r="C2382" t="n">
        <v>25</v>
      </c>
    </row>
    <row r="2383">
      <c r="A2383" t="inlineStr">
        <is>
          <t>5025-CASE</t>
        </is>
      </c>
      <c r="B2383" t="n">
        <v>5025</v>
      </c>
      <c r="C2383" t="n">
        <v>25</v>
      </c>
    </row>
    <row r="2384">
      <c r="A2384" t="inlineStr">
        <is>
          <t>5026-CASE</t>
        </is>
      </c>
      <c r="B2384" t="n">
        <v>5026</v>
      </c>
      <c r="C2384" t="n">
        <v>25</v>
      </c>
    </row>
    <row r="2385">
      <c r="A2385" t="inlineStr">
        <is>
          <t>5027-CASE</t>
        </is>
      </c>
      <c r="B2385" t="n">
        <v>5027</v>
      </c>
      <c r="C2385" t="n">
        <v>48</v>
      </c>
    </row>
    <row r="2386">
      <c r="A2386" t="inlineStr">
        <is>
          <t>5027-EACH</t>
        </is>
      </c>
      <c r="B2386" t="n">
        <v>5027</v>
      </c>
      <c r="C2386" t="n">
        <v>1</v>
      </c>
    </row>
    <row r="2387">
      <c r="A2387" t="inlineStr">
        <is>
          <t>5027-PACK2</t>
        </is>
      </c>
      <c r="B2387" t="n">
        <v>5027</v>
      </c>
      <c r="C2387" t="n">
        <v>2</v>
      </c>
    </row>
    <row r="2388">
      <c r="A2388" t="inlineStr">
        <is>
          <t>5028-CASE</t>
        </is>
      </c>
      <c r="B2388" t="n">
        <v>5028</v>
      </c>
      <c r="C2388" t="n">
        <v>25</v>
      </c>
    </row>
    <row r="2389">
      <c r="A2389" t="inlineStr">
        <is>
          <t>5029-CASE</t>
        </is>
      </c>
      <c r="B2389" t="n">
        <v>5029</v>
      </c>
      <c r="C2389" t="n">
        <v>25</v>
      </c>
    </row>
    <row r="2390">
      <c r="A2390" t="inlineStr">
        <is>
          <t>5030-CASE</t>
        </is>
      </c>
      <c r="B2390" t="n">
        <v>5030</v>
      </c>
      <c r="C2390" t="n">
        <v>25</v>
      </c>
    </row>
    <row r="2391">
      <c r="A2391" t="inlineStr">
        <is>
          <t>5031-CASE</t>
        </is>
      </c>
      <c r="B2391" t="n">
        <v>5031</v>
      </c>
      <c r="C2391" t="n">
        <v>25</v>
      </c>
    </row>
    <row r="2392">
      <c r="A2392" t="inlineStr">
        <is>
          <t>5032-CASE</t>
        </is>
      </c>
      <c r="B2392" t="n">
        <v>5032</v>
      </c>
      <c r="C2392" t="n">
        <v>25</v>
      </c>
    </row>
    <row r="2393">
      <c r="A2393" t="inlineStr">
        <is>
          <t>5033-CASE</t>
        </is>
      </c>
      <c r="B2393" t="n">
        <v>5033</v>
      </c>
      <c r="C2393" t="n">
        <v>24</v>
      </c>
    </row>
    <row r="2394">
      <c r="A2394" t="inlineStr">
        <is>
          <t>5033-EACH</t>
        </is>
      </c>
      <c r="B2394" t="n">
        <v>5033</v>
      </c>
      <c r="C2394" t="n">
        <v>1</v>
      </c>
    </row>
    <row r="2395">
      <c r="A2395" t="inlineStr">
        <is>
          <t>5033-PACK2</t>
        </is>
      </c>
      <c r="B2395" t="n">
        <v>5033</v>
      </c>
      <c r="C2395" t="n">
        <v>2</v>
      </c>
    </row>
    <row r="2396">
      <c r="A2396" t="inlineStr">
        <is>
          <t>5034-CASE</t>
        </is>
      </c>
      <c r="B2396" t="n">
        <v>5034</v>
      </c>
      <c r="C2396" t="n">
        <v>24</v>
      </c>
    </row>
    <row r="2397">
      <c r="A2397" t="inlineStr">
        <is>
          <t>5034-EACH</t>
        </is>
      </c>
      <c r="B2397" t="n">
        <v>5034</v>
      </c>
      <c r="C2397" t="n">
        <v>1</v>
      </c>
    </row>
    <row r="2398">
      <c r="A2398" t="inlineStr">
        <is>
          <t>5034-PACK2</t>
        </is>
      </c>
      <c r="B2398" t="n">
        <v>5034</v>
      </c>
      <c r="C2398" t="n">
        <v>2</v>
      </c>
    </row>
    <row r="2399">
      <c r="A2399" t="inlineStr">
        <is>
          <t>5035-CASE</t>
        </is>
      </c>
      <c r="B2399" t="n">
        <v>5035</v>
      </c>
      <c r="C2399" t="n">
        <v>24</v>
      </c>
    </row>
    <row r="2400">
      <c r="A2400" t="inlineStr">
        <is>
          <t>5035-SET4</t>
        </is>
      </c>
      <c r="B2400" t="n">
        <v>5035</v>
      </c>
      <c r="C2400" t="n">
        <v>4</v>
      </c>
    </row>
    <row r="2401">
      <c r="A2401" t="inlineStr">
        <is>
          <t>5038-CASE</t>
        </is>
      </c>
      <c r="B2401" t="n">
        <v>5038</v>
      </c>
      <c r="C2401" t="n">
        <v>6</v>
      </c>
    </row>
    <row r="2402">
      <c r="A2402" t="inlineStr">
        <is>
          <t>5038-EACH</t>
        </is>
      </c>
      <c r="B2402" t="n">
        <v>5038</v>
      </c>
      <c r="C2402" t="n">
        <v>1</v>
      </c>
    </row>
    <row r="2403">
      <c r="A2403" t="inlineStr">
        <is>
          <t>5038-PACK2</t>
        </is>
      </c>
      <c r="B2403" t="n">
        <v>5038</v>
      </c>
      <c r="C2403" t="n">
        <v>2</v>
      </c>
    </row>
    <row r="2404">
      <c r="A2404" t="inlineStr">
        <is>
          <t>5039-CASE</t>
        </is>
      </c>
      <c r="B2404" t="n">
        <v>5039</v>
      </c>
      <c r="C2404" t="n">
        <v>6</v>
      </c>
    </row>
    <row r="2405">
      <c r="A2405" t="inlineStr">
        <is>
          <t>5039-EACH</t>
        </is>
      </c>
      <c r="B2405" t="n">
        <v>5039</v>
      </c>
      <c r="C2405" t="n">
        <v>1</v>
      </c>
    </row>
    <row r="2406">
      <c r="A2406" t="inlineStr">
        <is>
          <t>5039-PACK2</t>
        </is>
      </c>
      <c r="B2406" t="n">
        <v>5039</v>
      </c>
      <c r="C2406" t="n">
        <v>2</v>
      </c>
    </row>
    <row r="2407">
      <c r="A2407" t="inlineStr">
        <is>
          <t>503-BOX</t>
        </is>
      </c>
      <c r="B2407" t="n">
        <v>503</v>
      </c>
      <c r="C2407" t="n">
        <v>24</v>
      </c>
    </row>
    <row r="2408">
      <c r="A2408" t="inlineStr">
        <is>
          <t>503-SET4</t>
        </is>
      </c>
      <c r="B2408" t="n">
        <v>503</v>
      </c>
      <c r="C2408" t="n">
        <v>4</v>
      </c>
    </row>
    <row r="2409">
      <c r="A2409" t="inlineStr">
        <is>
          <t>5040-CASE</t>
        </is>
      </c>
      <c r="B2409" t="n">
        <v>5040</v>
      </c>
      <c r="C2409" t="n">
        <v>48</v>
      </c>
    </row>
    <row r="2410">
      <c r="A2410" t="inlineStr">
        <is>
          <t>5040-EACH</t>
        </is>
      </c>
      <c r="B2410" t="n">
        <v>5040</v>
      </c>
      <c r="C2410" t="n">
        <v>1</v>
      </c>
    </row>
    <row r="2411">
      <c r="A2411" t="inlineStr">
        <is>
          <t>5040-PACK4</t>
        </is>
      </c>
      <c r="B2411" t="n">
        <v>5040</v>
      </c>
      <c r="C2411" t="n">
        <v>4</v>
      </c>
    </row>
    <row r="2412">
      <c r="A2412" t="inlineStr">
        <is>
          <t>5042-CASE</t>
        </is>
      </c>
      <c r="B2412" t="n">
        <v>5042</v>
      </c>
      <c r="C2412" t="n">
        <v>48</v>
      </c>
    </row>
    <row r="2413">
      <c r="A2413" t="inlineStr">
        <is>
          <t>5042-SET2</t>
        </is>
      </c>
      <c r="B2413" t="n">
        <v>5042</v>
      </c>
      <c r="C2413" t="n">
        <v>2</v>
      </c>
    </row>
    <row r="2414">
      <c r="A2414" t="inlineStr">
        <is>
          <t>5043-CASE</t>
        </is>
      </c>
      <c r="B2414" t="n">
        <v>5043</v>
      </c>
      <c r="C2414" t="n">
        <v>48</v>
      </c>
    </row>
    <row r="2415">
      <c r="A2415" t="inlineStr">
        <is>
          <t>5043-EACH</t>
        </is>
      </c>
      <c r="B2415" t="n">
        <v>5043</v>
      </c>
      <c r="C2415" t="n">
        <v>1</v>
      </c>
    </row>
    <row r="2416">
      <c r="A2416" t="inlineStr">
        <is>
          <t>5043-PACK12</t>
        </is>
      </c>
      <c r="B2416" t="n">
        <v>5043</v>
      </c>
      <c r="C2416" t="n">
        <v>12</v>
      </c>
    </row>
    <row r="2417">
      <c r="A2417" t="inlineStr">
        <is>
          <t>5043-PACK12-B</t>
        </is>
      </c>
      <c r="B2417" t="n">
        <v>5043</v>
      </c>
      <c r="C2417" t="n">
        <v>12</v>
      </c>
    </row>
    <row r="2418">
      <c r="A2418" t="inlineStr">
        <is>
          <t>5043-PACK2</t>
        </is>
      </c>
      <c r="B2418" t="n">
        <v>5043</v>
      </c>
      <c r="C2418" t="n">
        <v>2</v>
      </c>
    </row>
    <row r="2419">
      <c r="A2419" t="inlineStr">
        <is>
          <t>5044-CASE</t>
        </is>
      </c>
      <c r="B2419" t="n">
        <v>5044</v>
      </c>
      <c r="C2419" t="n">
        <v>48</v>
      </c>
    </row>
    <row r="2420">
      <c r="A2420" t="inlineStr">
        <is>
          <t>5044-EACH</t>
        </is>
      </c>
      <c r="B2420" t="n">
        <v>5044</v>
      </c>
      <c r="C2420" t="n">
        <v>1</v>
      </c>
    </row>
    <row r="2421">
      <c r="A2421" t="inlineStr">
        <is>
          <t>5044-PACK2</t>
        </is>
      </c>
      <c r="B2421" t="n">
        <v>5044</v>
      </c>
      <c r="C2421" t="n">
        <v>2</v>
      </c>
    </row>
    <row r="2422">
      <c r="A2422" t="inlineStr">
        <is>
          <t>5044-PACK3-B</t>
        </is>
      </c>
      <c r="B2422" t="n">
        <v>5044</v>
      </c>
      <c r="C2422" t="n">
        <v>3</v>
      </c>
    </row>
    <row r="2423">
      <c r="A2423" t="inlineStr">
        <is>
          <t>5045-BAZIC</t>
        </is>
      </c>
      <c r="B2423" t="n">
        <v>5045</v>
      </c>
      <c r="C2423" t="n">
        <v>1</v>
      </c>
    </row>
    <row r="2424">
      <c r="A2424" t="inlineStr">
        <is>
          <t>5045-CASE</t>
        </is>
      </c>
      <c r="B2424" t="n">
        <v>5045</v>
      </c>
      <c r="C2424" t="n">
        <v>48</v>
      </c>
    </row>
    <row r="2425">
      <c r="A2425" t="inlineStr">
        <is>
          <t>5045-EACH</t>
        </is>
      </c>
      <c r="B2425" t="n">
        <v>5045</v>
      </c>
      <c r="C2425" t="n">
        <v>1</v>
      </c>
    </row>
    <row r="2426">
      <c r="A2426" t="inlineStr">
        <is>
          <t>5045-PACK2</t>
        </is>
      </c>
      <c r="B2426" t="n">
        <v>5045</v>
      </c>
      <c r="C2426" t="n">
        <v>2</v>
      </c>
    </row>
    <row r="2427">
      <c r="A2427" t="inlineStr">
        <is>
          <t>5046-CASE</t>
        </is>
      </c>
      <c r="B2427" t="n">
        <v>5046</v>
      </c>
      <c r="C2427" t="n">
        <v>24</v>
      </c>
    </row>
    <row r="2428">
      <c r="A2428" t="inlineStr">
        <is>
          <t>5046-EACH</t>
        </is>
      </c>
      <c r="B2428" t="n">
        <v>5046</v>
      </c>
      <c r="C2428" t="n">
        <v>1</v>
      </c>
    </row>
    <row r="2429">
      <c r="A2429" t="inlineStr">
        <is>
          <t>5046-PACK4</t>
        </is>
      </c>
      <c r="B2429" t="n">
        <v>5046</v>
      </c>
      <c r="C2429" t="n">
        <v>4</v>
      </c>
    </row>
    <row r="2430">
      <c r="A2430" t="inlineStr">
        <is>
          <t>5047-CASE</t>
        </is>
      </c>
      <c r="B2430" t="n">
        <v>5047</v>
      </c>
      <c r="C2430" t="n">
        <v>24</v>
      </c>
    </row>
    <row r="2431">
      <c r="A2431" t="inlineStr">
        <is>
          <t>5047-EACH</t>
        </is>
      </c>
      <c r="B2431" t="n">
        <v>5047</v>
      </c>
      <c r="C2431" t="n">
        <v>1</v>
      </c>
    </row>
    <row r="2432">
      <c r="A2432" t="inlineStr">
        <is>
          <t>5047-PACK4</t>
        </is>
      </c>
      <c r="B2432" t="n">
        <v>5047</v>
      </c>
      <c r="C2432" t="n">
        <v>4</v>
      </c>
    </row>
    <row r="2433">
      <c r="A2433" t="inlineStr">
        <is>
          <t>5048-CASE</t>
        </is>
      </c>
      <c r="B2433" t="n">
        <v>5048</v>
      </c>
      <c r="C2433" t="n">
        <v>24</v>
      </c>
    </row>
    <row r="2434">
      <c r="A2434" t="inlineStr">
        <is>
          <t>5048-EACH</t>
        </is>
      </c>
      <c r="B2434" t="n">
        <v>5048</v>
      </c>
      <c r="C2434" t="n">
        <v>1</v>
      </c>
    </row>
    <row r="2435">
      <c r="A2435" t="inlineStr">
        <is>
          <t>5048-PACK4</t>
        </is>
      </c>
      <c r="B2435" t="n">
        <v>5048</v>
      </c>
      <c r="C2435" t="n">
        <v>4</v>
      </c>
    </row>
    <row r="2436">
      <c r="A2436" t="inlineStr">
        <is>
          <t>5049-CASE</t>
        </is>
      </c>
      <c r="B2436" t="n">
        <v>5049</v>
      </c>
      <c r="C2436" t="n">
        <v>24</v>
      </c>
    </row>
    <row r="2437">
      <c r="A2437" t="inlineStr">
        <is>
          <t>5049-EACH</t>
        </is>
      </c>
      <c r="B2437" t="n">
        <v>5049</v>
      </c>
      <c r="C2437" t="n">
        <v>1</v>
      </c>
    </row>
    <row r="2438">
      <c r="A2438" t="inlineStr">
        <is>
          <t>5049-PACK4</t>
        </is>
      </c>
      <c r="B2438" t="n">
        <v>5049</v>
      </c>
      <c r="C2438" t="n">
        <v>4</v>
      </c>
    </row>
    <row r="2439">
      <c r="A2439" t="inlineStr">
        <is>
          <t>5050-CASE</t>
        </is>
      </c>
      <c r="B2439" t="n">
        <v>5050</v>
      </c>
      <c r="C2439" t="n">
        <v>48</v>
      </c>
    </row>
    <row r="2440">
      <c r="A2440" t="inlineStr">
        <is>
          <t>5050-EACH</t>
        </is>
      </c>
      <c r="B2440" t="n">
        <v>5050</v>
      </c>
      <c r="C2440" t="n">
        <v>1</v>
      </c>
    </row>
    <row r="2441">
      <c r="A2441" t="inlineStr">
        <is>
          <t>5050-PACK4</t>
        </is>
      </c>
      <c r="B2441" t="n">
        <v>5050</v>
      </c>
      <c r="C2441" t="n">
        <v>4</v>
      </c>
    </row>
    <row r="2442">
      <c r="A2442" t="inlineStr">
        <is>
          <t>5051-CASE</t>
        </is>
      </c>
      <c r="B2442" t="n">
        <v>5051</v>
      </c>
      <c r="C2442" t="n">
        <v>48</v>
      </c>
    </row>
    <row r="2443">
      <c r="A2443" t="inlineStr">
        <is>
          <t>5051-EACH</t>
        </is>
      </c>
      <c r="B2443" t="n">
        <v>5051</v>
      </c>
      <c r="C2443" t="n">
        <v>1</v>
      </c>
    </row>
    <row r="2444">
      <c r="A2444" t="inlineStr">
        <is>
          <t>5051-PACK4</t>
        </is>
      </c>
      <c r="B2444" t="n">
        <v>5051</v>
      </c>
      <c r="C2444" t="n">
        <v>4</v>
      </c>
    </row>
    <row r="2445">
      <c r="A2445" t="inlineStr">
        <is>
          <t>5052-CASE</t>
        </is>
      </c>
      <c r="B2445" t="n">
        <v>5052</v>
      </c>
      <c r="C2445" t="n">
        <v>48</v>
      </c>
    </row>
    <row r="2446">
      <c r="A2446" t="inlineStr">
        <is>
          <t>5052-EACH</t>
        </is>
      </c>
      <c r="B2446" t="n">
        <v>5052</v>
      </c>
      <c r="C2446" t="n">
        <v>1</v>
      </c>
    </row>
    <row r="2447">
      <c r="A2447" t="inlineStr">
        <is>
          <t>5052-PACK4</t>
        </is>
      </c>
      <c r="B2447" t="n">
        <v>5052</v>
      </c>
      <c r="C2447" t="n">
        <v>4</v>
      </c>
    </row>
    <row r="2448">
      <c r="A2448" t="inlineStr">
        <is>
          <t>5053-CASE</t>
        </is>
      </c>
      <c r="B2448" t="n">
        <v>5053</v>
      </c>
      <c r="C2448" t="n">
        <v>48</v>
      </c>
    </row>
    <row r="2449">
      <c r="A2449" t="inlineStr">
        <is>
          <t>5053-SET2</t>
        </is>
      </c>
      <c r="B2449" t="n">
        <v>5053</v>
      </c>
      <c r="C2449" t="n">
        <v>2</v>
      </c>
    </row>
    <row r="2450">
      <c r="A2450" t="inlineStr">
        <is>
          <t>5054-BOX</t>
        </is>
      </c>
      <c r="B2450" t="n">
        <v>5054</v>
      </c>
      <c r="C2450" t="n">
        <v>24</v>
      </c>
    </row>
    <row r="2451">
      <c r="A2451" t="inlineStr">
        <is>
          <t>5054-SET5</t>
        </is>
      </c>
      <c r="B2451" t="n">
        <v>5054</v>
      </c>
      <c r="C2451" t="n">
        <v>5</v>
      </c>
    </row>
    <row r="2452">
      <c r="A2452" t="inlineStr">
        <is>
          <t>5055-CASE</t>
        </is>
      </c>
      <c r="B2452" t="n">
        <v>5055</v>
      </c>
      <c r="C2452" t="n">
        <v>25</v>
      </c>
    </row>
    <row r="2453">
      <c r="A2453" t="inlineStr">
        <is>
          <t>5056-CASE</t>
        </is>
      </c>
      <c r="B2453" t="n">
        <v>5056</v>
      </c>
      <c r="C2453" t="n">
        <v>25</v>
      </c>
    </row>
    <row r="2454">
      <c r="A2454" t="inlineStr">
        <is>
          <t>5057-CASE</t>
        </is>
      </c>
      <c r="B2454" t="n">
        <v>5057</v>
      </c>
      <c r="C2454" t="n">
        <v>25</v>
      </c>
    </row>
    <row r="2455">
      <c r="A2455" t="inlineStr">
        <is>
          <t>5059-CASE</t>
        </is>
      </c>
      <c r="B2455" t="n">
        <v>5059</v>
      </c>
      <c r="C2455" t="n">
        <v>48</v>
      </c>
    </row>
    <row r="2456">
      <c r="A2456" t="inlineStr">
        <is>
          <t>5059-EACH</t>
        </is>
      </c>
      <c r="B2456" t="n">
        <v>5059</v>
      </c>
      <c r="C2456" t="n">
        <v>1</v>
      </c>
    </row>
    <row r="2457">
      <c r="A2457" t="inlineStr">
        <is>
          <t>5059-PACK2</t>
        </is>
      </c>
      <c r="B2457" t="n">
        <v>5059</v>
      </c>
      <c r="C2457" t="n">
        <v>2</v>
      </c>
    </row>
    <row r="2458">
      <c r="A2458" t="inlineStr">
        <is>
          <t>5064-CASE</t>
        </is>
      </c>
      <c r="B2458" t="n">
        <v>5064</v>
      </c>
      <c r="C2458" t="n">
        <v>5</v>
      </c>
    </row>
    <row r="2459">
      <c r="A2459" t="inlineStr">
        <is>
          <t>5064-EACH</t>
        </is>
      </c>
      <c r="B2459" t="n">
        <v>5064</v>
      </c>
      <c r="C2459" t="n">
        <v>1</v>
      </c>
    </row>
    <row r="2460">
      <c r="A2460" t="inlineStr">
        <is>
          <t>5064-PACK2</t>
        </is>
      </c>
      <c r="B2460" t="n">
        <v>5064</v>
      </c>
      <c r="C2460" t="n">
        <v>4</v>
      </c>
    </row>
    <row r="2461">
      <c r="A2461" t="inlineStr">
        <is>
          <t>5065-CASE</t>
        </is>
      </c>
      <c r="B2461" t="n">
        <v>5065</v>
      </c>
      <c r="C2461" t="n">
        <v>24</v>
      </c>
    </row>
    <row r="2462">
      <c r="A2462" t="inlineStr">
        <is>
          <t>5065-EACH</t>
        </is>
      </c>
      <c r="B2462" t="n">
        <v>5065</v>
      </c>
      <c r="C2462" t="n">
        <v>1</v>
      </c>
    </row>
    <row r="2463">
      <c r="A2463" t="inlineStr">
        <is>
          <t>5065-PACK4</t>
        </is>
      </c>
      <c r="B2463" t="n">
        <v>5065</v>
      </c>
      <c r="C2463" t="n">
        <v>4</v>
      </c>
    </row>
    <row r="2464">
      <c r="A2464" t="inlineStr">
        <is>
          <t>5066-CASE</t>
        </is>
      </c>
      <c r="B2464" t="n">
        <v>5066</v>
      </c>
      <c r="C2464" t="n">
        <v>24</v>
      </c>
    </row>
    <row r="2465">
      <c r="A2465" t="inlineStr">
        <is>
          <t>5066-EACH</t>
        </is>
      </c>
      <c r="B2465" t="n">
        <v>5066</v>
      </c>
      <c r="C2465" t="n">
        <v>1</v>
      </c>
    </row>
    <row r="2466">
      <c r="A2466" t="inlineStr">
        <is>
          <t>5066-PACK4</t>
        </is>
      </c>
      <c r="B2466" t="n">
        <v>5066</v>
      </c>
      <c r="C2466" t="n">
        <v>4</v>
      </c>
    </row>
    <row r="2467">
      <c r="A2467" t="inlineStr">
        <is>
          <t>5067-CASE</t>
        </is>
      </c>
      <c r="B2467" t="n">
        <v>5067</v>
      </c>
      <c r="C2467" t="n">
        <v>24</v>
      </c>
    </row>
    <row r="2468">
      <c r="A2468" t="inlineStr">
        <is>
          <t>5067-EACH</t>
        </is>
      </c>
      <c r="B2468" t="n">
        <v>5067</v>
      </c>
      <c r="C2468" t="n">
        <v>1</v>
      </c>
    </row>
    <row r="2469">
      <c r="A2469" t="inlineStr">
        <is>
          <t>5067-PACK4</t>
        </is>
      </c>
      <c r="B2469" t="n">
        <v>5067</v>
      </c>
      <c r="C2469" t="n">
        <v>4</v>
      </c>
    </row>
    <row r="2470">
      <c r="A2470" t="inlineStr">
        <is>
          <t>5068-CASE</t>
        </is>
      </c>
      <c r="B2470" t="n">
        <v>5068</v>
      </c>
      <c r="C2470" t="n">
        <v>24</v>
      </c>
    </row>
    <row r="2471">
      <c r="A2471" t="inlineStr">
        <is>
          <t>5068-EACH</t>
        </is>
      </c>
      <c r="B2471" t="n">
        <v>5068</v>
      </c>
      <c r="C2471" t="n">
        <v>1</v>
      </c>
    </row>
    <row r="2472">
      <c r="A2472" t="inlineStr">
        <is>
          <t>5068-PACK2</t>
        </is>
      </c>
      <c r="B2472" t="n">
        <v>5068</v>
      </c>
      <c r="C2472" t="n">
        <v>2</v>
      </c>
    </row>
    <row r="2473">
      <c r="A2473" t="inlineStr">
        <is>
          <t>506-BAZIC</t>
        </is>
      </c>
      <c r="B2473" t="n">
        <v>506</v>
      </c>
      <c r="C2473" t="n">
        <v>1</v>
      </c>
    </row>
    <row r="2474">
      <c r="A2474" t="inlineStr">
        <is>
          <t>506-CASE</t>
        </is>
      </c>
      <c r="B2474" t="n">
        <v>506</v>
      </c>
      <c r="C2474" t="n">
        <v>48</v>
      </c>
    </row>
    <row r="2475">
      <c r="A2475" t="inlineStr">
        <is>
          <t>506-EACH</t>
        </is>
      </c>
      <c r="B2475" t="n">
        <v>506</v>
      </c>
      <c r="C2475" t="n">
        <v>1</v>
      </c>
    </row>
    <row r="2476">
      <c r="A2476" t="inlineStr">
        <is>
          <t>506-PACK2</t>
        </is>
      </c>
      <c r="B2476" t="n">
        <v>506</v>
      </c>
      <c r="C2476" t="n">
        <v>2</v>
      </c>
    </row>
    <row r="2477">
      <c r="A2477" t="inlineStr">
        <is>
          <t>5071-CASE</t>
        </is>
      </c>
      <c r="B2477" t="n">
        <v>5071</v>
      </c>
      <c r="C2477" t="n">
        <v>10</v>
      </c>
    </row>
    <row r="2478">
      <c r="A2478" t="inlineStr">
        <is>
          <t>5071-EACH</t>
        </is>
      </c>
      <c r="B2478" t="n">
        <v>5071</v>
      </c>
      <c r="C2478" t="n">
        <v>1</v>
      </c>
    </row>
    <row r="2479">
      <c r="A2479" t="inlineStr">
        <is>
          <t>5071-PACK2</t>
        </is>
      </c>
      <c r="B2479" t="n">
        <v>5071</v>
      </c>
      <c r="C2479" t="n">
        <v>2</v>
      </c>
    </row>
    <row r="2480">
      <c r="A2480" t="inlineStr">
        <is>
          <t>5072-CASE</t>
        </is>
      </c>
      <c r="B2480" t="n">
        <v>5072</v>
      </c>
      <c r="C2480" t="n">
        <v>5</v>
      </c>
    </row>
    <row r="2481">
      <c r="A2481" t="inlineStr">
        <is>
          <t>5072-EACH</t>
        </is>
      </c>
      <c r="B2481" t="n">
        <v>5072</v>
      </c>
      <c r="C2481" t="n">
        <v>1</v>
      </c>
    </row>
    <row r="2482">
      <c r="A2482" t="inlineStr">
        <is>
          <t>5072-PACK2</t>
        </is>
      </c>
      <c r="B2482" t="n">
        <v>5072</v>
      </c>
      <c r="C2482" t="n">
        <v>2</v>
      </c>
    </row>
    <row r="2483">
      <c r="A2483" t="inlineStr">
        <is>
          <t>5073-CASE</t>
        </is>
      </c>
      <c r="B2483" t="n">
        <v>5073</v>
      </c>
      <c r="C2483" t="n">
        <v>5</v>
      </c>
    </row>
    <row r="2484">
      <c r="A2484" t="inlineStr">
        <is>
          <t>5073-EACH</t>
        </is>
      </c>
      <c r="B2484" t="n">
        <v>5073</v>
      </c>
      <c r="C2484" t="n">
        <v>1</v>
      </c>
    </row>
    <row r="2485">
      <c r="A2485" t="inlineStr">
        <is>
          <t>5073-PACK2</t>
        </is>
      </c>
      <c r="B2485" t="n">
        <v>5073</v>
      </c>
      <c r="C2485" t="n">
        <v>2</v>
      </c>
    </row>
    <row r="2486">
      <c r="A2486" t="inlineStr">
        <is>
          <t>5074-BOX</t>
        </is>
      </c>
      <c r="B2486" t="n">
        <v>5074</v>
      </c>
      <c r="C2486" t="n">
        <v>24</v>
      </c>
    </row>
    <row r="2487">
      <c r="A2487" t="inlineStr">
        <is>
          <t>5074-EACH</t>
        </is>
      </c>
      <c r="B2487" t="n">
        <v>5074</v>
      </c>
      <c r="C2487" t="n">
        <v>1</v>
      </c>
    </row>
    <row r="2488">
      <c r="A2488" t="inlineStr">
        <is>
          <t>5074-PACK2</t>
        </is>
      </c>
      <c r="B2488" t="n">
        <v>5074</v>
      </c>
      <c r="C2488" t="n">
        <v>2</v>
      </c>
    </row>
    <row r="2489">
      <c r="A2489" t="inlineStr">
        <is>
          <t>5075-BOX</t>
        </is>
      </c>
      <c r="B2489" t="n">
        <v>5075</v>
      </c>
      <c r="C2489" t="n">
        <v>24</v>
      </c>
    </row>
    <row r="2490">
      <c r="A2490" t="inlineStr">
        <is>
          <t>5075-EACH</t>
        </is>
      </c>
      <c r="B2490" t="n">
        <v>5075</v>
      </c>
      <c r="C2490" t="n">
        <v>1</v>
      </c>
    </row>
    <row r="2491">
      <c r="A2491" t="inlineStr">
        <is>
          <t>5075-PACK2</t>
        </is>
      </c>
      <c r="B2491" t="n">
        <v>5075</v>
      </c>
      <c r="C2491" t="n">
        <v>2</v>
      </c>
    </row>
    <row r="2492">
      <c r="A2492" t="inlineStr">
        <is>
          <t>5076-BOX</t>
        </is>
      </c>
      <c r="B2492" t="n">
        <v>5076</v>
      </c>
      <c r="C2492" t="n">
        <v>24</v>
      </c>
    </row>
    <row r="2493">
      <c r="A2493" t="inlineStr">
        <is>
          <t>5076-EACH</t>
        </is>
      </c>
      <c r="B2493" t="n">
        <v>5076</v>
      </c>
      <c r="C2493" t="n">
        <v>1</v>
      </c>
    </row>
    <row r="2494">
      <c r="A2494" t="inlineStr">
        <is>
          <t>5076-PACK2</t>
        </is>
      </c>
      <c r="B2494" t="n">
        <v>5076</v>
      </c>
      <c r="C2494" t="n">
        <v>2</v>
      </c>
    </row>
    <row r="2495">
      <c r="A2495" t="inlineStr">
        <is>
          <t>5077-BOX</t>
        </is>
      </c>
      <c r="B2495" t="n">
        <v>5077</v>
      </c>
      <c r="C2495" t="n">
        <v>24</v>
      </c>
    </row>
    <row r="2496">
      <c r="A2496" t="inlineStr">
        <is>
          <t>5077-EACH</t>
        </is>
      </c>
      <c r="B2496" t="n">
        <v>5077</v>
      </c>
      <c r="C2496" t="n">
        <v>1</v>
      </c>
    </row>
    <row r="2497">
      <c r="A2497" t="inlineStr">
        <is>
          <t>5077-PACK2</t>
        </is>
      </c>
      <c r="B2497" t="n">
        <v>5077</v>
      </c>
      <c r="C2497" t="n">
        <v>2</v>
      </c>
    </row>
    <row r="2498">
      <c r="A2498" t="inlineStr">
        <is>
          <t>5078-CASE</t>
        </is>
      </c>
      <c r="B2498" t="n">
        <v>5078</v>
      </c>
      <c r="C2498" t="n">
        <v>24</v>
      </c>
    </row>
    <row r="2499">
      <c r="A2499" t="inlineStr">
        <is>
          <t>5078-EACH</t>
        </is>
      </c>
      <c r="B2499" t="n">
        <v>5078</v>
      </c>
      <c r="C2499" t="n">
        <v>1</v>
      </c>
    </row>
    <row r="2500">
      <c r="A2500" t="inlineStr">
        <is>
          <t>5078-PACK6</t>
        </is>
      </c>
      <c r="B2500" t="n">
        <v>5078</v>
      </c>
      <c r="C2500" t="n">
        <v>6</v>
      </c>
    </row>
    <row r="2501">
      <c r="A2501" t="inlineStr">
        <is>
          <t>5079-CASE</t>
        </is>
      </c>
      <c r="B2501" t="n">
        <v>5079</v>
      </c>
      <c r="C2501" t="n">
        <v>24</v>
      </c>
    </row>
    <row r="2502">
      <c r="A2502" t="inlineStr">
        <is>
          <t>5079-EACH</t>
        </is>
      </c>
      <c r="B2502" t="n">
        <v>5079</v>
      </c>
      <c r="C2502" t="n">
        <v>1</v>
      </c>
    </row>
    <row r="2503">
      <c r="A2503" t="inlineStr">
        <is>
          <t>5079-PACK6</t>
        </is>
      </c>
      <c r="B2503" t="n">
        <v>5079</v>
      </c>
      <c r="C2503" t="n">
        <v>6</v>
      </c>
    </row>
    <row r="2504">
      <c r="A2504" t="inlineStr">
        <is>
          <t>507-CASE</t>
        </is>
      </c>
      <c r="B2504" t="n">
        <v>507</v>
      </c>
      <c r="C2504" t="n">
        <v>48</v>
      </c>
    </row>
    <row r="2505">
      <c r="A2505" t="inlineStr">
        <is>
          <t>507-SET6</t>
        </is>
      </c>
      <c r="B2505" t="n">
        <v>507</v>
      </c>
      <c r="C2505" t="n">
        <v>6</v>
      </c>
    </row>
    <row r="2506">
      <c r="A2506" t="inlineStr">
        <is>
          <t>50810-CASE</t>
        </is>
      </c>
      <c r="B2506" t="n">
        <v>50810</v>
      </c>
      <c r="C2506" t="n">
        <v>48</v>
      </c>
    </row>
    <row r="2507">
      <c r="A2507" t="inlineStr">
        <is>
          <t>50810-SET4</t>
        </is>
      </c>
      <c r="B2507" t="n">
        <v>50810</v>
      </c>
      <c r="C2507" t="n">
        <v>4</v>
      </c>
    </row>
    <row r="2508">
      <c r="A2508" t="inlineStr">
        <is>
          <t>50827-CASE</t>
        </is>
      </c>
      <c r="B2508" t="n">
        <v>50827</v>
      </c>
      <c r="C2508" t="n">
        <v>48</v>
      </c>
    </row>
    <row r="2509">
      <c r="A2509" t="inlineStr">
        <is>
          <t>50827-SET4</t>
        </is>
      </c>
      <c r="B2509" t="n">
        <v>50827</v>
      </c>
      <c r="C2509" t="n">
        <v>4</v>
      </c>
    </row>
    <row r="2510">
      <c r="A2510" t="inlineStr">
        <is>
          <t>5086-CASE</t>
        </is>
      </c>
      <c r="B2510" t="n">
        <v>5086</v>
      </c>
      <c r="C2510" t="n">
        <v>30</v>
      </c>
    </row>
    <row r="2511">
      <c r="A2511" t="inlineStr">
        <is>
          <t>5086-EACH</t>
        </is>
      </c>
      <c r="B2511" t="n">
        <v>5086</v>
      </c>
      <c r="C2511" t="n">
        <v>1</v>
      </c>
    </row>
    <row r="2512">
      <c r="A2512" t="inlineStr">
        <is>
          <t>5086-PACK2</t>
        </is>
      </c>
      <c r="B2512" t="n">
        <v>5086</v>
      </c>
      <c r="C2512" t="n">
        <v>2</v>
      </c>
    </row>
    <row r="2513">
      <c r="A2513" t="inlineStr">
        <is>
          <t>5087-CASE</t>
        </is>
      </c>
      <c r="B2513" t="n">
        <v>5087</v>
      </c>
      <c r="C2513" t="n">
        <v>48</v>
      </c>
    </row>
    <row r="2514">
      <c r="A2514" t="inlineStr">
        <is>
          <t>5087-EACH</t>
        </is>
      </c>
      <c r="B2514" t="n">
        <v>5087</v>
      </c>
      <c r="C2514" t="n">
        <v>1</v>
      </c>
    </row>
    <row r="2515">
      <c r="A2515" t="inlineStr">
        <is>
          <t>5087-PACK4</t>
        </is>
      </c>
      <c r="B2515" t="n">
        <v>5087</v>
      </c>
      <c r="C2515" t="n">
        <v>4</v>
      </c>
    </row>
    <row r="2516">
      <c r="A2516" t="inlineStr">
        <is>
          <t>5088-CASE</t>
        </is>
      </c>
      <c r="B2516" t="n">
        <v>5088</v>
      </c>
      <c r="C2516" t="n">
        <v>48</v>
      </c>
    </row>
    <row r="2517">
      <c r="A2517" t="inlineStr">
        <is>
          <t>5088-SET8</t>
        </is>
      </c>
      <c r="B2517" t="n">
        <v>5088</v>
      </c>
      <c r="C2517" t="n">
        <v>8</v>
      </c>
    </row>
    <row r="2518">
      <c r="A2518" t="inlineStr">
        <is>
          <t>5089-CASE</t>
        </is>
      </c>
      <c r="B2518" t="n">
        <v>5089</v>
      </c>
      <c r="C2518" t="n">
        <v>48</v>
      </c>
    </row>
    <row r="2519">
      <c r="A2519" t="inlineStr">
        <is>
          <t>5089-SET8</t>
        </is>
      </c>
      <c r="B2519" t="n">
        <v>5089</v>
      </c>
      <c r="C2519" t="n">
        <v>8</v>
      </c>
    </row>
    <row r="2520">
      <c r="A2520" t="inlineStr">
        <is>
          <t>508-CASE</t>
        </is>
      </c>
      <c r="B2520" t="n">
        <v>508</v>
      </c>
      <c r="C2520" t="n">
        <v>48</v>
      </c>
    </row>
    <row r="2521">
      <c r="A2521" t="inlineStr">
        <is>
          <t>508-EACH</t>
        </is>
      </c>
      <c r="B2521" t="n">
        <v>508</v>
      </c>
      <c r="C2521" t="n">
        <v>1</v>
      </c>
    </row>
    <row r="2522">
      <c r="A2522" t="inlineStr">
        <is>
          <t>508-PACK4</t>
        </is>
      </c>
      <c r="B2522" t="n">
        <v>508</v>
      </c>
      <c r="C2522" t="n">
        <v>4</v>
      </c>
    </row>
    <row r="2523">
      <c r="A2523" t="inlineStr">
        <is>
          <t>5090-CASE</t>
        </is>
      </c>
      <c r="B2523" t="n">
        <v>5090</v>
      </c>
      <c r="C2523" t="n">
        <v>48</v>
      </c>
    </row>
    <row r="2524">
      <c r="A2524" t="inlineStr">
        <is>
          <t>5090-EACH</t>
        </is>
      </c>
      <c r="B2524" t="n">
        <v>5090</v>
      </c>
      <c r="C2524" t="n">
        <v>1</v>
      </c>
    </row>
    <row r="2525">
      <c r="A2525" t="inlineStr">
        <is>
          <t>5090-PACK4</t>
        </is>
      </c>
      <c r="B2525" t="n">
        <v>5090</v>
      </c>
      <c r="C2525" t="n">
        <v>4</v>
      </c>
    </row>
    <row r="2526">
      <c r="A2526" t="inlineStr">
        <is>
          <t>5091-CASE</t>
        </is>
      </c>
      <c r="B2526" t="n">
        <v>5091</v>
      </c>
      <c r="C2526" t="n">
        <v>48</v>
      </c>
    </row>
    <row r="2527">
      <c r="A2527" t="inlineStr">
        <is>
          <t>5091-EACH</t>
        </is>
      </c>
      <c r="B2527" t="n">
        <v>5091</v>
      </c>
      <c r="C2527" t="n">
        <v>1</v>
      </c>
    </row>
    <row r="2528">
      <c r="A2528" t="inlineStr">
        <is>
          <t>5091-PACK4</t>
        </is>
      </c>
      <c r="B2528" t="n">
        <v>5091</v>
      </c>
      <c r="C2528" t="n">
        <v>4</v>
      </c>
    </row>
    <row r="2529">
      <c r="A2529" t="inlineStr">
        <is>
          <t>5093-BOX</t>
        </is>
      </c>
      <c r="B2529" t="n">
        <v>5093</v>
      </c>
      <c r="C2529" t="n">
        <v>24</v>
      </c>
    </row>
    <row r="2530">
      <c r="A2530" t="inlineStr">
        <is>
          <t>5093-EACH</t>
        </is>
      </c>
      <c r="B2530" t="n">
        <v>5093</v>
      </c>
      <c r="C2530" t="n">
        <v>1</v>
      </c>
    </row>
    <row r="2531">
      <c r="A2531" t="inlineStr">
        <is>
          <t>5093-PACK2</t>
        </is>
      </c>
      <c r="B2531" t="n">
        <v>5093</v>
      </c>
      <c r="C2531" t="n">
        <v>2</v>
      </c>
    </row>
    <row r="2532">
      <c r="A2532" t="inlineStr">
        <is>
          <t>5094-BOX</t>
        </is>
      </c>
      <c r="B2532" t="n">
        <v>5094</v>
      </c>
      <c r="C2532" t="n">
        <v>24</v>
      </c>
    </row>
    <row r="2533">
      <c r="A2533" t="inlineStr">
        <is>
          <t>5094-EACH</t>
        </is>
      </c>
      <c r="B2533" t="n">
        <v>5094</v>
      </c>
      <c r="C2533" t="n">
        <v>1</v>
      </c>
    </row>
    <row r="2534">
      <c r="A2534" t="inlineStr">
        <is>
          <t>5094-PACK2</t>
        </is>
      </c>
      <c r="B2534" t="n">
        <v>5094</v>
      </c>
      <c r="C2534" t="n">
        <v>2</v>
      </c>
    </row>
    <row r="2535">
      <c r="A2535" t="inlineStr">
        <is>
          <t>5095-BOX</t>
        </is>
      </c>
      <c r="B2535" t="n">
        <v>5095</v>
      </c>
      <c r="C2535" t="n">
        <v>24</v>
      </c>
    </row>
    <row r="2536">
      <c r="A2536" t="inlineStr">
        <is>
          <t>5095-EACH</t>
        </is>
      </c>
      <c r="B2536" t="n">
        <v>5095</v>
      </c>
      <c r="C2536" t="n">
        <v>1</v>
      </c>
    </row>
    <row r="2537">
      <c r="A2537" t="inlineStr">
        <is>
          <t>5095-PACK2</t>
        </is>
      </c>
      <c r="B2537" t="n">
        <v>5095</v>
      </c>
      <c r="C2537" t="n">
        <v>2</v>
      </c>
    </row>
    <row r="2538">
      <c r="A2538" t="inlineStr">
        <is>
          <t>5096-BOX</t>
        </is>
      </c>
      <c r="B2538" t="n">
        <v>5096</v>
      </c>
      <c r="C2538" t="n">
        <v>24</v>
      </c>
    </row>
    <row r="2539">
      <c r="A2539" t="inlineStr">
        <is>
          <t>5096-EACH</t>
        </is>
      </c>
      <c r="B2539" t="n">
        <v>5096</v>
      </c>
      <c r="C2539" t="n">
        <v>1</v>
      </c>
    </row>
    <row r="2540">
      <c r="A2540" t="inlineStr">
        <is>
          <t>5096-PACK2</t>
        </is>
      </c>
      <c r="B2540" t="n">
        <v>5096</v>
      </c>
      <c r="C2540" t="n">
        <v>2</v>
      </c>
    </row>
    <row r="2541">
      <c r="A2541" t="inlineStr">
        <is>
          <t>509-CASE</t>
        </is>
      </c>
      <c r="B2541" t="n">
        <v>509</v>
      </c>
      <c r="C2541" t="n">
        <v>48</v>
      </c>
    </row>
    <row r="2542">
      <c r="A2542" t="inlineStr">
        <is>
          <t>509-SET4</t>
        </is>
      </c>
      <c r="B2542" t="n">
        <v>509</v>
      </c>
      <c r="C2542" t="n">
        <v>4</v>
      </c>
    </row>
    <row r="2543">
      <c r="A2543" t="inlineStr">
        <is>
          <t>5100-BOX</t>
        </is>
      </c>
      <c r="B2543" t="n">
        <v>5100</v>
      </c>
      <c r="C2543" t="n">
        <v>24</v>
      </c>
    </row>
    <row r="2544">
      <c r="A2544" t="inlineStr">
        <is>
          <t>5100-EACH</t>
        </is>
      </c>
      <c r="B2544" t="n">
        <v>5100</v>
      </c>
      <c r="C2544" t="n">
        <v>1</v>
      </c>
    </row>
    <row r="2545">
      <c r="A2545" t="inlineStr">
        <is>
          <t>5100-PACK2</t>
        </is>
      </c>
      <c r="B2545" t="n">
        <v>5100</v>
      </c>
      <c r="C2545" t="n">
        <v>2</v>
      </c>
    </row>
    <row r="2546">
      <c r="A2546" t="inlineStr">
        <is>
          <t>5101-BOX</t>
        </is>
      </c>
      <c r="B2546" t="n">
        <v>5101</v>
      </c>
      <c r="C2546" t="n">
        <v>24</v>
      </c>
    </row>
    <row r="2547">
      <c r="A2547" t="inlineStr">
        <is>
          <t>5101-SET2</t>
        </is>
      </c>
      <c r="B2547" t="n">
        <v>5101</v>
      </c>
      <c r="C2547" t="n">
        <v>2</v>
      </c>
    </row>
    <row r="2548">
      <c r="A2548" t="inlineStr">
        <is>
          <t>5102-BOX</t>
        </is>
      </c>
      <c r="B2548" t="n">
        <v>5102</v>
      </c>
      <c r="C2548" t="n">
        <v>24</v>
      </c>
    </row>
    <row r="2549">
      <c r="A2549" t="inlineStr">
        <is>
          <t>5102-EACH</t>
        </is>
      </c>
      <c r="B2549" t="n">
        <v>5102</v>
      </c>
      <c r="C2549" t="n">
        <v>1</v>
      </c>
    </row>
    <row r="2550">
      <c r="A2550" t="inlineStr">
        <is>
          <t>5102-PACK2</t>
        </is>
      </c>
      <c r="B2550" t="n">
        <v>5102</v>
      </c>
      <c r="C2550" t="n">
        <v>2</v>
      </c>
    </row>
    <row r="2551">
      <c r="A2551" t="inlineStr">
        <is>
          <t>5103-BOX</t>
        </is>
      </c>
      <c r="B2551" t="n">
        <v>5103</v>
      </c>
      <c r="C2551" t="n">
        <v>24</v>
      </c>
    </row>
    <row r="2552">
      <c r="A2552" t="inlineStr">
        <is>
          <t>5103-EACH</t>
        </is>
      </c>
      <c r="B2552" t="n">
        <v>5103</v>
      </c>
      <c r="C2552" t="n">
        <v>1</v>
      </c>
    </row>
    <row r="2553">
      <c r="A2553" t="inlineStr">
        <is>
          <t>5103-PACK2</t>
        </is>
      </c>
      <c r="B2553" t="n">
        <v>5103</v>
      </c>
      <c r="C2553" t="n">
        <v>2</v>
      </c>
    </row>
    <row r="2554">
      <c r="A2554" t="inlineStr">
        <is>
          <t>5104-BOX</t>
        </is>
      </c>
      <c r="B2554" t="n">
        <v>5104</v>
      </c>
      <c r="C2554" t="n">
        <v>24</v>
      </c>
    </row>
    <row r="2555">
      <c r="A2555" t="inlineStr">
        <is>
          <t>5104-EACH</t>
        </is>
      </c>
      <c r="B2555" t="n">
        <v>5104</v>
      </c>
      <c r="C2555" t="n">
        <v>1</v>
      </c>
    </row>
    <row r="2556">
      <c r="A2556" t="inlineStr">
        <is>
          <t>5104-PACK2</t>
        </is>
      </c>
      <c r="B2556" t="n">
        <v>5104</v>
      </c>
      <c r="C2556" t="n">
        <v>2</v>
      </c>
    </row>
    <row r="2557">
      <c r="A2557" t="inlineStr">
        <is>
          <t>5105-BOX</t>
        </is>
      </c>
      <c r="B2557" t="n">
        <v>5105</v>
      </c>
      <c r="C2557" t="n">
        <v>24</v>
      </c>
    </row>
    <row r="2558">
      <c r="A2558" t="inlineStr">
        <is>
          <t>5105-SET4</t>
        </is>
      </c>
      <c r="B2558" t="n">
        <v>5105</v>
      </c>
      <c r="C2558" t="n">
        <v>4</v>
      </c>
    </row>
    <row r="2559">
      <c r="A2559" t="inlineStr">
        <is>
          <t>5106-BOX</t>
        </is>
      </c>
      <c r="B2559" t="n">
        <v>5106</v>
      </c>
      <c r="C2559" t="n">
        <v>24</v>
      </c>
    </row>
    <row r="2560">
      <c r="A2560" t="inlineStr">
        <is>
          <t>5106-SET4</t>
        </is>
      </c>
      <c r="B2560" t="n">
        <v>5106</v>
      </c>
      <c r="C2560" t="n">
        <v>4</v>
      </c>
    </row>
    <row r="2561">
      <c r="A2561" t="inlineStr">
        <is>
          <t>5108-BOX</t>
        </is>
      </c>
      <c r="B2561" t="n">
        <v>5108</v>
      </c>
      <c r="C2561" t="n">
        <v>24</v>
      </c>
    </row>
    <row r="2562">
      <c r="A2562" t="inlineStr">
        <is>
          <t>5108-SET4</t>
        </is>
      </c>
      <c r="B2562" t="n">
        <v>5108</v>
      </c>
      <c r="C2562" t="n">
        <v>4</v>
      </c>
    </row>
    <row r="2563">
      <c r="A2563" t="inlineStr">
        <is>
          <t>510-CASE</t>
        </is>
      </c>
      <c r="B2563" t="n">
        <v>510</v>
      </c>
      <c r="C2563" t="n">
        <v>50</v>
      </c>
    </row>
    <row r="2564">
      <c r="A2564" t="inlineStr">
        <is>
          <t>510-EACH</t>
        </is>
      </c>
      <c r="B2564" t="n">
        <v>510</v>
      </c>
      <c r="C2564" t="n">
        <v>1</v>
      </c>
    </row>
    <row r="2565">
      <c r="A2565" t="inlineStr">
        <is>
          <t>510-PACK2</t>
        </is>
      </c>
      <c r="B2565" t="n">
        <v>510</v>
      </c>
      <c r="C2565" t="n">
        <v>2</v>
      </c>
    </row>
    <row r="2566">
      <c r="A2566" t="inlineStr">
        <is>
          <t>5112-BOX</t>
        </is>
      </c>
      <c r="B2566" t="n">
        <v>5112</v>
      </c>
      <c r="C2566" t="n">
        <v>24</v>
      </c>
    </row>
    <row r="2567">
      <c r="A2567" t="inlineStr">
        <is>
          <t>5112-EACH</t>
        </is>
      </c>
      <c r="B2567" t="n">
        <v>5112</v>
      </c>
      <c r="C2567" t="n">
        <v>1</v>
      </c>
    </row>
    <row r="2568">
      <c r="A2568" t="inlineStr">
        <is>
          <t>5112-PACK2</t>
        </is>
      </c>
      <c r="B2568" t="n">
        <v>5112</v>
      </c>
      <c r="C2568" t="n">
        <v>2</v>
      </c>
    </row>
    <row r="2569">
      <c r="A2569" t="inlineStr">
        <is>
          <t>5112-SET4</t>
        </is>
      </c>
      <c r="B2569" t="n">
        <v>5112</v>
      </c>
      <c r="C2569" t="n">
        <v>4</v>
      </c>
    </row>
    <row r="2570">
      <c r="A2570" t="inlineStr">
        <is>
          <t>5113-BOX</t>
        </is>
      </c>
      <c r="B2570" t="n">
        <v>5113</v>
      </c>
      <c r="C2570" t="n">
        <v>24</v>
      </c>
    </row>
    <row r="2571">
      <c r="A2571" t="inlineStr">
        <is>
          <t>5113-SET4</t>
        </is>
      </c>
      <c r="B2571" t="n">
        <v>5113</v>
      </c>
      <c r="C2571" t="n">
        <v>4</v>
      </c>
    </row>
    <row r="2572">
      <c r="A2572" t="inlineStr">
        <is>
          <t>5114-BOX</t>
        </is>
      </c>
      <c r="B2572" t="n">
        <v>5114</v>
      </c>
      <c r="C2572" t="n">
        <v>24</v>
      </c>
    </row>
    <row r="2573">
      <c r="A2573" t="inlineStr">
        <is>
          <t>5114-SET4</t>
        </is>
      </c>
      <c r="B2573" t="n">
        <v>5114</v>
      </c>
      <c r="C2573" t="n">
        <v>4</v>
      </c>
    </row>
    <row r="2574">
      <c r="A2574" t="inlineStr">
        <is>
          <t>511-CASE</t>
        </is>
      </c>
      <c r="B2574" t="n">
        <v>511</v>
      </c>
      <c r="C2574" t="n">
        <v>36</v>
      </c>
    </row>
    <row r="2575">
      <c r="A2575" t="inlineStr">
        <is>
          <t>511-EACH</t>
        </is>
      </c>
      <c r="B2575" t="n">
        <v>511</v>
      </c>
      <c r="C2575" t="n">
        <v>1</v>
      </c>
    </row>
    <row r="2576">
      <c r="A2576" t="inlineStr">
        <is>
          <t>511-PACK2</t>
        </is>
      </c>
      <c r="B2576" t="n">
        <v>511</v>
      </c>
      <c r="C2576" t="n">
        <v>2</v>
      </c>
    </row>
    <row r="2577">
      <c r="A2577" t="inlineStr">
        <is>
          <t>5121-BOX</t>
        </is>
      </c>
      <c r="B2577" t="n">
        <v>5121</v>
      </c>
      <c r="C2577" t="n">
        <v>24</v>
      </c>
    </row>
    <row r="2578">
      <c r="A2578" t="inlineStr">
        <is>
          <t>5121-SET4</t>
        </is>
      </c>
      <c r="B2578" t="n">
        <v>5121</v>
      </c>
      <c r="C2578" t="n">
        <v>4</v>
      </c>
    </row>
    <row r="2579">
      <c r="A2579" t="inlineStr">
        <is>
          <t>5122-BOX</t>
        </is>
      </c>
      <c r="B2579" t="n">
        <v>5122</v>
      </c>
      <c r="C2579" t="n">
        <v>24</v>
      </c>
    </row>
    <row r="2580">
      <c r="A2580" t="inlineStr">
        <is>
          <t>5122-SET4</t>
        </is>
      </c>
      <c r="B2580" t="n">
        <v>5122</v>
      </c>
      <c r="C2580" t="n">
        <v>4</v>
      </c>
    </row>
    <row r="2581">
      <c r="A2581" t="inlineStr">
        <is>
          <t>512-CASE</t>
        </is>
      </c>
      <c r="B2581" t="n">
        <v>512</v>
      </c>
      <c r="C2581" t="n">
        <v>48</v>
      </c>
    </row>
    <row r="2582">
      <c r="A2582" t="inlineStr">
        <is>
          <t>512-EACH</t>
        </is>
      </c>
      <c r="B2582" t="n">
        <v>512</v>
      </c>
      <c r="C2582" t="n">
        <v>1</v>
      </c>
    </row>
    <row r="2583">
      <c r="A2583" t="inlineStr">
        <is>
          <t>512-PACK2</t>
        </is>
      </c>
      <c r="B2583" t="n">
        <v>512</v>
      </c>
      <c r="C2583" t="n">
        <v>2</v>
      </c>
    </row>
    <row r="2584">
      <c r="A2584" t="inlineStr">
        <is>
          <t>5131-BOX</t>
        </is>
      </c>
      <c r="B2584" t="n">
        <v>5131</v>
      </c>
      <c r="C2584" t="n">
        <v>24</v>
      </c>
    </row>
    <row r="2585">
      <c r="A2585" t="inlineStr">
        <is>
          <t>5131-EACH</t>
        </is>
      </c>
      <c r="B2585" t="n">
        <v>5131</v>
      </c>
      <c r="C2585" t="n">
        <v>1</v>
      </c>
    </row>
    <row r="2586">
      <c r="A2586" t="inlineStr">
        <is>
          <t>5131-PACK2</t>
        </is>
      </c>
      <c r="B2586" t="n">
        <v>5131</v>
      </c>
      <c r="C2586" t="n">
        <v>2</v>
      </c>
    </row>
    <row r="2587">
      <c r="A2587" t="inlineStr">
        <is>
          <t>5132-BOX</t>
        </is>
      </c>
      <c r="B2587" t="n">
        <v>5132</v>
      </c>
      <c r="C2587" t="n">
        <v>24</v>
      </c>
    </row>
    <row r="2588">
      <c r="A2588" t="inlineStr">
        <is>
          <t>5132-EACH</t>
        </is>
      </c>
      <c r="B2588" t="n">
        <v>5132</v>
      </c>
      <c r="C2588" t="n">
        <v>1</v>
      </c>
    </row>
    <row r="2589">
      <c r="A2589" t="inlineStr">
        <is>
          <t>5132-PACK2</t>
        </is>
      </c>
      <c r="B2589" t="n">
        <v>5132</v>
      </c>
      <c r="C2589" t="n">
        <v>2</v>
      </c>
    </row>
    <row r="2590">
      <c r="A2590" t="inlineStr">
        <is>
          <t>513-CASE</t>
        </is>
      </c>
      <c r="B2590" t="n">
        <v>513</v>
      </c>
      <c r="C2590" t="n">
        <v>36</v>
      </c>
    </row>
    <row r="2591">
      <c r="A2591" t="inlineStr">
        <is>
          <t>513-EACH</t>
        </is>
      </c>
      <c r="B2591" t="n">
        <v>513</v>
      </c>
      <c r="C2591" t="n">
        <v>1</v>
      </c>
    </row>
    <row r="2592">
      <c r="A2592" t="inlineStr">
        <is>
          <t>513-PACK2</t>
        </is>
      </c>
      <c r="B2592" t="n">
        <v>513</v>
      </c>
      <c r="C2592" t="n">
        <v>2</v>
      </c>
    </row>
    <row r="2593">
      <c r="A2593" t="inlineStr">
        <is>
          <t>5142-BOX</t>
        </is>
      </c>
      <c r="B2593" t="n">
        <v>5142</v>
      </c>
      <c r="C2593" t="n">
        <v>24</v>
      </c>
    </row>
    <row r="2594">
      <c r="A2594" t="inlineStr">
        <is>
          <t>5142-EACH</t>
        </is>
      </c>
      <c r="B2594" t="n">
        <v>5142</v>
      </c>
      <c r="C2594" t="n">
        <v>1</v>
      </c>
    </row>
    <row r="2595">
      <c r="A2595" t="inlineStr">
        <is>
          <t>5142-PACK2</t>
        </is>
      </c>
      <c r="B2595" t="n">
        <v>5142</v>
      </c>
      <c r="C2595" t="n">
        <v>2</v>
      </c>
    </row>
    <row r="2596">
      <c r="A2596" t="inlineStr">
        <is>
          <t>5143-BOX</t>
        </is>
      </c>
      <c r="B2596" t="n">
        <v>5143</v>
      </c>
      <c r="C2596" t="n">
        <v>24</v>
      </c>
    </row>
    <row r="2597">
      <c r="A2597" t="inlineStr">
        <is>
          <t>5143-EACH</t>
        </is>
      </c>
      <c r="B2597" t="n">
        <v>5143</v>
      </c>
      <c r="C2597" t="n">
        <v>1</v>
      </c>
    </row>
    <row r="2598">
      <c r="A2598" t="inlineStr">
        <is>
          <t>5143-PACK2</t>
        </is>
      </c>
      <c r="B2598" t="n">
        <v>5143</v>
      </c>
      <c r="C2598" t="n">
        <v>2</v>
      </c>
    </row>
    <row r="2599">
      <c r="A2599" t="inlineStr">
        <is>
          <t>514-CASE</t>
        </is>
      </c>
      <c r="B2599" t="n">
        <v>514</v>
      </c>
      <c r="C2599" t="n">
        <v>24</v>
      </c>
    </row>
    <row r="2600">
      <c r="A2600" t="inlineStr">
        <is>
          <t>514-SET4</t>
        </is>
      </c>
      <c r="B2600" t="n">
        <v>514</v>
      </c>
      <c r="C2600" t="n">
        <v>4</v>
      </c>
    </row>
    <row r="2601">
      <c r="A2601" t="inlineStr">
        <is>
          <t>5153-BOX</t>
        </is>
      </c>
      <c r="B2601" t="n">
        <v>5153</v>
      </c>
      <c r="C2601" t="n">
        <v>24</v>
      </c>
    </row>
    <row r="2602">
      <c r="A2602" t="inlineStr">
        <is>
          <t>5153-EACH</t>
        </is>
      </c>
      <c r="B2602" t="n">
        <v>5153</v>
      </c>
      <c r="C2602" t="n">
        <v>1</v>
      </c>
    </row>
    <row r="2603">
      <c r="A2603" t="inlineStr">
        <is>
          <t>5153-PACK2</t>
        </is>
      </c>
      <c r="B2603" t="n">
        <v>5153</v>
      </c>
      <c r="C2603" t="n">
        <v>2</v>
      </c>
    </row>
    <row r="2604">
      <c r="A2604" t="inlineStr">
        <is>
          <t>5153-PACK4</t>
        </is>
      </c>
      <c r="B2604" t="n">
        <v>5153</v>
      </c>
      <c r="C2604" t="n">
        <v>4</v>
      </c>
    </row>
    <row r="2605">
      <c r="A2605" t="inlineStr">
        <is>
          <t>5154-BOX</t>
        </is>
      </c>
      <c r="B2605" t="n">
        <v>5154</v>
      </c>
      <c r="C2605" t="n">
        <v>24</v>
      </c>
    </row>
    <row r="2606">
      <c r="A2606" t="inlineStr">
        <is>
          <t>5154-EACH</t>
        </is>
      </c>
      <c r="B2606" t="n">
        <v>5154</v>
      </c>
      <c r="C2606" t="n">
        <v>1</v>
      </c>
    </row>
    <row r="2607">
      <c r="A2607" t="inlineStr">
        <is>
          <t>5154-PACK2</t>
        </is>
      </c>
      <c r="B2607" t="n">
        <v>5154</v>
      </c>
      <c r="C2607" t="n">
        <v>2</v>
      </c>
    </row>
    <row r="2608">
      <c r="A2608" t="inlineStr">
        <is>
          <t>5154-PACK4</t>
        </is>
      </c>
      <c r="B2608" t="n">
        <v>5154</v>
      </c>
      <c r="C2608" t="n">
        <v>4</v>
      </c>
    </row>
    <row r="2609">
      <c r="A2609" t="inlineStr">
        <is>
          <t>5155-BOX</t>
        </is>
      </c>
      <c r="B2609" t="n">
        <v>5155</v>
      </c>
      <c r="C2609" t="n">
        <v>24</v>
      </c>
    </row>
    <row r="2610">
      <c r="A2610" t="inlineStr">
        <is>
          <t>5155-EACH</t>
        </is>
      </c>
      <c r="B2610" t="n">
        <v>5155</v>
      </c>
      <c r="C2610" t="n">
        <v>1</v>
      </c>
    </row>
    <row r="2611">
      <c r="A2611" t="inlineStr">
        <is>
          <t>5155-PACK2</t>
        </is>
      </c>
      <c r="B2611" t="n">
        <v>5155</v>
      </c>
      <c r="C2611" t="n">
        <v>2</v>
      </c>
    </row>
    <row r="2612">
      <c r="A2612" t="inlineStr">
        <is>
          <t>5155-PACK4</t>
        </is>
      </c>
      <c r="B2612" t="n">
        <v>5155</v>
      </c>
      <c r="C2612" t="n">
        <v>4</v>
      </c>
    </row>
    <row r="2613">
      <c r="A2613" t="inlineStr">
        <is>
          <t>5156-BOX</t>
        </is>
      </c>
      <c r="B2613" t="n">
        <v>5156</v>
      </c>
      <c r="C2613" t="n">
        <v>24</v>
      </c>
    </row>
    <row r="2614">
      <c r="A2614" t="inlineStr">
        <is>
          <t>5156-EACH</t>
        </is>
      </c>
      <c r="B2614" t="n">
        <v>5156</v>
      </c>
      <c r="C2614" t="n">
        <v>1</v>
      </c>
    </row>
    <row r="2615">
      <c r="A2615" t="inlineStr">
        <is>
          <t>5156-PACK2</t>
        </is>
      </c>
      <c r="B2615" t="n">
        <v>5156</v>
      </c>
      <c r="C2615" t="n">
        <v>2</v>
      </c>
    </row>
    <row r="2616">
      <c r="A2616" t="inlineStr">
        <is>
          <t>5156-PACK4</t>
        </is>
      </c>
      <c r="B2616" t="n">
        <v>5156</v>
      </c>
      <c r="C2616" t="n">
        <v>4</v>
      </c>
    </row>
    <row r="2617">
      <c r="A2617" t="inlineStr">
        <is>
          <t>5157-BOX</t>
        </is>
      </c>
      <c r="B2617" t="n">
        <v>5157</v>
      </c>
      <c r="C2617" t="n">
        <v>24</v>
      </c>
    </row>
    <row r="2618">
      <c r="A2618" t="inlineStr">
        <is>
          <t>5157-EACH</t>
        </is>
      </c>
      <c r="B2618" t="n">
        <v>5157</v>
      </c>
      <c r="C2618" t="n">
        <v>1</v>
      </c>
    </row>
    <row r="2619">
      <c r="A2619" t="inlineStr">
        <is>
          <t>5157-PACK2</t>
        </is>
      </c>
      <c r="B2619" t="n">
        <v>5157</v>
      </c>
      <c r="C2619" t="n">
        <v>2</v>
      </c>
    </row>
    <row r="2620">
      <c r="A2620" t="inlineStr">
        <is>
          <t>515-CASE</t>
        </is>
      </c>
      <c r="B2620" t="n">
        <v>515</v>
      </c>
      <c r="C2620" t="n">
        <v>36</v>
      </c>
    </row>
    <row r="2621">
      <c r="A2621" t="inlineStr">
        <is>
          <t>515-EACH</t>
        </is>
      </c>
      <c r="B2621" t="n">
        <v>515</v>
      </c>
      <c r="C2621" t="n">
        <v>1</v>
      </c>
    </row>
    <row r="2622">
      <c r="A2622" t="inlineStr">
        <is>
          <t>515-PACK4</t>
        </is>
      </c>
      <c r="B2622" t="n">
        <v>515</v>
      </c>
      <c r="C2622" t="n">
        <v>4</v>
      </c>
    </row>
    <row r="2623">
      <c r="A2623" t="inlineStr">
        <is>
          <t>5160-CASE</t>
        </is>
      </c>
      <c r="B2623" t="n">
        <v>5160</v>
      </c>
      <c r="C2623" t="n">
        <v>12</v>
      </c>
    </row>
    <row r="2624">
      <c r="A2624" t="inlineStr">
        <is>
          <t>5160-EACH</t>
        </is>
      </c>
      <c r="B2624" t="n">
        <v>5160</v>
      </c>
      <c r="C2624" t="n">
        <v>1</v>
      </c>
    </row>
    <row r="2625">
      <c r="A2625" t="inlineStr">
        <is>
          <t>5160-PACK2</t>
        </is>
      </c>
      <c r="B2625" t="n">
        <v>5160</v>
      </c>
      <c r="C2625" t="n">
        <v>2</v>
      </c>
    </row>
    <row r="2626">
      <c r="A2626" t="inlineStr">
        <is>
          <t>5161-CASE</t>
        </is>
      </c>
      <c r="B2626" t="n">
        <v>5161</v>
      </c>
      <c r="C2626" t="n">
        <v>12</v>
      </c>
    </row>
    <row r="2627">
      <c r="A2627" t="inlineStr">
        <is>
          <t>5161-EACH</t>
        </is>
      </c>
      <c r="B2627" t="n">
        <v>5161</v>
      </c>
      <c r="C2627" t="n">
        <v>1</v>
      </c>
    </row>
    <row r="2628">
      <c r="A2628" t="inlineStr">
        <is>
          <t>5161-PACK2</t>
        </is>
      </c>
      <c r="B2628" t="n">
        <v>5161</v>
      </c>
      <c r="C2628" t="n">
        <v>2</v>
      </c>
    </row>
    <row r="2629">
      <c r="A2629" t="inlineStr">
        <is>
          <t>5162-CASE</t>
        </is>
      </c>
      <c r="B2629" t="n">
        <v>5162</v>
      </c>
      <c r="C2629" t="n">
        <v>12</v>
      </c>
    </row>
    <row r="2630">
      <c r="A2630" t="inlineStr">
        <is>
          <t>5162-EACH</t>
        </is>
      </c>
      <c r="B2630" t="n">
        <v>5162</v>
      </c>
      <c r="C2630" t="n">
        <v>1</v>
      </c>
    </row>
    <row r="2631">
      <c r="A2631" t="inlineStr">
        <is>
          <t>5162-PACK2</t>
        </is>
      </c>
      <c r="B2631" t="n">
        <v>5162</v>
      </c>
      <c r="C2631" t="n">
        <v>2</v>
      </c>
    </row>
    <row r="2632">
      <c r="A2632" t="inlineStr">
        <is>
          <t>516-CASE</t>
        </is>
      </c>
      <c r="B2632" t="n">
        <v>516</v>
      </c>
      <c r="C2632" t="n">
        <v>36</v>
      </c>
    </row>
    <row r="2633">
      <c r="A2633" t="inlineStr">
        <is>
          <t>516-EACH</t>
        </is>
      </c>
      <c r="B2633" t="n">
        <v>516</v>
      </c>
      <c r="C2633" t="n">
        <v>1</v>
      </c>
    </row>
    <row r="2634">
      <c r="A2634" t="inlineStr">
        <is>
          <t>516-PACK4</t>
        </is>
      </c>
      <c r="B2634" t="n">
        <v>516</v>
      </c>
      <c r="C2634" t="n">
        <v>4</v>
      </c>
    </row>
    <row r="2635">
      <c r="A2635" t="inlineStr">
        <is>
          <t>5170-BOX</t>
        </is>
      </c>
      <c r="B2635" t="n">
        <v>5170</v>
      </c>
      <c r="C2635" t="n">
        <v>24</v>
      </c>
    </row>
    <row r="2636">
      <c r="A2636" t="inlineStr">
        <is>
          <t>5170-EACH</t>
        </is>
      </c>
      <c r="B2636" t="n">
        <v>5170</v>
      </c>
      <c r="C2636" t="n">
        <v>1</v>
      </c>
    </row>
    <row r="2637">
      <c r="A2637" t="inlineStr">
        <is>
          <t>5170-PACK2</t>
        </is>
      </c>
      <c r="B2637" t="n">
        <v>5170</v>
      </c>
      <c r="C2637" t="n">
        <v>2</v>
      </c>
    </row>
    <row r="2638">
      <c r="A2638" t="inlineStr">
        <is>
          <t>5170-PACK4</t>
        </is>
      </c>
      <c r="B2638" t="n">
        <v>5170</v>
      </c>
      <c r="C2638" t="n">
        <v>4</v>
      </c>
    </row>
    <row r="2639">
      <c r="A2639" t="inlineStr">
        <is>
          <t>5171-BOX</t>
        </is>
      </c>
      <c r="B2639" t="n">
        <v>5171</v>
      </c>
      <c r="C2639" t="n">
        <v>24</v>
      </c>
    </row>
    <row r="2640">
      <c r="A2640" t="inlineStr">
        <is>
          <t>5171-EACH</t>
        </is>
      </c>
      <c r="B2640" t="n">
        <v>5171</v>
      </c>
      <c r="C2640" t="n">
        <v>1</v>
      </c>
    </row>
    <row r="2641">
      <c r="A2641" t="inlineStr">
        <is>
          <t>5171-PACK2</t>
        </is>
      </c>
      <c r="B2641" t="n">
        <v>5171</v>
      </c>
      <c r="C2641" t="n">
        <v>2</v>
      </c>
    </row>
    <row r="2642">
      <c r="A2642" t="inlineStr">
        <is>
          <t>5171-PACK4</t>
        </is>
      </c>
      <c r="B2642" t="n">
        <v>5171</v>
      </c>
      <c r="C2642" t="n">
        <v>4</v>
      </c>
    </row>
    <row r="2643">
      <c r="A2643" t="inlineStr">
        <is>
          <t>5172-BOX</t>
        </is>
      </c>
      <c r="B2643" t="n">
        <v>5172</v>
      </c>
      <c r="C2643" t="n">
        <v>24</v>
      </c>
    </row>
    <row r="2644">
      <c r="A2644" t="inlineStr">
        <is>
          <t>5172-EACH</t>
        </is>
      </c>
      <c r="B2644" t="n">
        <v>5172</v>
      </c>
      <c r="C2644" t="n">
        <v>1</v>
      </c>
    </row>
    <row r="2645">
      <c r="A2645" t="inlineStr">
        <is>
          <t>5172-PACK2</t>
        </is>
      </c>
      <c r="B2645" t="n">
        <v>5172</v>
      </c>
      <c r="C2645" t="n">
        <v>2</v>
      </c>
    </row>
    <row r="2646">
      <c r="A2646" t="inlineStr">
        <is>
          <t>5172-PACK4</t>
        </is>
      </c>
      <c r="B2646" t="n">
        <v>5172</v>
      </c>
      <c r="C2646" t="n">
        <v>4</v>
      </c>
    </row>
    <row r="2647">
      <c r="A2647" t="inlineStr">
        <is>
          <t>5173-BOX</t>
        </is>
      </c>
      <c r="B2647" t="n">
        <v>5173</v>
      </c>
      <c r="C2647" t="n">
        <v>24</v>
      </c>
    </row>
    <row r="2648">
      <c r="A2648" t="inlineStr">
        <is>
          <t>5173-SET6</t>
        </is>
      </c>
      <c r="B2648" t="n">
        <v>5173</v>
      </c>
      <c r="C2648" t="n">
        <v>6</v>
      </c>
    </row>
    <row r="2649">
      <c r="A2649" t="inlineStr">
        <is>
          <t>5174-BOX</t>
        </is>
      </c>
      <c r="B2649" t="n">
        <v>5174</v>
      </c>
      <c r="C2649" t="n">
        <v>24</v>
      </c>
    </row>
    <row r="2650">
      <c r="A2650" t="inlineStr">
        <is>
          <t>5174-EACH</t>
        </is>
      </c>
      <c r="B2650" t="n">
        <v>5174</v>
      </c>
      <c r="C2650" t="n">
        <v>1</v>
      </c>
    </row>
    <row r="2651">
      <c r="A2651" t="inlineStr">
        <is>
          <t>5174-PACK2</t>
        </is>
      </c>
      <c r="B2651" t="n">
        <v>5174</v>
      </c>
      <c r="C2651" t="n">
        <v>2</v>
      </c>
    </row>
    <row r="2652">
      <c r="A2652" t="inlineStr">
        <is>
          <t>5174-PACK4</t>
        </is>
      </c>
      <c r="B2652" t="n">
        <v>5174</v>
      </c>
      <c r="C2652" t="n">
        <v>4</v>
      </c>
    </row>
    <row r="2653">
      <c r="A2653" t="inlineStr">
        <is>
          <t>517-CASE</t>
        </is>
      </c>
      <c r="B2653" t="n">
        <v>517</v>
      </c>
      <c r="C2653" t="n">
        <v>36</v>
      </c>
    </row>
    <row r="2654">
      <c r="A2654" t="inlineStr">
        <is>
          <t>517-EACH</t>
        </is>
      </c>
      <c r="B2654" t="n">
        <v>517</v>
      </c>
      <c r="C2654" t="n">
        <v>1</v>
      </c>
    </row>
    <row r="2655">
      <c r="A2655" t="inlineStr">
        <is>
          <t>517-PACK2</t>
        </is>
      </c>
      <c r="B2655" t="n">
        <v>517</v>
      </c>
      <c r="C2655" t="n">
        <v>2</v>
      </c>
    </row>
    <row r="2656">
      <c r="A2656" t="inlineStr">
        <is>
          <t>518-CASE</t>
        </is>
      </c>
      <c r="B2656" t="n">
        <v>518</v>
      </c>
      <c r="C2656" t="n">
        <v>48</v>
      </c>
    </row>
    <row r="2657">
      <c r="A2657" t="inlineStr">
        <is>
          <t>518-SET4</t>
        </is>
      </c>
      <c r="B2657" t="n">
        <v>518</v>
      </c>
      <c r="C2657" t="n">
        <v>4</v>
      </c>
    </row>
    <row r="2658">
      <c r="A2658" t="inlineStr">
        <is>
          <t>519-CASE</t>
        </is>
      </c>
      <c r="B2658" t="n">
        <v>519</v>
      </c>
      <c r="C2658" t="n">
        <v>36</v>
      </c>
    </row>
    <row r="2659">
      <c r="A2659" t="inlineStr">
        <is>
          <t>519-EACH</t>
        </is>
      </c>
      <c r="B2659" t="n">
        <v>519</v>
      </c>
      <c r="C2659" t="n">
        <v>1</v>
      </c>
    </row>
    <row r="2660">
      <c r="A2660" t="inlineStr">
        <is>
          <t>519-PACK2</t>
        </is>
      </c>
      <c r="B2660" t="n">
        <v>519</v>
      </c>
      <c r="C2660" t="n">
        <v>2</v>
      </c>
    </row>
    <row r="2661">
      <c r="A2661" t="inlineStr">
        <is>
          <t>519-SET6-BAZIC</t>
        </is>
      </c>
      <c r="B2661" t="n">
        <v>519</v>
      </c>
      <c r="C2661" t="n">
        <v>6</v>
      </c>
    </row>
    <row r="2662">
      <c r="A2662" t="inlineStr">
        <is>
          <t>520-CASE</t>
        </is>
      </c>
      <c r="B2662" t="n">
        <v>520</v>
      </c>
      <c r="C2662" t="n">
        <v>36</v>
      </c>
    </row>
    <row r="2663">
      <c r="A2663" t="inlineStr">
        <is>
          <t>520-EACH</t>
        </is>
      </c>
      <c r="B2663" t="n">
        <v>520</v>
      </c>
      <c r="C2663" t="n">
        <v>1</v>
      </c>
    </row>
    <row r="2664">
      <c r="A2664" t="inlineStr">
        <is>
          <t>520-PACK2</t>
        </is>
      </c>
      <c r="B2664" t="n">
        <v>520</v>
      </c>
      <c r="C2664" t="n">
        <v>2</v>
      </c>
    </row>
    <row r="2665">
      <c r="A2665" t="inlineStr">
        <is>
          <t>523-CASE</t>
        </is>
      </c>
      <c r="B2665" t="n">
        <v>523</v>
      </c>
      <c r="C2665" t="n">
        <v>24</v>
      </c>
    </row>
    <row r="2666">
      <c r="A2666" t="inlineStr">
        <is>
          <t>523-EACH</t>
        </is>
      </c>
      <c r="B2666" t="n">
        <v>523</v>
      </c>
      <c r="C2666" t="n">
        <v>1</v>
      </c>
    </row>
    <row r="2667">
      <c r="A2667" t="inlineStr">
        <is>
          <t>523-PACK4</t>
        </is>
      </c>
      <c r="B2667" t="n">
        <v>523</v>
      </c>
      <c r="C2667" t="n">
        <v>4</v>
      </c>
    </row>
    <row r="2668">
      <c r="A2668" t="inlineStr">
        <is>
          <t>524-CASE</t>
        </is>
      </c>
      <c r="B2668" t="n">
        <v>524</v>
      </c>
      <c r="C2668" t="n">
        <v>48</v>
      </c>
    </row>
    <row r="2669">
      <c r="A2669" t="inlineStr">
        <is>
          <t>524-EACH</t>
        </is>
      </c>
      <c r="B2669" t="n">
        <v>524</v>
      </c>
      <c r="C2669" t="n">
        <v>1</v>
      </c>
    </row>
    <row r="2670">
      <c r="A2670" t="inlineStr">
        <is>
          <t>524-PACK2</t>
        </is>
      </c>
      <c r="B2670" t="n">
        <v>524</v>
      </c>
      <c r="C2670" t="n">
        <v>2</v>
      </c>
    </row>
    <row r="2671">
      <c r="A2671" t="inlineStr">
        <is>
          <t>525-CASE</t>
        </is>
      </c>
      <c r="B2671" t="n">
        <v>525</v>
      </c>
      <c r="C2671" t="n">
        <v>48</v>
      </c>
    </row>
    <row r="2672">
      <c r="A2672" t="inlineStr">
        <is>
          <t>525-EACH</t>
        </is>
      </c>
      <c r="B2672" t="n">
        <v>525</v>
      </c>
      <c r="C2672" t="n">
        <v>1</v>
      </c>
    </row>
    <row r="2673">
      <c r="A2673" t="inlineStr">
        <is>
          <t>525-PACK2</t>
        </is>
      </c>
      <c r="B2673" t="n">
        <v>525</v>
      </c>
      <c r="C2673" t="n">
        <v>2</v>
      </c>
    </row>
    <row r="2674">
      <c r="A2674" t="inlineStr">
        <is>
          <t>526-CASE</t>
        </is>
      </c>
      <c r="B2674" t="n">
        <v>526</v>
      </c>
      <c r="C2674" t="n">
        <v>48</v>
      </c>
    </row>
    <row r="2675">
      <c r="A2675" t="inlineStr">
        <is>
          <t>526-EACH</t>
        </is>
      </c>
      <c r="B2675" t="n">
        <v>526</v>
      </c>
      <c r="C2675" t="n">
        <v>1</v>
      </c>
    </row>
    <row r="2676">
      <c r="A2676" t="inlineStr">
        <is>
          <t>526-PACK2</t>
        </is>
      </c>
      <c r="B2676" t="n">
        <v>526</v>
      </c>
      <c r="C2676" t="n">
        <v>2</v>
      </c>
    </row>
    <row r="2677">
      <c r="A2677" t="inlineStr">
        <is>
          <t>527-CASE</t>
        </is>
      </c>
      <c r="B2677" t="n">
        <v>527</v>
      </c>
      <c r="C2677" t="n">
        <v>48</v>
      </c>
    </row>
    <row r="2678">
      <c r="A2678" t="inlineStr">
        <is>
          <t>527-EACH</t>
        </is>
      </c>
      <c r="B2678" t="n">
        <v>527</v>
      </c>
      <c r="C2678" t="n">
        <v>1</v>
      </c>
    </row>
    <row r="2679">
      <c r="A2679" t="inlineStr">
        <is>
          <t>527-PACK4</t>
        </is>
      </c>
      <c r="B2679" t="n">
        <v>527</v>
      </c>
      <c r="C2679" t="n">
        <v>4</v>
      </c>
    </row>
    <row r="2680">
      <c r="A2680" t="inlineStr">
        <is>
          <t>528342-CASE</t>
        </is>
      </c>
      <c r="B2680" t="n">
        <v>528342</v>
      </c>
      <c r="C2680" t="n">
        <v>24</v>
      </c>
    </row>
    <row r="2681">
      <c r="A2681" t="inlineStr">
        <is>
          <t>528342-SET2</t>
        </is>
      </c>
      <c r="B2681" t="n">
        <v>528342</v>
      </c>
      <c r="C2681" t="n">
        <v>2</v>
      </c>
    </row>
    <row r="2682">
      <c r="A2682" t="inlineStr">
        <is>
          <t>528343-CASE</t>
        </is>
      </c>
      <c r="B2682" t="n">
        <v>528343</v>
      </c>
      <c r="C2682" t="n">
        <v>24</v>
      </c>
    </row>
    <row r="2683">
      <c r="A2683" t="inlineStr">
        <is>
          <t>528343-SET2</t>
        </is>
      </c>
      <c r="B2683" t="n">
        <v>528343</v>
      </c>
      <c r="C2683" t="n">
        <v>2</v>
      </c>
    </row>
    <row r="2684">
      <c r="A2684" t="inlineStr">
        <is>
          <t>528-CASE</t>
        </is>
      </c>
      <c r="B2684" t="n">
        <v>528</v>
      </c>
      <c r="C2684" t="n">
        <v>48</v>
      </c>
    </row>
    <row r="2685">
      <c r="A2685" t="inlineStr">
        <is>
          <t>528-EACH</t>
        </is>
      </c>
      <c r="B2685" t="n">
        <v>528</v>
      </c>
      <c r="C2685" t="n">
        <v>1</v>
      </c>
    </row>
    <row r="2686">
      <c r="A2686" t="inlineStr">
        <is>
          <t>528-PACK2</t>
        </is>
      </c>
      <c r="B2686" t="n">
        <v>528</v>
      </c>
      <c r="C2686" t="n">
        <v>2</v>
      </c>
    </row>
    <row r="2687">
      <c r="A2687" t="inlineStr">
        <is>
          <t>529-CASE</t>
        </is>
      </c>
      <c r="B2687" t="n">
        <v>529</v>
      </c>
      <c r="C2687" t="n">
        <v>48</v>
      </c>
    </row>
    <row r="2688">
      <c r="A2688" t="inlineStr">
        <is>
          <t>529-EACH</t>
        </is>
      </c>
      <c r="B2688" t="n">
        <v>529</v>
      </c>
      <c r="C2688" t="n">
        <v>1</v>
      </c>
    </row>
    <row r="2689">
      <c r="A2689" t="inlineStr">
        <is>
          <t>529-PACK2</t>
        </is>
      </c>
      <c r="B2689" t="n">
        <v>529</v>
      </c>
      <c r="C2689" t="n">
        <v>2</v>
      </c>
    </row>
    <row r="2690">
      <c r="A2690" t="inlineStr">
        <is>
          <t>530-CASE</t>
        </is>
      </c>
      <c r="B2690" t="n">
        <v>530</v>
      </c>
      <c r="C2690" t="n">
        <v>48</v>
      </c>
    </row>
    <row r="2691">
      <c r="A2691" t="inlineStr">
        <is>
          <t>530-EACH</t>
        </is>
      </c>
      <c r="B2691" t="n">
        <v>530</v>
      </c>
      <c r="C2691" t="n">
        <v>1</v>
      </c>
    </row>
    <row r="2692">
      <c r="A2692" t="inlineStr">
        <is>
          <t>530-PACK4</t>
        </is>
      </c>
      <c r="B2692" t="n">
        <v>530</v>
      </c>
      <c r="C2692" t="n">
        <v>4</v>
      </c>
    </row>
    <row r="2693">
      <c r="A2693" t="inlineStr">
        <is>
          <t>532-BOX</t>
        </is>
      </c>
      <c r="B2693" t="n">
        <v>532</v>
      </c>
      <c r="C2693" t="n">
        <v>24</v>
      </c>
    </row>
    <row r="2694">
      <c r="A2694" t="inlineStr">
        <is>
          <t>532-EA+533-EA</t>
        </is>
      </c>
      <c r="B2694" t="inlineStr">
        <is>
          <t>532+533</t>
        </is>
      </c>
      <c r="C2694" t="n">
        <v>2</v>
      </c>
    </row>
    <row r="2695">
      <c r="A2695" t="inlineStr">
        <is>
          <t>532-EA+533-EA+534-EA+535-EA</t>
        </is>
      </c>
      <c r="B2695" t="inlineStr">
        <is>
          <t>532+533+534+535</t>
        </is>
      </c>
      <c r="C2695" t="n">
        <v>4</v>
      </c>
    </row>
    <row r="2696">
      <c r="A2696" t="inlineStr">
        <is>
          <t>532-EACH</t>
        </is>
      </c>
      <c r="B2696" t="n">
        <v>532</v>
      </c>
      <c r="C2696" t="n">
        <v>1</v>
      </c>
    </row>
    <row r="2697">
      <c r="A2697" t="inlineStr">
        <is>
          <t>532-PACK2</t>
        </is>
      </c>
      <c r="B2697" t="n">
        <v>532</v>
      </c>
      <c r="C2697" t="n">
        <v>2</v>
      </c>
    </row>
    <row r="2698">
      <c r="A2698" t="inlineStr">
        <is>
          <t>533-BOX</t>
        </is>
      </c>
      <c r="B2698" t="n">
        <v>533</v>
      </c>
      <c r="C2698" t="n">
        <v>24</v>
      </c>
    </row>
    <row r="2699">
      <c r="A2699" t="inlineStr">
        <is>
          <t>533-EACH</t>
        </is>
      </c>
      <c r="B2699" t="n">
        <v>533</v>
      </c>
      <c r="C2699" t="n">
        <v>1</v>
      </c>
    </row>
    <row r="2700">
      <c r="A2700" t="inlineStr">
        <is>
          <t>533-PACK2</t>
        </is>
      </c>
      <c r="B2700" t="n">
        <v>533</v>
      </c>
      <c r="C2700" t="n">
        <v>2</v>
      </c>
    </row>
    <row r="2701">
      <c r="A2701" t="inlineStr">
        <is>
          <t>534-BOX</t>
        </is>
      </c>
      <c r="B2701" t="n">
        <v>534</v>
      </c>
      <c r="C2701" t="n">
        <v>24</v>
      </c>
    </row>
    <row r="2702">
      <c r="A2702" t="inlineStr">
        <is>
          <t>534-EA+535-EA</t>
        </is>
      </c>
      <c r="B2702" t="inlineStr">
        <is>
          <t>534+535</t>
        </is>
      </c>
      <c r="C2702" t="n">
        <v>2</v>
      </c>
    </row>
    <row r="2703">
      <c r="A2703" t="inlineStr">
        <is>
          <t>534-EACH</t>
        </is>
      </c>
      <c r="B2703" t="n">
        <v>534</v>
      </c>
      <c r="C2703" t="n">
        <v>1</v>
      </c>
    </row>
    <row r="2704">
      <c r="A2704" t="inlineStr">
        <is>
          <t>534-PACK2</t>
        </is>
      </c>
      <c r="B2704" t="n">
        <v>534</v>
      </c>
      <c r="C2704" t="n">
        <v>2</v>
      </c>
    </row>
    <row r="2705">
      <c r="A2705" t="inlineStr">
        <is>
          <t>535-BOX</t>
        </is>
      </c>
      <c r="B2705" t="n">
        <v>535</v>
      </c>
      <c r="C2705" t="n">
        <v>24</v>
      </c>
    </row>
    <row r="2706">
      <c r="A2706" t="inlineStr">
        <is>
          <t>535-EACH</t>
        </is>
      </c>
      <c r="B2706" t="n">
        <v>535</v>
      </c>
      <c r="C2706" t="n">
        <v>1</v>
      </c>
    </row>
    <row r="2707">
      <c r="A2707" t="inlineStr">
        <is>
          <t>535-PACK2</t>
        </is>
      </c>
      <c r="B2707" t="n">
        <v>535</v>
      </c>
      <c r="C2707" t="n">
        <v>2</v>
      </c>
    </row>
    <row r="2708">
      <c r="A2708" t="inlineStr">
        <is>
          <t>537-CASE</t>
        </is>
      </c>
      <c r="B2708" t="n">
        <v>537</v>
      </c>
      <c r="C2708" t="n">
        <v>24</v>
      </c>
    </row>
    <row r="2709">
      <c r="A2709" t="inlineStr">
        <is>
          <t>537-SET8</t>
        </is>
      </c>
      <c r="B2709" t="n">
        <v>537</v>
      </c>
      <c r="C2709" t="n">
        <v>8</v>
      </c>
    </row>
    <row r="2710">
      <c r="A2710" t="inlineStr">
        <is>
          <t>538-CASE</t>
        </is>
      </c>
      <c r="B2710" t="n">
        <v>538</v>
      </c>
      <c r="C2710" t="n">
        <v>24</v>
      </c>
    </row>
    <row r="2711">
      <c r="A2711" t="inlineStr">
        <is>
          <t>538-SET8</t>
        </is>
      </c>
      <c r="B2711" t="n">
        <v>538</v>
      </c>
      <c r="C2711" t="n">
        <v>8</v>
      </c>
    </row>
    <row r="2712">
      <c r="A2712" t="inlineStr">
        <is>
          <t>539-CASE</t>
        </is>
      </c>
      <c r="B2712" t="n">
        <v>539</v>
      </c>
      <c r="C2712" t="n">
        <v>36</v>
      </c>
    </row>
    <row r="2713">
      <c r="A2713" t="inlineStr">
        <is>
          <t>539-EACH</t>
        </is>
      </c>
      <c r="B2713" t="n">
        <v>539</v>
      </c>
      <c r="C2713" t="n">
        <v>1</v>
      </c>
    </row>
    <row r="2714">
      <c r="A2714" t="inlineStr">
        <is>
          <t>539-PACK2</t>
        </is>
      </c>
      <c r="B2714" t="n">
        <v>539</v>
      </c>
      <c r="C2714" t="n">
        <v>2</v>
      </c>
    </row>
    <row r="2715">
      <c r="A2715" t="inlineStr">
        <is>
          <t>5400-CASE</t>
        </is>
      </c>
      <c r="B2715" t="n">
        <v>5400</v>
      </c>
      <c r="C2715" t="n">
        <v>25</v>
      </c>
    </row>
    <row r="2716">
      <c r="A2716" t="inlineStr">
        <is>
          <t>5401-CASE</t>
        </is>
      </c>
      <c r="B2716" t="n">
        <v>5401</v>
      </c>
      <c r="C2716" t="n">
        <v>25</v>
      </c>
    </row>
    <row r="2717">
      <c r="A2717" t="inlineStr">
        <is>
          <t>5402-CASE</t>
        </is>
      </c>
      <c r="B2717" t="n">
        <v>5402</v>
      </c>
      <c r="C2717" t="n">
        <v>25</v>
      </c>
    </row>
    <row r="2718">
      <c r="A2718" t="inlineStr">
        <is>
          <t>5403-CASE</t>
        </is>
      </c>
      <c r="B2718" t="n">
        <v>5403</v>
      </c>
      <c r="C2718" t="n">
        <v>25</v>
      </c>
    </row>
    <row r="2719">
      <c r="A2719" t="inlineStr">
        <is>
          <t>5407-CASE</t>
        </is>
      </c>
      <c r="B2719" t="n">
        <v>5407</v>
      </c>
      <c r="C2719" t="n">
        <v>25</v>
      </c>
    </row>
    <row r="2720">
      <c r="A2720" t="inlineStr">
        <is>
          <t>5408-CASE</t>
        </is>
      </c>
      <c r="B2720" t="n">
        <v>5408</v>
      </c>
      <c r="C2720" t="n">
        <v>25</v>
      </c>
    </row>
    <row r="2721">
      <c r="A2721" t="inlineStr">
        <is>
          <t>5409-CASE</t>
        </is>
      </c>
      <c r="B2721" t="n">
        <v>5409</v>
      </c>
      <c r="C2721" t="n">
        <v>25</v>
      </c>
    </row>
    <row r="2722">
      <c r="A2722" t="inlineStr">
        <is>
          <t>5412-CASE</t>
        </is>
      </c>
      <c r="B2722" t="n">
        <v>5412</v>
      </c>
      <c r="C2722" t="n">
        <v>48</v>
      </c>
    </row>
    <row r="2723">
      <c r="A2723" t="inlineStr">
        <is>
          <t>5412-EACH</t>
        </is>
      </c>
      <c r="B2723" t="n">
        <v>5412</v>
      </c>
      <c r="C2723" t="n">
        <v>1</v>
      </c>
    </row>
    <row r="2724">
      <c r="A2724" t="inlineStr">
        <is>
          <t>5412-PACK2</t>
        </is>
      </c>
      <c r="B2724" t="n">
        <v>5412</v>
      </c>
      <c r="C2724" t="n">
        <v>2</v>
      </c>
    </row>
    <row r="2725">
      <c r="A2725" t="inlineStr">
        <is>
          <t>5413-CASE</t>
        </is>
      </c>
      <c r="B2725" t="n">
        <v>5413</v>
      </c>
      <c r="C2725" t="n">
        <v>48</v>
      </c>
    </row>
    <row r="2726">
      <c r="A2726" t="inlineStr">
        <is>
          <t>5413-EACH</t>
        </is>
      </c>
      <c r="B2726" t="n">
        <v>5413</v>
      </c>
      <c r="C2726" t="n">
        <v>1</v>
      </c>
    </row>
    <row r="2727">
      <c r="A2727" t="inlineStr">
        <is>
          <t>5413-SET3</t>
        </is>
      </c>
      <c r="B2727" t="n">
        <v>5413</v>
      </c>
      <c r="C2727" t="n">
        <v>3</v>
      </c>
    </row>
    <row r="2728">
      <c r="A2728" t="inlineStr">
        <is>
          <t>5414-CASE</t>
        </is>
      </c>
      <c r="B2728" t="n">
        <v>5414</v>
      </c>
      <c r="C2728" t="n">
        <v>48</v>
      </c>
    </row>
    <row r="2729">
      <c r="A2729" t="inlineStr">
        <is>
          <t>5414-EACH</t>
        </is>
      </c>
      <c r="B2729" t="n">
        <v>5414</v>
      </c>
      <c r="C2729" t="n">
        <v>1</v>
      </c>
    </row>
    <row r="2730">
      <c r="A2730" t="inlineStr">
        <is>
          <t>5414-PACK3</t>
        </is>
      </c>
      <c r="B2730" t="n">
        <v>5414</v>
      </c>
      <c r="C2730" t="n">
        <v>3</v>
      </c>
    </row>
    <row r="2731">
      <c r="A2731" t="inlineStr">
        <is>
          <t>5418-CASE</t>
        </is>
      </c>
      <c r="B2731" t="n">
        <v>5418</v>
      </c>
      <c r="C2731" t="n">
        <v>25</v>
      </c>
    </row>
    <row r="2732">
      <c r="A2732" t="inlineStr">
        <is>
          <t>5419-CASE</t>
        </is>
      </c>
      <c r="B2732" t="n">
        <v>5419</v>
      </c>
      <c r="C2732" t="n">
        <v>25</v>
      </c>
    </row>
    <row r="2733">
      <c r="A2733" t="inlineStr">
        <is>
          <t>541-CASE</t>
        </is>
      </c>
      <c r="B2733" t="n">
        <v>541</v>
      </c>
      <c r="C2733" t="n">
        <v>48</v>
      </c>
    </row>
    <row r="2734">
      <c r="A2734" t="inlineStr">
        <is>
          <t>541-EACH</t>
        </is>
      </c>
      <c r="B2734" t="n">
        <v>541</v>
      </c>
      <c r="C2734" t="n">
        <v>1</v>
      </c>
    </row>
    <row r="2735">
      <c r="A2735" t="inlineStr">
        <is>
          <t>541-PACK4</t>
        </is>
      </c>
      <c r="B2735" t="n">
        <v>541</v>
      </c>
      <c r="C2735" t="n">
        <v>4</v>
      </c>
    </row>
    <row r="2736">
      <c r="A2736" t="inlineStr">
        <is>
          <t>5420-CASE</t>
        </is>
      </c>
      <c r="B2736" t="n">
        <v>5420</v>
      </c>
      <c r="C2736" t="n">
        <v>48</v>
      </c>
    </row>
    <row r="2737">
      <c r="A2737" t="inlineStr">
        <is>
          <t>5420-EACH</t>
        </is>
      </c>
      <c r="B2737" t="n">
        <v>5420</v>
      </c>
      <c r="C2737" t="n">
        <v>1</v>
      </c>
    </row>
    <row r="2738">
      <c r="A2738" t="inlineStr">
        <is>
          <t>5421-CASE</t>
        </is>
      </c>
      <c r="B2738" t="n">
        <v>5421</v>
      </c>
      <c r="C2738" t="n">
        <v>24</v>
      </c>
    </row>
    <row r="2739">
      <c r="A2739" t="inlineStr">
        <is>
          <t>5422-CASE</t>
        </is>
      </c>
      <c r="B2739" t="n">
        <v>5422</v>
      </c>
      <c r="C2739" t="n">
        <v>24</v>
      </c>
    </row>
    <row r="2740">
      <c r="A2740" t="inlineStr">
        <is>
          <t>5425-CASE</t>
        </is>
      </c>
      <c r="B2740" t="n">
        <v>5425</v>
      </c>
      <c r="C2740" t="n">
        <v>48</v>
      </c>
    </row>
    <row r="2741">
      <c r="A2741" t="inlineStr">
        <is>
          <t>5425-SET4</t>
        </is>
      </c>
      <c r="B2741" t="n">
        <v>5425</v>
      </c>
      <c r="C2741" t="n">
        <v>4</v>
      </c>
    </row>
    <row r="2742">
      <c r="A2742" t="inlineStr">
        <is>
          <t>5426-CASE</t>
        </is>
      </c>
      <c r="B2742" t="n">
        <v>5426</v>
      </c>
      <c r="C2742" t="n">
        <v>24</v>
      </c>
    </row>
    <row r="2743">
      <c r="A2743" t="inlineStr">
        <is>
          <t>5426-SET4</t>
        </is>
      </c>
      <c r="B2743" t="n">
        <v>5426</v>
      </c>
      <c r="C2743" t="n">
        <v>4</v>
      </c>
    </row>
    <row r="2744">
      <c r="A2744" t="inlineStr">
        <is>
          <t>5427-CASE</t>
        </is>
      </c>
      <c r="B2744" t="n">
        <v>5427</v>
      </c>
      <c r="C2744" t="n">
        <v>24</v>
      </c>
    </row>
    <row r="2745">
      <c r="A2745" t="inlineStr">
        <is>
          <t>5427-SET4</t>
        </is>
      </c>
      <c r="B2745" t="n">
        <v>5427</v>
      </c>
      <c r="C2745" t="n">
        <v>4</v>
      </c>
    </row>
    <row r="2746">
      <c r="A2746" t="inlineStr">
        <is>
          <t>542-CASE</t>
        </is>
      </c>
      <c r="B2746" t="n">
        <v>542</v>
      </c>
      <c r="C2746" t="n">
        <v>48</v>
      </c>
    </row>
    <row r="2747">
      <c r="A2747" t="inlineStr">
        <is>
          <t>542-EACH</t>
        </is>
      </c>
      <c r="B2747" t="n">
        <v>542</v>
      </c>
      <c r="C2747" t="n">
        <v>1</v>
      </c>
    </row>
    <row r="2748">
      <c r="A2748" t="inlineStr">
        <is>
          <t>542-PACK2</t>
        </is>
      </c>
      <c r="B2748" t="n">
        <v>542</v>
      </c>
      <c r="C2748" t="n">
        <v>2</v>
      </c>
    </row>
    <row r="2749">
      <c r="A2749" t="inlineStr">
        <is>
          <t>543-CASE</t>
        </is>
      </c>
      <c r="B2749" t="n">
        <v>543</v>
      </c>
      <c r="C2749" t="n">
        <v>48</v>
      </c>
    </row>
    <row r="2750">
      <c r="A2750" t="inlineStr">
        <is>
          <t>543-EACH</t>
        </is>
      </c>
      <c r="B2750" t="n">
        <v>543</v>
      </c>
      <c r="C2750" t="n">
        <v>1</v>
      </c>
    </row>
    <row r="2751">
      <c r="A2751" t="inlineStr">
        <is>
          <t>543-PACK2</t>
        </is>
      </c>
      <c r="B2751" t="n">
        <v>543</v>
      </c>
      <c r="C2751" t="n">
        <v>2</v>
      </c>
    </row>
    <row r="2752">
      <c r="A2752" t="inlineStr">
        <is>
          <t>544-BOX</t>
        </is>
      </c>
      <c r="B2752" t="n">
        <v>544</v>
      </c>
      <c r="C2752" t="n">
        <v>24</v>
      </c>
    </row>
    <row r="2753">
      <c r="A2753" t="inlineStr">
        <is>
          <t>544-EACH</t>
        </is>
      </c>
      <c r="B2753" t="n">
        <v>544</v>
      </c>
      <c r="C2753" t="n">
        <v>1</v>
      </c>
    </row>
    <row r="2754">
      <c r="A2754" t="inlineStr">
        <is>
          <t>544-PACK2</t>
        </is>
      </c>
      <c r="B2754" t="n">
        <v>544</v>
      </c>
      <c r="C2754" t="n">
        <v>2</v>
      </c>
    </row>
    <row r="2755">
      <c r="A2755" t="inlineStr">
        <is>
          <t>5450-CASE</t>
        </is>
      </c>
      <c r="B2755" t="n">
        <v>5450</v>
      </c>
      <c r="C2755" t="n">
        <v>48</v>
      </c>
    </row>
    <row r="2756">
      <c r="A2756" t="inlineStr">
        <is>
          <t>5450-EACH</t>
        </is>
      </c>
      <c r="B2756" t="n">
        <v>5450</v>
      </c>
      <c r="C2756" t="n">
        <v>1</v>
      </c>
    </row>
    <row r="2757">
      <c r="A2757" t="inlineStr">
        <is>
          <t>5450-PACK2</t>
        </is>
      </c>
      <c r="B2757" t="n">
        <v>5450</v>
      </c>
      <c r="C2757" t="n">
        <v>2</v>
      </c>
    </row>
    <row r="2758">
      <c r="A2758" t="inlineStr">
        <is>
          <t>5451-CASE</t>
        </is>
      </c>
      <c r="B2758" t="n">
        <v>5451</v>
      </c>
      <c r="C2758" t="n">
        <v>48</v>
      </c>
    </row>
    <row r="2759">
      <c r="A2759" t="inlineStr">
        <is>
          <t>5451-EACH</t>
        </is>
      </c>
      <c r="B2759" t="n">
        <v>5451</v>
      </c>
      <c r="C2759" t="n">
        <v>1</v>
      </c>
    </row>
    <row r="2760">
      <c r="A2760" t="inlineStr">
        <is>
          <t>5451-PACK2</t>
        </is>
      </c>
      <c r="B2760" t="n">
        <v>5451</v>
      </c>
      <c r="C2760" t="n">
        <v>2</v>
      </c>
    </row>
    <row r="2761">
      <c r="A2761" t="inlineStr">
        <is>
          <t>5452-CASE</t>
        </is>
      </c>
      <c r="B2761" t="n">
        <v>5452</v>
      </c>
      <c r="C2761" t="n">
        <v>48</v>
      </c>
    </row>
    <row r="2762">
      <c r="A2762" t="inlineStr">
        <is>
          <t>5452-EACH</t>
        </is>
      </c>
      <c r="B2762" t="n">
        <v>5452</v>
      </c>
      <c r="C2762" t="n">
        <v>1</v>
      </c>
    </row>
    <row r="2763">
      <c r="A2763" t="inlineStr">
        <is>
          <t>5452-PACK2</t>
        </is>
      </c>
      <c r="B2763" t="n">
        <v>5452</v>
      </c>
      <c r="C2763" t="n">
        <v>2</v>
      </c>
    </row>
    <row r="2764">
      <c r="A2764" t="inlineStr">
        <is>
          <t>5456-CASE</t>
        </is>
      </c>
      <c r="B2764" t="n">
        <v>5456</v>
      </c>
      <c r="C2764" t="n">
        <v>5</v>
      </c>
    </row>
    <row r="2765">
      <c r="A2765" t="inlineStr">
        <is>
          <t>5456-EACH</t>
        </is>
      </c>
      <c r="B2765" t="n">
        <v>5456</v>
      </c>
      <c r="C2765" t="n">
        <v>1</v>
      </c>
    </row>
    <row r="2766">
      <c r="A2766" t="inlineStr">
        <is>
          <t>5456-PACK4</t>
        </is>
      </c>
      <c r="B2766" t="n">
        <v>5456</v>
      </c>
      <c r="C2766" t="n">
        <v>4</v>
      </c>
    </row>
    <row r="2767">
      <c r="A2767" t="inlineStr">
        <is>
          <t>5457-CASE</t>
        </is>
      </c>
      <c r="B2767" t="n">
        <v>5457</v>
      </c>
      <c r="C2767" t="n">
        <v>5</v>
      </c>
    </row>
    <row r="2768">
      <c r="A2768" t="inlineStr">
        <is>
          <t>5457-EACH</t>
        </is>
      </c>
      <c r="B2768" t="n">
        <v>5457</v>
      </c>
      <c r="C2768" t="n">
        <v>1</v>
      </c>
    </row>
    <row r="2769">
      <c r="A2769" t="inlineStr">
        <is>
          <t>5457-PACK2</t>
        </is>
      </c>
      <c r="B2769" t="n">
        <v>5457</v>
      </c>
      <c r="C2769" t="n">
        <v>2</v>
      </c>
    </row>
    <row r="2770">
      <c r="A2770" t="inlineStr">
        <is>
          <t>545-BOX</t>
        </is>
      </c>
      <c r="B2770" t="n">
        <v>545</v>
      </c>
      <c r="C2770" t="n">
        <v>24</v>
      </c>
    </row>
    <row r="2771">
      <c r="A2771" t="inlineStr">
        <is>
          <t>545-SET4</t>
        </is>
      </c>
      <c r="B2771" t="n">
        <v>545</v>
      </c>
      <c r="C2771" t="n">
        <v>4</v>
      </c>
    </row>
    <row r="2772">
      <c r="A2772" t="inlineStr">
        <is>
          <t>5460-CASE</t>
        </is>
      </c>
      <c r="B2772" t="n">
        <v>5460</v>
      </c>
      <c r="C2772" t="n">
        <v>48</v>
      </c>
    </row>
    <row r="2773">
      <c r="A2773" t="inlineStr">
        <is>
          <t>5460-SET8</t>
        </is>
      </c>
      <c r="B2773" t="n">
        <v>5460</v>
      </c>
      <c r="C2773" t="n">
        <v>8</v>
      </c>
    </row>
    <row r="2774">
      <c r="A2774" t="inlineStr">
        <is>
          <t>546-CASE</t>
        </is>
      </c>
      <c r="B2774" t="n">
        <v>546</v>
      </c>
      <c r="C2774" t="n">
        <v>36</v>
      </c>
    </row>
    <row r="2775">
      <c r="A2775" t="inlineStr">
        <is>
          <t>546-SET4</t>
        </is>
      </c>
      <c r="B2775" t="n">
        <v>546</v>
      </c>
      <c r="C2775" t="n">
        <v>4</v>
      </c>
    </row>
    <row r="2776">
      <c r="A2776" t="inlineStr">
        <is>
          <t>5470-CASE</t>
        </is>
      </c>
      <c r="B2776" t="n">
        <v>5470</v>
      </c>
      <c r="C2776" t="n">
        <v>48</v>
      </c>
    </row>
    <row r="2777">
      <c r="A2777" t="inlineStr">
        <is>
          <t>5470-SET6</t>
        </is>
      </c>
      <c r="B2777" t="n">
        <v>5470</v>
      </c>
      <c r="C2777" t="n">
        <v>6</v>
      </c>
    </row>
    <row r="2778">
      <c r="A2778" t="inlineStr">
        <is>
          <t>5471-CASE</t>
        </is>
      </c>
      <c r="B2778" t="n">
        <v>5471</v>
      </c>
      <c r="C2778" t="n">
        <v>48</v>
      </c>
    </row>
    <row r="2779">
      <c r="A2779" t="inlineStr">
        <is>
          <t>5471-SET6</t>
        </is>
      </c>
      <c r="B2779" t="n">
        <v>5471</v>
      </c>
      <c r="C2779" t="n">
        <v>6</v>
      </c>
    </row>
    <row r="2780">
      <c r="A2780" t="inlineStr">
        <is>
          <t>547-CASE</t>
        </is>
      </c>
      <c r="B2780" t="n">
        <v>547</v>
      </c>
      <c r="C2780" t="n">
        <v>48</v>
      </c>
    </row>
    <row r="2781">
      <c r="A2781" t="inlineStr">
        <is>
          <t>547-EACH</t>
        </is>
      </c>
      <c r="B2781" t="n">
        <v>547</v>
      </c>
      <c r="C2781" t="n">
        <v>1</v>
      </c>
    </row>
    <row r="2782">
      <c r="A2782" t="inlineStr">
        <is>
          <t>547-PACK2</t>
        </is>
      </c>
      <c r="B2782" t="n">
        <v>547</v>
      </c>
      <c r="C2782" t="n">
        <v>2</v>
      </c>
    </row>
    <row r="2783">
      <c r="A2783" t="inlineStr">
        <is>
          <t>548-BOX</t>
        </is>
      </c>
      <c r="B2783" t="n">
        <v>548</v>
      </c>
      <c r="C2783" t="n">
        <v>24</v>
      </c>
    </row>
    <row r="2784">
      <c r="A2784" t="inlineStr">
        <is>
          <t>548-EACH</t>
        </is>
      </c>
      <c r="B2784" t="n">
        <v>548</v>
      </c>
      <c r="C2784" t="n">
        <v>1</v>
      </c>
    </row>
    <row r="2785">
      <c r="A2785" t="inlineStr">
        <is>
          <t>548-PACK2</t>
        </is>
      </c>
      <c r="B2785" t="n">
        <v>548</v>
      </c>
      <c r="C2785" t="n">
        <v>2</v>
      </c>
    </row>
    <row r="2786">
      <c r="A2786" t="inlineStr">
        <is>
          <t>5490-CASE</t>
        </is>
      </c>
      <c r="B2786" t="n">
        <v>5490</v>
      </c>
      <c r="C2786" t="n">
        <v>48</v>
      </c>
    </row>
    <row r="2787">
      <c r="A2787" t="inlineStr">
        <is>
          <t>5490-SET6</t>
        </is>
      </c>
      <c r="B2787" t="n">
        <v>5490</v>
      </c>
      <c r="C2787" t="n">
        <v>6</v>
      </c>
    </row>
    <row r="2788">
      <c r="A2788" t="inlineStr">
        <is>
          <t>5492-CASE</t>
        </is>
      </c>
      <c r="B2788" t="n">
        <v>5492</v>
      </c>
      <c r="C2788" t="n">
        <v>48</v>
      </c>
    </row>
    <row r="2789">
      <c r="A2789" t="inlineStr">
        <is>
          <t>5492-SET6</t>
        </is>
      </c>
      <c r="B2789" t="n">
        <v>5492</v>
      </c>
      <c r="C2789" t="n">
        <v>6</v>
      </c>
    </row>
    <row r="2790">
      <c r="A2790" t="inlineStr">
        <is>
          <t>5493-CASE</t>
        </is>
      </c>
      <c r="B2790" t="n">
        <v>5493</v>
      </c>
      <c r="C2790" t="n">
        <v>48</v>
      </c>
    </row>
    <row r="2791">
      <c r="A2791" t="inlineStr">
        <is>
          <t>5493-SET6</t>
        </is>
      </c>
      <c r="B2791" t="n">
        <v>5493</v>
      </c>
      <c r="C2791" t="n">
        <v>6</v>
      </c>
    </row>
    <row r="2792">
      <c r="A2792" t="inlineStr">
        <is>
          <t>5494-CASE</t>
        </is>
      </c>
      <c r="B2792" t="n">
        <v>5494</v>
      </c>
      <c r="C2792" t="n">
        <v>48</v>
      </c>
    </row>
    <row r="2793">
      <c r="A2793" t="inlineStr">
        <is>
          <t>5494-SET6</t>
        </is>
      </c>
      <c r="B2793" t="n">
        <v>5494</v>
      </c>
      <c r="C2793" t="n">
        <v>6</v>
      </c>
    </row>
    <row r="2794">
      <c r="A2794" t="inlineStr">
        <is>
          <t>549-BOX</t>
        </is>
      </c>
      <c r="B2794" t="n">
        <v>549</v>
      </c>
      <c r="C2794" t="n">
        <v>24</v>
      </c>
    </row>
    <row r="2795">
      <c r="A2795" t="inlineStr">
        <is>
          <t>549-EACH</t>
        </is>
      </c>
      <c r="B2795" t="n">
        <v>549</v>
      </c>
      <c r="C2795" t="n">
        <v>1</v>
      </c>
    </row>
    <row r="2796">
      <c r="A2796" t="inlineStr">
        <is>
          <t>549-PACK2</t>
        </is>
      </c>
      <c r="B2796" t="n">
        <v>549</v>
      </c>
      <c r="C2796" t="n">
        <v>2</v>
      </c>
    </row>
    <row r="2797">
      <c r="A2797" t="inlineStr">
        <is>
          <t>5500-CASE</t>
        </is>
      </c>
      <c r="B2797" t="n">
        <v>5500</v>
      </c>
      <c r="C2797" t="n">
        <v>8</v>
      </c>
    </row>
    <row r="2798">
      <c r="A2798" t="inlineStr">
        <is>
          <t>5500-SET4</t>
        </is>
      </c>
      <c r="B2798" t="n">
        <v>5500</v>
      </c>
      <c r="C2798" t="n">
        <v>4</v>
      </c>
    </row>
    <row r="2799">
      <c r="A2799" t="inlineStr">
        <is>
          <t>5502-CASE</t>
        </is>
      </c>
      <c r="B2799" t="n">
        <v>5502</v>
      </c>
      <c r="C2799" t="n">
        <v>8</v>
      </c>
    </row>
    <row r="2800">
      <c r="A2800" t="inlineStr">
        <is>
          <t>5502-SET4</t>
        </is>
      </c>
      <c r="B2800" t="n">
        <v>5502</v>
      </c>
      <c r="C2800" t="n">
        <v>4</v>
      </c>
    </row>
    <row r="2801">
      <c r="A2801" t="inlineStr">
        <is>
          <t>550-CASE</t>
        </is>
      </c>
      <c r="B2801" t="n">
        <v>550</v>
      </c>
      <c r="C2801" t="n">
        <v>48</v>
      </c>
    </row>
    <row r="2802">
      <c r="A2802" t="inlineStr">
        <is>
          <t>550-EACH</t>
        </is>
      </c>
      <c r="B2802" t="n">
        <v>550</v>
      </c>
      <c r="C2802" t="n">
        <v>1</v>
      </c>
    </row>
    <row r="2803">
      <c r="A2803" t="inlineStr">
        <is>
          <t>550-PACK4</t>
        </is>
      </c>
      <c r="B2803" t="n">
        <v>550</v>
      </c>
      <c r="C2803" t="n">
        <v>4</v>
      </c>
    </row>
    <row r="2804">
      <c r="A2804" t="inlineStr">
        <is>
          <t>551-CASE</t>
        </is>
      </c>
      <c r="B2804" t="n">
        <v>551</v>
      </c>
      <c r="C2804" t="n">
        <v>48</v>
      </c>
    </row>
    <row r="2805">
      <c r="A2805" t="inlineStr">
        <is>
          <t>551-EACH</t>
        </is>
      </c>
      <c r="B2805" t="n">
        <v>551</v>
      </c>
      <c r="C2805" t="n">
        <v>1</v>
      </c>
    </row>
    <row r="2806">
      <c r="A2806" t="inlineStr">
        <is>
          <t>551-PACK2</t>
        </is>
      </c>
      <c r="B2806" t="n">
        <v>551</v>
      </c>
      <c r="C2806" t="n">
        <v>2</v>
      </c>
    </row>
    <row r="2807">
      <c r="A2807" t="inlineStr">
        <is>
          <t>552-CASE</t>
        </is>
      </c>
      <c r="B2807" t="n">
        <v>552</v>
      </c>
      <c r="C2807" t="n">
        <v>36</v>
      </c>
    </row>
    <row r="2808">
      <c r="A2808" t="inlineStr">
        <is>
          <t>552-EACH</t>
        </is>
      </c>
      <c r="B2808" t="n">
        <v>552</v>
      </c>
      <c r="C2808" t="n">
        <v>1</v>
      </c>
    </row>
    <row r="2809">
      <c r="A2809" t="inlineStr">
        <is>
          <t>552-PACK2</t>
        </is>
      </c>
      <c r="B2809" t="n">
        <v>552</v>
      </c>
      <c r="C2809" t="n">
        <v>2</v>
      </c>
    </row>
    <row r="2810">
      <c r="A2810" t="inlineStr">
        <is>
          <t>554-CASE</t>
        </is>
      </c>
      <c r="B2810" t="n">
        <v>554</v>
      </c>
      <c r="C2810" t="n">
        <v>48</v>
      </c>
    </row>
    <row r="2811">
      <c r="A2811" t="inlineStr">
        <is>
          <t>554-EACH</t>
        </is>
      </c>
      <c r="B2811" t="n">
        <v>554</v>
      </c>
      <c r="C2811" t="n">
        <v>1</v>
      </c>
    </row>
    <row r="2812">
      <c r="A2812" t="inlineStr">
        <is>
          <t>554-PACK4</t>
        </is>
      </c>
      <c r="B2812" t="n">
        <v>554</v>
      </c>
      <c r="C2812" t="n">
        <v>4</v>
      </c>
    </row>
    <row r="2813">
      <c r="A2813" t="inlineStr">
        <is>
          <t>555-CASE</t>
        </is>
      </c>
      <c r="B2813" t="n">
        <v>555</v>
      </c>
      <c r="C2813" t="n">
        <v>24</v>
      </c>
    </row>
    <row r="2814">
      <c r="A2814" t="inlineStr">
        <is>
          <t>555-EACH</t>
        </is>
      </c>
      <c r="B2814" t="n">
        <v>555</v>
      </c>
      <c r="C2814" t="n">
        <v>1</v>
      </c>
    </row>
    <row r="2815">
      <c r="A2815" t="inlineStr">
        <is>
          <t>555-PACK6</t>
        </is>
      </c>
      <c r="B2815" t="n">
        <v>555</v>
      </c>
      <c r="C2815" t="n">
        <v>6</v>
      </c>
    </row>
    <row r="2816">
      <c r="A2816" t="inlineStr">
        <is>
          <t>556-CASE</t>
        </is>
      </c>
      <c r="B2816" t="n">
        <v>556</v>
      </c>
      <c r="C2816" t="n">
        <v>24</v>
      </c>
    </row>
    <row r="2817">
      <c r="A2817" t="inlineStr">
        <is>
          <t>556-EACH</t>
        </is>
      </c>
      <c r="B2817" t="n">
        <v>556</v>
      </c>
      <c r="C2817" t="n">
        <v>1</v>
      </c>
    </row>
    <row r="2818">
      <c r="A2818" t="inlineStr">
        <is>
          <t>556-PACK6</t>
        </is>
      </c>
      <c r="B2818" t="n">
        <v>556</v>
      </c>
      <c r="C2818" t="n">
        <v>6</v>
      </c>
    </row>
    <row r="2819">
      <c r="A2819" t="inlineStr">
        <is>
          <t>557-CASE</t>
        </is>
      </c>
      <c r="B2819" t="n">
        <v>557</v>
      </c>
      <c r="C2819" t="n">
        <v>24</v>
      </c>
    </row>
    <row r="2820">
      <c r="A2820" t="inlineStr">
        <is>
          <t>557-EACH</t>
        </is>
      </c>
      <c r="B2820" t="n">
        <v>557</v>
      </c>
      <c r="C2820" t="n">
        <v>1</v>
      </c>
    </row>
    <row r="2821">
      <c r="A2821" t="inlineStr">
        <is>
          <t>557-PACK2</t>
        </is>
      </c>
      <c r="B2821" t="n">
        <v>557</v>
      </c>
      <c r="C2821" t="n">
        <v>2</v>
      </c>
    </row>
    <row r="2822">
      <c r="A2822" t="inlineStr">
        <is>
          <t>558-CASE</t>
        </is>
      </c>
      <c r="B2822" t="n">
        <v>558</v>
      </c>
      <c r="C2822" t="n">
        <v>24</v>
      </c>
    </row>
    <row r="2823">
      <c r="A2823" t="inlineStr">
        <is>
          <t>558-SET6</t>
        </is>
      </c>
      <c r="B2823" t="n">
        <v>558</v>
      </c>
      <c r="C2823" t="n">
        <v>6</v>
      </c>
    </row>
    <row r="2824">
      <c r="A2824" t="inlineStr">
        <is>
          <t>559-CASE</t>
        </is>
      </c>
      <c r="B2824" t="n">
        <v>559</v>
      </c>
      <c r="C2824" t="n">
        <v>24</v>
      </c>
    </row>
    <row r="2825">
      <c r="A2825" t="inlineStr">
        <is>
          <t>559-SET6</t>
        </is>
      </c>
      <c r="B2825" t="n">
        <v>559</v>
      </c>
      <c r="C2825" t="n">
        <v>6</v>
      </c>
    </row>
    <row r="2826">
      <c r="A2826" t="inlineStr">
        <is>
          <t>560-CASE</t>
        </is>
      </c>
      <c r="B2826" t="n">
        <v>560</v>
      </c>
      <c r="C2826" t="n">
        <v>48</v>
      </c>
    </row>
    <row r="2827">
      <c r="A2827" t="inlineStr">
        <is>
          <t>560-EACH</t>
        </is>
      </c>
      <c r="B2827" t="n">
        <v>560</v>
      </c>
      <c r="C2827" t="n">
        <v>1</v>
      </c>
    </row>
    <row r="2828">
      <c r="A2828" t="inlineStr">
        <is>
          <t>560-PACK6</t>
        </is>
      </c>
      <c r="B2828" t="n">
        <v>560</v>
      </c>
      <c r="C2828" t="n">
        <v>6</v>
      </c>
    </row>
    <row r="2829">
      <c r="A2829" t="inlineStr">
        <is>
          <t>561-CASE</t>
        </is>
      </c>
      <c r="B2829" t="n">
        <v>561</v>
      </c>
      <c r="C2829" t="n">
        <v>24</v>
      </c>
    </row>
    <row r="2830">
      <c r="A2830" t="inlineStr">
        <is>
          <t>561-SET6</t>
        </is>
      </c>
      <c r="B2830" t="n">
        <v>561</v>
      </c>
      <c r="C2830" t="n">
        <v>6</v>
      </c>
    </row>
    <row r="2831">
      <c r="A2831" t="inlineStr">
        <is>
          <t>562-CASE</t>
        </is>
      </c>
      <c r="B2831" t="n">
        <v>562</v>
      </c>
      <c r="C2831" t="n">
        <v>24</v>
      </c>
    </row>
    <row r="2832">
      <c r="A2832" t="inlineStr">
        <is>
          <t>562-SET6</t>
        </is>
      </c>
      <c r="B2832" t="n">
        <v>562</v>
      </c>
      <c r="C2832" t="n">
        <v>6</v>
      </c>
    </row>
    <row r="2833">
      <c r="A2833" t="inlineStr">
        <is>
          <t>563-CASE</t>
        </is>
      </c>
      <c r="B2833" t="n">
        <v>563</v>
      </c>
      <c r="C2833" t="n">
        <v>24</v>
      </c>
    </row>
    <row r="2834">
      <c r="A2834" t="inlineStr">
        <is>
          <t>563-SET6</t>
        </is>
      </c>
      <c r="B2834" t="n">
        <v>563</v>
      </c>
      <c r="C2834" t="n">
        <v>6</v>
      </c>
    </row>
    <row r="2835">
      <c r="A2835" t="inlineStr">
        <is>
          <t>564-CASE</t>
        </is>
      </c>
      <c r="B2835" t="n">
        <v>564</v>
      </c>
      <c r="C2835" t="n">
        <v>24</v>
      </c>
    </row>
    <row r="2836">
      <c r="A2836" t="inlineStr">
        <is>
          <t>564-SET6</t>
        </is>
      </c>
      <c r="B2836" t="n">
        <v>564</v>
      </c>
      <c r="C2836" t="n">
        <v>6</v>
      </c>
    </row>
    <row r="2837">
      <c r="A2837" t="inlineStr">
        <is>
          <t>565-CASE</t>
        </is>
      </c>
      <c r="B2837" t="n">
        <v>565</v>
      </c>
      <c r="C2837" t="n">
        <v>36</v>
      </c>
    </row>
    <row r="2838">
      <c r="A2838" t="inlineStr">
        <is>
          <t>565-EACH</t>
        </is>
      </c>
      <c r="B2838" t="n">
        <v>565</v>
      </c>
      <c r="C2838" t="n">
        <v>1</v>
      </c>
    </row>
    <row r="2839">
      <c r="A2839" t="inlineStr">
        <is>
          <t>565-PACK6</t>
        </is>
      </c>
      <c r="B2839" t="n">
        <v>565</v>
      </c>
      <c r="C2839" t="n">
        <v>6</v>
      </c>
    </row>
    <row r="2840">
      <c r="A2840" t="inlineStr">
        <is>
          <t>566-CASE</t>
        </is>
      </c>
      <c r="B2840" t="n">
        <v>566</v>
      </c>
      <c r="C2840" t="n">
        <v>36</v>
      </c>
    </row>
    <row r="2841">
      <c r="A2841" t="inlineStr">
        <is>
          <t>566-EACH</t>
        </is>
      </c>
      <c r="B2841" t="n">
        <v>566</v>
      </c>
      <c r="C2841" t="n">
        <v>1</v>
      </c>
    </row>
    <row r="2842">
      <c r="A2842" t="inlineStr">
        <is>
          <t>566-PACK6</t>
        </is>
      </c>
      <c r="B2842" t="n">
        <v>566</v>
      </c>
      <c r="C2842" t="n">
        <v>6</v>
      </c>
    </row>
    <row r="2843">
      <c r="A2843" t="inlineStr">
        <is>
          <t>567-CASE</t>
        </is>
      </c>
      <c r="B2843" t="n">
        <v>567</v>
      </c>
      <c r="C2843" t="n">
        <v>24</v>
      </c>
    </row>
    <row r="2844">
      <c r="A2844" t="inlineStr">
        <is>
          <t>567-EACH</t>
        </is>
      </c>
      <c r="B2844" t="n">
        <v>567</v>
      </c>
      <c r="C2844" t="n">
        <v>1</v>
      </c>
    </row>
    <row r="2845">
      <c r="A2845" t="inlineStr">
        <is>
          <t>567-PACK6</t>
        </is>
      </c>
      <c r="B2845" t="n">
        <v>567</v>
      </c>
      <c r="C2845" t="n">
        <v>6</v>
      </c>
    </row>
    <row r="2846">
      <c r="A2846" t="inlineStr">
        <is>
          <t>568-CASE</t>
        </is>
      </c>
      <c r="B2846" t="n">
        <v>568</v>
      </c>
      <c r="C2846" t="n">
        <v>24</v>
      </c>
    </row>
    <row r="2847">
      <c r="A2847" t="inlineStr">
        <is>
          <t>568-EACH</t>
        </is>
      </c>
      <c r="B2847" t="n">
        <v>568</v>
      </c>
      <c r="C2847" t="n">
        <v>1</v>
      </c>
    </row>
    <row r="2848">
      <c r="A2848" t="inlineStr">
        <is>
          <t>568-PACK6</t>
        </is>
      </c>
      <c r="B2848" t="n">
        <v>568</v>
      </c>
      <c r="C2848" t="n">
        <v>6</v>
      </c>
    </row>
    <row r="2849">
      <c r="A2849" t="inlineStr">
        <is>
          <t>569-CASE</t>
        </is>
      </c>
      <c r="B2849" t="n">
        <v>569</v>
      </c>
      <c r="C2849" t="n">
        <v>36</v>
      </c>
    </row>
    <row r="2850">
      <c r="A2850" t="inlineStr">
        <is>
          <t>569-EACH</t>
        </is>
      </c>
      <c r="B2850" t="n">
        <v>569</v>
      </c>
      <c r="C2850" t="n">
        <v>1</v>
      </c>
    </row>
    <row r="2851">
      <c r="A2851" t="inlineStr">
        <is>
          <t>569-PACK6</t>
        </is>
      </c>
      <c r="B2851" t="n">
        <v>569</v>
      </c>
      <c r="C2851" t="n">
        <v>6</v>
      </c>
    </row>
    <row r="2852">
      <c r="A2852" t="inlineStr">
        <is>
          <t>570-CASE</t>
        </is>
      </c>
      <c r="B2852" t="n">
        <v>570</v>
      </c>
      <c r="C2852" t="n">
        <v>24</v>
      </c>
    </row>
    <row r="2853">
      <c r="A2853" t="inlineStr">
        <is>
          <t>570-SET6</t>
        </is>
      </c>
      <c r="B2853" t="n">
        <v>570</v>
      </c>
      <c r="C2853" t="n">
        <v>6</v>
      </c>
    </row>
    <row r="2854">
      <c r="A2854" t="inlineStr">
        <is>
          <t>571-CASE</t>
        </is>
      </c>
      <c r="B2854" t="n">
        <v>571</v>
      </c>
      <c r="C2854" t="n">
        <v>48</v>
      </c>
    </row>
    <row r="2855">
      <c r="A2855" t="inlineStr">
        <is>
          <t>571-EACH</t>
        </is>
      </c>
      <c r="B2855" t="n">
        <v>571</v>
      </c>
      <c r="C2855" t="n">
        <v>1</v>
      </c>
    </row>
    <row r="2856">
      <c r="A2856" t="inlineStr">
        <is>
          <t>571-PACK2</t>
        </is>
      </c>
      <c r="B2856" t="n">
        <v>571</v>
      </c>
      <c r="C2856" t="n">
        <v>2</v>
      </c>
    </row>
    <row r="2857">
      <c r="A2857" t="inlineStr">
        <is>
          <t>572-CASE</t>
        </is>
      </c>
      <c r="B2857" t="n">
        <v>572</v>
      </c>
      <c r="C2857" t="n">
        <v>24</v>
      </c>
    </row>
    <row r="2858">
      <c r="A2858" t="inlineStr">
        <is>
          <t>572-EACH</t>
        </is>
      </c>
      <c r="B2858" t="n">
        <v>572</v>
      </c>
      <c r="C2858" t="n">
        <v>1</v>
      </c>
    </row>
    <row r="2859">
      <c r="A2859" t="inlineStr">
        <is>
          <t>572-PACK4</t>
        </is>
      </c>
      <c r="B2859" t="n">
        <v>572</v>
      </c>
      <c r="C2859" t="n">
        <v>4</v>
      </c>
    </row>
    <row r="2860">
      <c r="A2860" t="inlineStr">
        <is>
          <t>573-CASE</t>
        </is>
      </c>
      <c r="B2860" t="n">
        <v>573</v>
      </c>
      <c r="C2860" t="n">
        <v>24</v>
      </c>
    </row>
    <row r="2861">
      <c r="A2861" t="inlineStr">
        <is>
          <t>573-EACH</t>
        </is>
      </c>
      <c r="B2861" t="n">
        <v>573</v>
      </c>
      <c r="C2861" t="n">
        <v>1</v>
      </c>
    </row>
    <row r="2862">
      <c r="A2862" t="inlineStr">
        <is>
          <t>573-PACK4</t>
        </is>
      </c>
      <c r="B2862" t="n">
        <v>573</v>
      </c>
      <c r="C2862" t="n">
        <v>4</v>
      </c>
    </row>
    <row r="2863">
      <c r="A2863" t="inlineStr">
        <is>
          <t>573-SET4-BAIZIC</t>
        </is>
      </c>
      <c r="B2863" t="n">
        <v>573</v>
      </c>
      <c r="C2863" t="n">
        <v>4</v>
      </c>
    </row>
    <row r="2864">
      <c r="A2864" t="inlineStr">
        <is>
          <t>574-CASE</t>
        </is>
      </c>
      <c r="B2864" t="n">
        <v>574</v>
      </c>
      <c r="C2864" t="n">
        <v>24</v>
      </c>
    </row>
    <row r="2865">
      <c r="A2865" t="inlineStr">
        <is>
          <t>574-EACH</t>
        </is>
      </c>
      <c r="B2865" t="n">
        <v>574</v>
      </c>
      <c r="C2865" t="n">
        <v>1</v>
      </c>
    </row>
    <row r="2866">
      <c r="A2866" t="inlineStr">
        <is>
          <t>574-PACK4</t>
        </is>
      </c>
      <c r="B2866" t="n">
        <v>574</v>
      </c>
      <c r="C2866" t="n">
        <v>4</v>
      </c>
    </row>
    <row r="2867">
      <c r="A2867" t="inlineStr">
        <is>
          <t>575-CASE</t>
        </is>
      </c>
      <c r="B2867" t="n">
        <v>575</v>
      </c>
      <c r="C2867" t="n">
        <v>24</v>
      </c>
    </row>
    <row r="2868">
      <c r="A2868" t="inlineStr">
        <is>
          <t>575-EACH</t>
        </is>
      </c>
      <c r="B2868" t="n">
        <v>575</v>
      </c>
      <c r="C2868" t="n">
        <v>1</v>
      </c>
    </row>
    <row r="2869">
      <c r="A2869" t="inlineStr">
        <is>
          <t>575-PACK4</t>
        </is>
      </c>
      <c r="B2869" t="n">
        <v>575</v>
      </c>
      <c r="C2869" t="n">
        <v>4</v>
      </c>
    </row>
    <row r="2870">
      <c r="A2870" t="inlineStr">
        <is>
          <t>577-CASE</t>
        </is>
      </c>
      <c r="B2870" t="n">
        <v>577</v>
      </c>
      <c r="C2870" t="n">
        <v>48</v>
      </c>
    </row>
    <row r="2871">
      <c r="A2871" t="inlineStr">
        <is>
          <t>577-EACH</t>
        </is>
      </c>
      <c r="B2871" t="n">
        <v>577</v>
      </c>
      <c r="C2871" t="n">
        <v>1</v>
      </c>
    </row>
    <row r="2872">
      <c r="A2872" t="inlineStr">
        <is>
          <t>577-PACK2</t>
        </is>
      </c>
      <c r="B2872" t="n">
        <v>577</v>
      </c>
      <c r="C2872" t="n">
        <v>2</v>
      </c>
    </row>
    <row r="2873">
      <c r="A2873" t="inlineStr">
        <is>
          <t>578-CASE</t>
        </is>
      </c>
      <c r="B2873" t="n">
        <v>578</v>
      </c>
      <c r="C2873" t="n">
        <v>24</v>
      </c>
    </row>
    <row r="2874">
      <c r="A2874" t="inlineStr">
        <is>
          <t>578-SET4</t>
        </is>
      </c>
      <c r="B2874" t="n">
        <v>578</v>
      </c>
      <c r="C2874" t="n">
        <v>4</v>
      </c>
    </row>
    <row r="2875">
      <c r="A2875" t="inlineStr">
        <is>
          <t>579-CASE</t>
        </is>
      </c>
      <c r="B2875" t="n">
        <v>579</v>
      </c>
      <c r="C2875" t="n">
        <v>24</v>
      </c>
    </row>
    <row r="2876">
      <c r="A2876" t="inlineStr">
        <is>
          <t>579-SET6</t>
        </is>
      </c>
      <c r="B2876" t="n">
        <v>579</v>
      </c>
      <c r="C2876" t="n">
        <v>6</v>
      </c>
    </row>
    <row r="2877">
      <c r="A2877" t="inlineStr">
        <is>
          <t>580-CASE</t>
        </is>
      </c>
      <c r="B2877" t="n">
        <v>580</v>
      </c>
      <c r="C2877" t="n">
        <v>24</v>
      </c>
    </row>
    <row r="2878">
      <c r="A2878" t="inlineStr">
        <is>
          <t>580-SET6</t>
        </is>
      </c>
      <c r="B2878" t="n">
        <v>580</v>
      </c>
      <c r="C2878" t="n">
        <v>6</v>
      </c>
    </row>
    <row r="2879">
      <c r="A2879" t="inlineStr">
        <is>
          <t>581-CASE</t>
        </is>
      </c>
      <c r="B2879" t="n">
        <v>581</v>
      </c>
      <c r="C2879" t="n">
        <v>24</v>
      </c>
    </row>
    <row r="2880">
      <c r="A2880" t="inlineStr">
        <is>
          <t>581-SET6</t>
        </is>
      </c>
      <c r="B2880" t="n">
        <v>581</v>
      </c>
      <c r="C2880" t="n">
        <v>6</v>
      </c>
    </row>
    <row r="2881">
      <c r="A2881" t="inlineStr">
        <is>
          <t>582-CASE</t>
        </is>
      </c>
      <c r="B2881" t="n">
        <v>582</v>
      </c>
      <c r="C2881" t="n">
        <v>24</v>
      </c>
    </row>
    <row r="2882">
      <c r="A2882" t="inlineStr">
        <is>
          <t>582-SET6</t>
        </is>
      </c>
      <c r="B2882" t="n">
        <v>582</v>
      </c>
      <c r="C2882" t="n">
        <v>6</v>
      </c>
    </row>
    <row r="2883">
      <c r="A2883" t="inlineStr">
        <is>
          <t>583-CASE</t>
        </is>
      </c>
      <c r="B2883" t="n">
        <v>583</v>
      </c>
      <c r="C2883" t="n">
        <v>24</v>
      </c>
    </row>
    <row r="2884">
      <c r="A2884" t="inlineStr">
        <is>
          <t>583-EACH</t>
        </is>
      </c>
      <c r="B2884" t="n">
        <v>583</v>
      </c>
      <c r="C2884" t="n">
        <v>1</v>
      </c>
    </row>
    <row r="2885">
      <c r="A2885" t="inlineStr">
        <is>
          <t>583-PACK2</t>
        </is>
      </c>
      <c r="B2885" t="n">
        <v>583</v>
      </c>
      <c r="C2885" t="n">
        <v>2</v>
      </c>
    </row>
    <row r="2886">
      <c r="A2886" t="inlineStr">
        <is>
          <t>588-CASE</t>
        </is>
      </c>
      <c r="B2886" t="n">
        <v>588</v>
      </c>
      <c r="C2886" t="n">
        <v>24</v>
      </c>
    </row>
    <row r="2887">
      <c r="A2887" t="inlineStr">
        <is>
          <t>588-SET2</t>
        </is>
      </c>
      <c r="B2887" t="n">
        <v>588</v>
      </c>
      <c r="C2887" t="n">
        <v>2</v>
      </c>
    </row>
    <row r="2888">
      <c r="A2888" t="inlineStr">
        <is>
          <t>589-CASE</t>
        </is>
      </c>
      <c r="B2888" t="n">
        <v>589</v>
      </c>
      <c r="C2888" t="n">
        <v>50</v>
      </c>
    </row>
    <row r="2889">
      <c r="A2889" t="inlineStr">
        <is>
          <t>590-CASE</t>
        </is>
      </c>
      <c r="B2889" t="n">
        <v>590</v>
      </c>
      <c r="C2889" t="n">
        <v>25</v>
      </c>
    </row>
    <row r="2890">
      <c r="A2890" t="inlineStr">
        <is>
          <t>591-CASE</t>
        </is>
      </c>
      <c r="B2890" t="n">
        <v>591</v>
      </c>
      <c r="C2890" t="n">
        <v>25</v>
      </c>
    </row>
    <row r="2891">
      <c r="A2891" t="inlineStr">
        <is>
          <t>592-CASE</t>
        </is>
      </c>
      <c r="B2891" t="n">
        <v>592</v>
      </c>
      <c r="C2891" t="n">
        <v>25</v>
      </c>
    </row>
    <row r="2892">
      <c r="A2892" t="inlineStr">
        <is>
          <t>593-CASE</t>
        </is>
      </c>
      <c r="B2892" t="n">
        <v>593</v>
      </c>
      <c r="C2892" t="n">
        <v>25</v>
      </c>
    </row>
    <row r="2893">
      <c r="A2893" t="inlineStr">
        <is>
          <t>594-CASE</t>
        </is>
      </c>
      <c r="B2893" t="n">
        <v>594</v>
      </c>
      <c r="C2893" t="n">
        <v>25</v>
      </c>
    </row>
    <row r="2894">
      <c r="A2894" t="inlineStr">
        <is>
          <t>595-CASE</t>
        </is>
      </c>
      <c r="B2894" t="n">
        <v>595</v>
      </c>
      <c r="C2894" t="n">
        <v>25</v>
      </c>
    </row>
    <row r="2895">
      <c r="A2895" t="inlineStr">
        <is>
          <t>596-CASE</t>
        </is>
      </c>
      <c r="B2895" t="n">
        <v>596</v>
      </c>
      <c r="C2895" t="n">
        <v>36</v>
      </c>
    </row>
    <row r="2896">
      <c r="A2896" t="inlineStr">
        <is>
          <t>596-EACH</t>
        </is>
      </c>
      <c r="B2896" t="n">
        <v>596</v>
      </c>
      <c r="C2896" t="n">
        <v>1</v>
      </c>
    </row>
    <row r="2897">
      <c r="A2897" t="inlineStr">
        <is>
          <t>596-PACK2</t>
        </is>
      </c>
      <c r="B2897" t="n">
        <v>596</v>
      </c>
      <c r="C2897" t="n">
        <v>2</v>
      </c>
    </row>
    <row r="2898">
      <c r="A2898" t="inlineStr">
        <is>
          <t>597-CASE</t>
        </is>
      </c>
      <c r="B2898" t="n">
        <v>597</v>
      </c>
      <c r="C2898" t="n">
        <v>48</v>
      </c>
    </row>
    <row r="2899">
      <c r="A2899" t="inlineStr">
        <is>
          <t>597-EACH</t>
        </is>
      </c>
      <c r="B2899" t="n">
        <v>597</v>
      </c>
      <c r="C2899" t="n">
        <v>1</v>
      </c>
    </row>
    <row r="2900">
      <c r="A2900" t="inlineStr">
        <is>
          <t>597-PACK6</t>
        </is>
      </c>
      <c r="B2900" t="n">
        <v>597</v>
      </c>
      <c r="C2900" t="n">
        <v>6</v>
      </c>
    </row>
    <row r="2901">
      <c r="A2901" t="inlineStr">
        <is>
          <t>598-CASE</t>
        </is>
      </c>
      <c r="B2901" t="n">
        <v>598</v>
      </c>
      <c r="C2901" t="n">
        <v>48</v>
      </c>
    </row>
    <row r="2902">
      <c r="A2902" t="inlineStr">
        <is>
          <t>598-EACH</t>
        </is>
      </c>
      <c r="B2902" t="n">
        <v>598</v>
      </c>
      <c r="C2902" t="n">
        <v>1</v>
      </c>
    </row>
    <row r="2903">
      <c r="A2903" t="inlineStr">
        <is>
          <t>598-PACK6</t>
        </is>
      </c>
      <c r="B2903" t="n">
        <v>598</v>
      </c>
      <c r="C2903" t="n">
        <v>6</v>
      </c>
    </row>
    <row r="2904">
      <c r="A2904" t="inlineStr">
        <is>
          <t>599-CASE</t>
        </is>
      </c>
      <c r="B2904" t="n">
        <v>599</v>
      </c>
      <c r="C2904" t="n">
        <v>48</v>
      </c>
    </row>
    <row r="2905">
      <c r="A2905" t="inlineStr">
        <is>
          <t>599-SET2</t>
        </is>
      </c>
      <c r="B2905" t="n">
        <v>599</v>
      </c>
      <c r="C2905" t="n">
        <v>2</v>
      </c>
    </row>
    <row r="2906">
      <c r="A2906" t="inlineStr">
        <is>
          <t>6001-BOX</t>
        </is>
      </c>
      <c r="B2906" t="n">
        <v>6001</v>
      </c>
      <c r="C2906" t="n">
        <v>12</v>
      </c>
    </row>
    <row r="2907">
      <c r="A2907" t="inlineStr">
        <is>
          <t>6001-EACH</t>
        </is>
      </c>
      <c r="B2907" t="n">
        <v>6001</v>
      </c>
      <c r="C2907" t="n">
        <v>1</v>
      </c>
    </row>
    <row r="2908">
      <c r="A2908" t="inlineStr">
        <is>
          <t>6001-PACK4</t>
        </is>
      </c>
      <c r="B2908" t="n">
        <v>6001</v>
      </c>
      <c r="C2908" t="n">
        <v>4</v>
      </c>
    </row>
    <row r="2909">
      <c r="A2909" t="inlineStr">
        <is>
          <t>6002-BOX</t>
        </is>
      </c>
      <c r="B2909" t="n">
        <v>6002</v>
      </c>
      <c r="C2909" t="n">
        <v>24</v>
      </c>
    </row>
    <row r="2910">
      <c r="A2910" t="inlineStr">
        <is>
          <t>6002-EACH</t>
        </is>
      </c>
      <c r="B2910" t="n">
        <v>6002</v>
      </c>
      <c r="C2910" t="n">
        <v>1</v>
      </c>
    </row>
    <row r="2911">
      <c r="A2911" t="inlineStr">
        <is>
          <t>6002-PACK2</t>
        </is>
      </c>
      <c r="B2911" t="n">
        <v>6002</v>
      </c>
      <c r="C2911" t="n">
        <v>2</v>
      </c>
    </row>
    <row r="2912">
      <c r="A2912" t="inlineStr">
        <is>
          <t>6003-BOX</t>
        </is>
      </c>
      <c r="B2912" t="n">
        <v>6003</v>
      </c>
      <c r="C2912" t="n">
        <v>24</v>
      </c>
    </row>
    <row r="2913">
      <c r="A2913" t="inlineStr">
        <is>
          <t>6003-EACH</t>
        </is>
      </c>
      <c r="B2913" t="n">
        <v>6003</v>
      </c>
      <c r="C2913" t="n">
        <v>1</v>
      </c>
    </row>
    <row r="2914">
      <c r="A2914" t="inlineStr">
        <is>
          <t>6003-PACK2</t>
        </is>
      </c>
      <c r="B2914" t="n">
        <v>6003</v>
      </c>
      <c r="C2914" t="n">
        <v>2</v>
      </c>
    </row>
    <row r="2915">
      <c r="A2915" t="inlineStr">
        <is>
          <t>6003-PACK4</t>
        </is>
      </c>
      <c r="B2915" t="n">
        <v>6003</v>
      </c>
      <c r="C2915" t="n">
        <v>4</v>
      </c>
    </row>
    <row r="2916">
      <c r="A2916" t="inlineStr">
        <is>
          <t>6004-BOX</t>
        </is>
      </c>
      <c r="B2916" t="n">
        <v>6004</v>
      </c>
      <c r="C2916" t="n">
        <v>24</v>
      </c>
    </row>
    <row r="2917">
      <c r="A2917" t="inlineStr">
        <is>
          <t>6004-EACH</t>
        </is>
      </c>
      <c r="B2917" t="n">
        <v>6004</v>
      </c>
      <c r="C2917" t="n">
        <v>1</v>
      </c>
    </row>
    <row r="2918">
      <c r="A2918" t="inlineStr">
        <is>
          <t>6004-PACK2</t>
        </is>
      </c>
      <c r="B2918" t="n">
        <v>6004</v>
      </c>
      <c r="C2918" t="n">
        <v>2</v>
      </c>
    </row>
    <row r="2919">
      <c r="A2919" t="inlineStr">
        <is>
          <t>6005-BOX</t>
        </is>
      </c>
      <c r="B2919" t="n">
        <v>6005</v>
      </c>
      <c r="C2919" t="n">
        <v>24</v>
      </c>
    </row>
    <row r="2920">
      <c r="A2920" t="inlineStr">
        <is>
          <t>6005-EACH</t>
        </is>
      </c>
      <c r="B2920" t="n">
        <v>6005</v>
      </c>
      <c r="C2920" t="n">
        <v>1</v>
      </c>
    </row>
    <row r="2921">
      <c r="A2921" t="inlineStr">
        <is>
          <t>6005-PACK4</t>
        </is>
      </c>
      <c r="B2921" t="n">
        <v>6005</v>
      </c>
      <c r="C2921" t="n">
        <v>4</v>
      </c>
    </row>
    <row r="2922">
      <c r="A2922" t="inlineStr">
        <is>
          <t>6007-BOX</t>
        </is>
      </c>
      <c r="B2922" t="n">
        <v>6007</v>
      </c>
      <c r="C2922" t="n">
        <v>24</v>
      </c>
    </row>
    <row r="2923">
      <c r="A2923" t="inlineStr">
        <is>
          <t>6007-SET3</t>
        </is>
      </c>
      <c r="B2923" t="n">
        <v>6007</v>
      </c>
      <c r="C2923" t="n">
        <v>3</v>
      </c>
    </row>
    <row r="2924">
      <c r="A2924" t="inlineStr">
        <is>
          <t>600-BOX</t>
        </is>
      </c>
      <c r="B2924" t="n">
        <v>600</v>
      </c>
      <c r="C2924" t="n">
        <v>24</v>
      </c>
    </row>
    <row r="2925">
      <c r="A2925" t="inlineStr">
        <is>
          <t>600-SET6</t>
        </is>
      </c>
      <c r="B2925" t="n">
        <v>600</v>
      </c>
      <c r="C2925" t="n">
        <v>6</v>
      </c>
    </row>
    <row r="2926">
      <c r="A2926" t="inlineStr">
        <is>
          <t>6010-CASE</t>
        </is>
      </c>
      <c r="B2926" t="n">
        <v>6010</v>
      </c>
      <c r="C2926" t="n">
        <v>12</v>
      </c>
    </row>
    <row r="2927">
      <c r="A2927" t="inlineStr">
        <is>
          <t>6010-EACH</t>
        </is>
      </c>
      <c r="B2927" t="n">
        <v>6010</v>
      </c>
      <c r="C2927" t="n">
        <v>1</v>
      </c>
    </row>
    <row r="2928">
      <c r="A2928" t="inlineStr">
        <is>
          <t>6010-PACK2</t>
        </is>
      </c>
      <c r="B2928" t="n">
        <v>6010</v>
      </c>
      <c r="C2928" t="n">
        <v>2</v>
      </c>
    </row>
    <row r="2929">
      <c r="A2929" t="inlineStr">
        <is>
          <t>6011-CASE</t>
        </is>
      </c>
      <c r="B2929" t="n">
        <v>6011</v>
      </c>
      <c r="C2929" t="n">
        <v>12</v>
      </c>
    </row>
    <row r="2930">
      <c r="A2930" t="inlineStr">
        <is>
          <t>6011-EACH</t>
        </is>
      </c>
      <c r="B2930" t="n">
        <v>6011</v>
      </c>
      <c r="C2930" t="n">
        <v>1</v>
      </c>
    </row>
    <row r="2931">
      <c r="A2931" t="inlineStr">
        <is>
          <t>6011-PACK4</t>
        </is>
      </c>
      <c r="B2931" t="n">
        <v>6011</v>
      </c>
      <c r="C2931" t="n">
        <v>4</v>
      </c>
    </row>
    <row r="2932">
      <c r="A2932" t="inlineStr">
        <is>
          <t>6012-CASE</t>
        </is>
      </c>
      <c r="B2932" t="n">
        <v>6012</v>
      </c>
      <c r="C2932" t="n">
        <v>12</v>
      </c>
    </row>
    <row r="2933">
      <c r="A2933" t="inlineStr">
        <is>
          <t>6012-EACH</t>
        </is>
      </c>
      <c r="B2933" t="n">
        <v>6012</v>
      </c>
      <c r="C2933" t="n">
        <v>1</v>
      </c>
    </row>
    <row r="2934">
      <c r="A2934" t="inlineStr">
        <is>
          <t>6012-PACK4</t>
        </is>
      </c>
      <c r="B2934" t="n">
        <v>6012</v>
      </c>
      <c r="C2934" t="n">
        <v>4</v>
      </c>
    </row>
    <row r="2935">
      <c r="A2935" t="inlineStr">
        <is>
          <t>6013-CASE</t>
        </is>
      </c>
      <c r="B2935" t="n">
        <v>6013</v>
      </c>
      <c r="C2935" t="n">
        <v>12</v>
      </c>
    </row>
    <row r="2936">
      <c r="A2936" t="inlineStr">
        <is>
          <t>6013-EACH</t>
        </is>
      </c>
      <c r="B2936" t="n">
        <v>6013</v>
      </c>
      <c r="C2936" t="n">
        <v>1</v>
      </c>
    </row>
    <row r="2937">
      <c r="A2937" t="inlineStr">
        <is>
          <t>6013-PACK4</t>
        </is>
      </c>
      <c r="B2937" t="n">
        <v>6013</v>
      </c>
      <c r="C2937" t="n">
        <v>4</v>
      </c>
    </row>
    <row r="2938">
      <c r="A2938" t="inlineStr">
        <is>
          <t>6015-CASE</t>
        </is>
      </c>
      <c r="B2938" t="n">
        <v>6015</v>
      </c>
      <c r="C2938" t="n">
        <v>12</v>
      </c>
    </row>
    <row r="2939">
      <c r="A2939" t="inlineStr">
        <is>
          <t>6015-SET4</t>
        </is>
      </c>
      <c r="B2939" t="n">
        <v>6015</v>
      </c>
      <c r="C2939" t="n">
        <v>4</v>
      </c>
    </row>
    <row r="2940">
      <c r="A2940" t="inlineStr">
        <is>
          <t>6016-BOX</t>
        </is>
      </c>
      <c r="B2940" t="n">
        <v>6016</v>
      </c>
      <c r="C2940" t="n">
        <v>24</v>
      </c>
    </row>
    <row r="2941">
      <c r="A2941" t="inlineStr">
        <is>
          <t>6016-SET6</t>
        </is>
      </c>
      <c r="B2941" t="n">
        <v>6016</v>
      </c>
      <c r="C2941" t="n">
        <v>6</v>
      </c>
    </row>
    <row r="2942">
      <c r="A2942" t="inlineStr">
        <is>
          <t>6017-CASE</t>
        </is>
      </c>
      <c r="B2942" t="n">
        <v>6017</v>
      </c>
      <c r="C2942" t="n">
        <v>24</v>
      </c>
    </row>
    <row r="2943">
      <c r="A2943" t="inlineStr">
        <is>
          <t>6017-EACH</t>
        </is>
      </c>
      <c r="B2943" t="n">
        <v>6017</v>
      </c>
      <c r="C2943" t="n">
        <v>1</v>
      </c>
    </row>
    <row r="2944">
      <c r="A2944" t="inlineStr">
        <is>
          <t>6017-PACK2</t>
        </is>
      </c>
      <c r="B2944" t="n">
        <v>6017</v>
      </c>
      <c r="C2944" t="n">
        <v>2</v>
      </c>
    </row>
    <row r="2945">
      <c r="A2945" t="inlineStr">
        <is>
          <t>6018-CASE</t>
        </is>
      </c>
      <c r="B2945" t="n">
        <v>6018</v>
      </c>
      <c r="C2945" t="n">
        <v>24</v>
      </c>
    </row>
    <row r="2946">
      <c r="A2946" t="inlineStr">
        <is>
          <t>6018-EA+1201-EA</t>
        </is>
      </c>
      <c r="B2946" t="inlineStr">
        <is>
          <t>6018+1203</t>
        </is>
      </c>
      <c r="C2946" t="n">
        <v>2</v>
      </c>
    </row>
    <row r="2947">
      <c r="A2947" t="inlineStr">
        <is>
          <t>6018-EA+1204-EA</t>
        </is>
      </c>
      <c r="B2947" t="inlineStr">
        <is>
          <t>6018+1204</t>
        </is>
      </c>
      <c r="C2947" t="n">
        <v>2</v>
      </c>
    </row>
    <row r="2948">
      <c r="A2948" t="inlineStr">
        <is>
          <t>6018-EACH</t>
        </is>
      </c>
      <c r="B2948" t="n">
        <v>6018</v>
      </c>
      <c r="C2948" t="n">
        <v>1</v>
      </c>
    </row>
    <row r="2949">
      <c r="A2949" t="inlineStr">
        <is>
          <t>6018-PACK2</t>
        </is>
      </c>
      <c r="B2949" t="n">
        <v>6018</v>
      </c>
      <c r="C2949" t="n">
        <v>2</v>
      </c>
    </row>
    <row r="2950">
      <c r="A2950" t="inlineStr">
        <is>
          <t>601-BOX</t>
        </is>
      </c>
      <c r="B2950" t="n">
        <v>601</v>
      </c>
      <c r="C2950" t="n">
        <v>24</v>
      </c>
    </row>
    <row r="2951">
      <c r="A2951" t="inlineStr">
        <is>
          <t>601-SET6</t>
        </is>
      </c>
      <c r="B2951" t="n">
        <v>601</v>
      </c>
      <c r="C2951" t="n">
        <v>6</v>
      </c>
    </row>
    <row r="2952">
      <c r="A2952" t="inlineStr">
        <is>
          <t>6030-CASE</t>
        </is>
      </c>
      <c r="B2952" t="n">
        <v>6030</v>
      </c>
      <c r="C2952" t="n">
        <v>12</v>
      </c>
    </row>
    <row r="2953">
      <c r="A2953" t="inlineStr">
        <is>
          <t>6030-EACH</t>
        </is>
      </c>
      <c r="B2953" t="n">
        <v>6030</v>
      </c>
      <c r="C2953" t="n">
        <v>1</v>
      </c>
    </row>
    <row r="2954">
      <c r="A2954" t="inlineStr">
        <is>
          <t>6030-PACK2</t>
        </is>
      </c>
      <c r="B2954" t="n">
        <v>6030</v>
      </c>
      <c r="C2954" t="n">
        <v>2</v>
      </c>
    </row>
    <row r="2955">
      <c r="A2955" t="inlineStr">
        <is>
          <t>6040-CASE</t>
        </is>
      </c>
      <c r="B2955" t="n">
        <v>6040</v>
      </c>
      <c r="C2955" t="n">
        <v>12</v>
      </c>
    </row>
    <row r="2956">
      <c r="A2956" t="inlineStr">
        <is>
          <t>6040-SET4</t>
        </is>
      </c>
      <c r="B2956" t="n">
        <v>6040</v>
      </c>
      <c r="C2956" t="n">
        <v>4</v>
      </c>
    </row>
    <row r="2957">
      <c r="A2957" t="inlineStr">
        <is>
          <t>6041-CASE</t>
        </is>
      </c>
      <c r="B2957" t="n">
        <v>6041</v>
      </c>
      <c r="C2957" t="n">
        <v>12</v>
      </c>
    </row>
    <row r="2958">
      <c r="A2958" t="inlineStr">
        <is>
          <t>6041-EACH</t>
        </is>
      </c>
      <c r="B2958" t="n">
        <v>6041</v>
      </c>
      <c r="C2958" t="n">
        <v>1</v>
      </c>
    </row>
    <row r="2959">
      <c r="A2959" t="inlineStr">
        <is>
          <t>6041-PACK2</t>
        </is>
      </c>
      <c r="B2959" t="n">
        <v>6041</v>
      </c>
      <c r="C2959" t="n">
        <v>2</v>
      </c>
    </row>
    <row r="2960">
      <c r="A2960" t="inlineStr">
        <is>
          <t>6042-CASE</t>
        </is>
      </c>
      <c r="B2960" t="n">
        <v>6042</v>
      </c>
      <c r="C2960" t="n">
        <v>12</v>
      </c>
    </row>
    <row r="2961">
      <c r="A2961" t="inlineStr">
        <is>
          <t>6042-SET4</t>
        </is>
      </c>
      <c r="B2961" t="n">
        <v>6042</v>
      </c>
      <c r="C2961" t="n">
        <v>4</v>
      </c>
    </row>
    <row r="2962">
      <c r="A2962" t="inlineStr">
        <is>
          <t>604-BOX</t>
        </is>
      </c>
      <c r="B2962" t="n">
        <v>604</v>
      </c>
      <c r="C2962" t="n">
        <v>24</v>
      </c>
    </row>
    <row r="2963">
      <c r="A2963" t="inlineStr">
        <is>
          <t>604-SET3</t>
        </is>
      </c>
      <c r="B2963" t="n">
        <v>604</v>
      </c>
      <c r="C2963" t="n">
        <v>3</v>
      </c>
    </row>
    <row r="2964">
      <c r="A2964" t="inlineStr">
        <is>
          <t>6050-CASE</t>
        </is>
      </c>
      <c r="B2964" t="n">
        <v>6050</v>
      </c>
      <c r="C2964" t="n">
        <v>4</v>
      </c>
    </row>
    <row r="2965">
      <c r="A2965" t="inlineStr">
        <is>
          <t>6050-EACH</t>
        </is>
      </c>
      <c r="B2965" t="n">
        <v>6050</v>
      </c>
      <c r="C2965" t="n">
        <v>1</v>
      </c>
    </row>
    <row r="2966">
      <c r="A2966" t="inlineStr">
        <is>
          <t>6051-CASE</t>
        </is>
      </c>
      <c r="B2966" t="n">
        <v>6051</v>
      </c>
      <c r="C2966" t="n">
        <v>6</v>
      </c>
    </row>
    <row r="2967">
      <c r="A2967" t="inlineStr">
        <is>
          <t>6051-EACH</t>
        </is>
      </c>
      <c r="B2967" t="n">
        <v>6051</v>
      </c>
      <c r="C2967" t="n">
        <v>1</v>
      </c>
    </row>
    <row r="2968">
      <c r="A2968" t="inlineStr">
        <is>
          <t>6051-PACK2</t>
        </is>
      </c>
      <c r="B2968" t="n">
        <v>6051</v>
      </c>
      <c r="C2968" t="n">
        <v>2</v>
      </c>
    </row>
    <row r="2969">
      <c r="A2969" t="inlineStr">
        <is>
          <t>6052-CASE</t>
        </is>
      </c>
      <c r="B2969" t="n">
        <v>6052</v>
      </c>
      <c r="C2969" t="n">
        <v>6</v>
      </c>
    </row>
    <row r="2970">
      <c r="A2970" t="inlineStr">
        <is>
          <t>6052-EACH</t>
        </is>
      </c>
      <c r="B2970" t="n">
        <v>6052</v>
      </c>
      <c r="C2970" t="n">
        <v>1</v>
      </c>
    </row>
    <row r="2971">
      <c r="A2971" t="inlineStr">
        <is>
          <t>6052-PACK2</t>
        </is>
      </c>
      <c r="B2971" t="n">
        <v>6052</v>
      </c>
      <c r="C2971" t="n">
        <v>2</v>
      </c>
    </row>
    <row r="2972">
      <c r="A2972" t="inlineStr">
        <is>
          <t>608-BAZIC</t>
        </is>
      </c>
      <c r="B2972" t="n">
        <v>608</v>
      </c>
      <c r="C2972" t="n">
        <v>1</v>
      </c>
    </row>
    <row r="2973">
      <c r="A2973" t="inlineStr">
        <is>
          <t>608-BOX</t>
        </is>
      </c>
      <c r="B2973" t="n">
        <v>608</v>
      </c>
      <c r="C2973" t="n">
        <v>24</v>
      </c>
    </row>
    <row r="2974">
      <c r="A2974" t="inlineStr">
        <is>
          <t>608-EACH</t>
        </is>
      </c>
      <c r="B2974" t="n">
        <v>608</v>
      </c>
      <c r="C2974" t="n">
        <v>1</v>
      </c>
    </row>
    <row r="2975">
      <c r="A2975" t="inlineStr">
        <is>
          <t>608-PACK2</t>
        </is>
      </c>
      <c r="B2975" t="n">
        <v>608</v>
      </c>
      <c r="C2975" t="n">
        <v>2</v>
      </c>
    </row>
    <row r="2976">
      <c r="A2976" t="inlineStr">
        <is>
          <t>6090-CASE</t>
        </is>
      </c>
      <c r="B2976" t="n">
        <v>6090</v>
      </c>
      <c r="C2976" t="n">
        <v>6</v>
      </c>
    </row>
    <row r="2977">
      <c r="A2977" t="inlineStr">
        <is>
          <t>6090-EACH</t>
        </is>
      </c>
      <c r="B2977" t="n">
        <v>6090</v>
      </c>
      <c r="C2977" t="n">
        <v>1</v>
      </c>
    </row>
    <row r="2978">
      <c r="A2978" t="inlineStr">
        <is>
          <t>6091-CASE</t>
        </is>
      </c>
      <c r="B2978" t="n">
        <v>6091</v>
      </c>
      <c r="C2978" t="n">
        <v>50</v>
      </c>
    </row>
    <row r="2979">
      <c r="A2979" t="inlineStr">
        <is>
          <t>6091-SET5</t>
        </is>
      </c>
      <c r="B2979" t="n">
        <v>6091</v>
      </c>
      <c r="C2979" t="n">
        <v>5</v>
      </c>
    </row>
    <row r="2980">
      <c r="A2980" t="inlineStr">
        <is>
          <t>609-BAZIC</t>
        </is>
      </c>
      <c r="B2980" t="n">
        <v>609</v>
      </c>
      <c r="C2980" t="n">
        <v>1</v>
      </c>
    </row>
    <row r="2981">
      <c r="A2981" t="inlineStr">
        <is>
          <t>609-BOX</t>
        </is>
      </c>
      <c r="B2981" t="n">
        <v>609</v>
      </c>
      <c r="C2981" t="n">
        <v>24</v>
      </c>
    </row>
    <row r="2982">
      <c r="A2982" t="inlineStr">
        <is>
          <t>609-EACH</t>
        </is>
      </c>
      <c r="B2982" t="n">
        <v>609</v>
      </c>
      <c r="C2982" t="n">
        <v>1</v>
      </c>
    </row>
    <row r="2983">
      <c r="A2983" t="inlineStr">
        <is>
          <t>609-PACK2</t>
        </is>
      </c>
      <c r="B2983" t="n">
        <v>609</v>
      </c>
      <c r="C2983" t="n">
        <v>2</v>
      </c>
    </row>
    <row r="2984">
      <c r="A2984" t="inlineStr">
        <is>
          <t>6100-CASE</t>
        </is>
      </c>
      <c r="B2984" t="n">
        <v>6100</v>
      </c>
      <c r="C2984" t="n">
        <v>36</v>
      </c>
    </row>
    <row r="2985">
      <c r="A2985" t="inlineStr">
        <is>
          <t>6100-EACH</t>
        </is>
      </c>
      <c r="B2985" t="n">
        <v>6100</v>
      </c>
      <c r="C2985" t="n">
        <v>1</v>
      </c>
    </row>
    <row r="2986">
      <c r="A2986" t="inlineStr">
        <is>
          <t>6100-PACK2</t>
        </is>
      </c>
      <c r="B2986" t="n">
        <v>6100</v>
      </c>
      <c r="C2986" t="n">
        <v>2</v>
      </c>
    </row>
    <row r="2987">
      <c r="A2987" t="inlineStr">
        <is>
          <t>6101-CASE</t>
        </is>
      </c>
      <c r="B2987" t="n">
        <v>6101</v>
      </c>
      <c r="C2987" t="n">
        <v>36</v>
      </c>
    </row>
    <row r="2988">
      <c r="A2988" t="inlineStr">
        <is>
          <t>6101-EACH</t>
        </is>
      </c>
      <c r="B2988" t="n">
        <v>6101</v>
      </c>
      <c r="C2988" t="n">
        <v>1</v>
      </c>
    </row>
    <row r="2989">
      <c r="A2989" t="inlineStr">
        <is>
          <t>6101-PACK2</t>
        </is>
      </c>
      <c r="B2989" t="n">
        <v>6101</v>
      </c>
      <c r="C2989" t="n">
        <v>2</v>
      </c>
    </row>
    <row r="2990">
      <c r="A2990" t="inlineStr">
        <is>
          <t>6102-CASE</t>
        </is>
      </c>
      <c r="B2990" t="n">
        <v>6102</v>
      </c>
      <c r="C2990" t="n">
        <v>36</v>
      </c>
    </row>
    <row r="2991">
      <c r="A2991" t="inlineStr">
        <is>
          <t>6102-EACH</t>
        </is>
      </c>
      <c r="B2991" t="n">
        <v>6102</v>
      </c>
      <c r="C2991" t="n">
        <v>1</v>
      </c>
    </row>
    <row r="2992">
      <c r="A2992" t="inlineStr">
        <is>
          <t>6102-PACK2</t>
        </is>
      </c>
      <c r="B2992" t="n">
        <v>6102</v>
      </c>
      <c r="C2992" t="n">
        <v>2</v>
      </c>
    </row>
    <row r="2993">
      <c r="A2993" t="inlineStr">
        <is>
          <t>6110-CASE</t>
        </is>
      </c>
      <c r="B2993" t="n">
        <v>6110</v>
      </c>
      <c r="C2993" t="n">
        <v>36</v>
      </c>
    </row>
    <row r="2994">
      <c r="A2994" t="inlineStr">
        <is>
          <t>6110-EACH</t>
        </is>
      </c>
      <c r="B2994" t="n">
        <v>6110</v>
      </c>
      <c r="C2994" t="n">
        <v>1</v>
      </c>
    </row>
    <row r="2995">
      <c r="A2995" t="inlineStr">
        <is>
          <t>6110-PACK2</t>
        </is>
      </c>
      <c r="B2995" t="n">
        <v>6110</v>
      </c>
      <c r="C2995" t="n">
        <v>2</v>
      </c>
    </row>
    <row r="2996">
      <c r="A2996" t="inlineStr">
        <is>
          <t>613-BOX</t>
        </is>
      </c>
      <c r="B2996" t="n">
        <v>613</v>
      </c>
      <c r="C2996" t="n">
        <v>24</v>
      </c>
    </row>
    <row r="2997">
      <c r="A2997" t="inlineStr">
        <is>
          <t>613-SET6</t>
        </is>
      </c>
      <c r="B2997" t="n">
        <v>613</v>
      </c>
      <c r="C2997" t="n">
        <v>6</v>
      </c>
    </row>
    <row r="2998">
      <c r="A2998" t="inlineStr">
        <is>
          <t>61400-CASE</t>
        </is>
      </c>
      <c r="B2998" t="n">
        <v>61400</v>
      </c>
      <c r="C2998" t="n">
        <v>24</v>
      </c>
    </row>
    <row r="2999">
      <c r="A2999" t="inlineStr">
        <is>
          <t>61400-SET2</t>
        </is>
      </c>
      <c r="B2999" t="n">
        <v>61400</v>
      </c>
      <c r="C2999" t="n">
        <v>2</v>
      </c>
    </row>
    <row r="3000">
      <c r="A3000" t="inlineStr">
        <is>
          <t>619-BOX</t>
        </is>
      </c>
      <c r="B3000" t="n">
        <v>619</v>
      </c>
      <c r="C3000" t="n">
        <v>24</v>
      </c>
    </row>
    <row r="3001">
      <c r="A3001" t="inlineStr">
        <is>
          <t>619-SET6</t>
        </is>
      </c>
      <c r="B3001" t="n">
        <v>619</v>
      </c>
      <c r="C3001" t="n">
        <v>6</v>
      </c>
    </row>
    <row r="3002">
      <c r="A3002" t="inlineStr">
        <is>
          <t>620000-CASE</t>
        </is>
      </c>
      <c r="B3002" t="n">
        <v>620000</v>
      </c>
      <c r="C3002" t="n">
        <v>22</v>
      </c>
    </row>
    <row r="3003">
      <c r="A3003" t="inlineStr">
        <is>
          <t>620000-PACK4</t>
        </is>
      </c>
      <c r="B3003" t="n">
        <v>620000</v>
      </c>
      <c r="C3003" t="n">
        <v>4</v>
      </c>
    </row>
    <row r="3004">
      <c r="A3004" t="inlineStr">
        <is>
          <t>620000-SET4</t>
        </is>
      </c>
      <c r="B3004" t="n">
        <v>620000</v>
      </c>
      <c r="C3004" t="n">
        <v>4</v>
      </c>
    </row>
    <row r="3005">
      <c r="A3005" t="inlineStr">
        <is>
          <t>620-BOX</t>
        </is>
      </c>
      <c r="B3005" t="n">
        <v>620</v>
      </c>
      <c r="C3005" t="n">
        <v>12</v>
      </c>
    </row>
    <row r="3006">
      <c r="A3006" t="inlineStr">
        <is>
          <t>620-SET4</t>
        </is>
      </c>
      <c r="B3006" t="n">
        <v>620</v>
      </c>
      <c r="C3006" t="n">
        <v>4</v>
      </c>
    </row>
    <row r="3007">
      <c r="A3007" t="inlineStr">
        <is>
          <t>621-BOX</t>
        </is>
      </c>
      <c r="B3007" t="n">
        <v>621</v>
      </c>
      <c r="C3007" t="n">
        <v>12</v>
      </c>
    </row>
    <row r="3008">
      <c r="A3008" t="inlineStr">
        <is>
          <t>621-EACH</t>
        </is>
      </c>
      <c r="B3008" t="n">
        <v>621</v>
      </c>
      <c r="C3008" t="n">
        <v>1</v>
      </c>
    </row>
    <row r="3009">
      <c r="A3009" t="inlineStr">
        <is>
          <t>621-PACK4</t>
        </is>
      </c>
      <c r="B3009" t="n">
        <v>621</v>
      </c>
      <c r="C3009" t="n">
        <v>4</v>
      </c>
    </row>
    <row r="3010">
      <c r="A3010" t="inlineStr">
        <is>
          <t>622-BOX</t>
        </is>
      </c>
      <c r="B3010" t="n">
        <v>622</v>
      </c>
      <c r="C3010" t="n">
        <v>24</v>
      </c>
    </row>
    <row r="3011">
      <c r="A3011" t="inlineStr">
        <is>
          <t>622-SET6</t>
        </is>
      </c>
      <c r="B3011" t="n">
        <v>622</v>
      </c>
      <c r="C3011" t="n">
        <v>6</v>
      </c>
    </row>
    <row r="3012">
      <c r="A3012" t="inlineStr">
        <is>
          <t>623-BOX</t>
        </is>
      </c>
      <c r="B3012" t="n">
        <v>623</v>
      </c>
      <c r="C3012" t="n">
        <v>24</v>
      </c>
    </row>
    <row r="3013">
      <c r="A3013" t="inlineStr">
        <is>
          <t>623-SET3</t>
        </is>
      </c>
      <c r="B3013" t="n">
        <v>623</v>
      </c>
      <c r="C3013" t="n">
        <v>3</v>
      </c>
    </row>
    <row r="3014">
      <c r="A3014" t="inlineStr">
        <is>
          <t>624-BOX</t>
        </is>
      </c>
      <c r="B3014" t="n">
        <v>624</v>
      </c>
      <c r="C3014" t="n">
        <v>24</v>
      </c>
    </row>
    <row r="3015">
      <c r="A3015" t="inlineStr">
        <is>
          <t>624-SET4</t>
        </is>
      </c>
      <c r="B3015" t="n">
        <v>624</v>
      </c>
      <c r="C3015" t="n">
        <v>4</v>
      </c>
    </row>
    <row r="3016">
      <c r="A3016" t="inlineStr">
        <is>
          <t>6301-BOX</t>
        </is>
      </c>
      <c r="B3016" t="n">
        <v>6301</v>
      </c>
      <c r="C3016" t="n">
        <v>24</v>
      </c>
    </row>
    <row r="3017">
      <c r="A3017" t="inlineStr">
        <is>
          <t>6301-EACH</t>
        </is>
      </c>
      <c r="B3017" t="n">
        <v>6301</v>
      </c>
      <c r="C3017" t="n">
        <v>1</v>
      </c>
    </row>
    <row r="3018">
      <c r="A3018" t="inlineStr">
        <is>
          <t>6301-PACK2</t>
        </is>
      </c>
      <c r="B3018" t="n">
        <v>6301</v>
      </c>
      <c r="C3018" t="n">
        <v>2</v>
      </c>
    </row>
    <row r="3019">
      <c r="A3019" t="inlineStr">
        <is>
          <t>6302-BOX</t>
        </is>
      </c>
      <c r="B3019" t="n">
        <v>6302</v>
      </c>
      <c r="C3019" t="n">
        <v>24</v>
      </c>
    </row>
    <row r="3020">
      <c r="A3020" t="inlineStr">
        <is>
          <t>6302-EACH</t>
        </is>
      </c>
      <c r="B3020" t="n">
        <v>6302</v>
      </c>
      <c r="C3020" t="n">
        <v>1</v>
      </c>
    </row>
    <row r="3021">
      <c r="A3021" t="inlineStr">
        <is>
          <t>6302-PACK2</t>
        </is>
      </c>
      <c r="B3021" t="n">
        <v>6302</v>
      </c>
      <c r="C3021" t="n">
        <v>2</v>
      </c>
    </row>
    <row r="3022">
      <c r="A3022" t="inlineStr">
        <is>
          <t>6303-BOX</t>
        </is>
      </c>
      <c r="B3022" t="n">
        <v>6303</v>
      </c>
      <c r="C3022" t="n">
        <v>24</v>
      </c>
    </row>
    <row r="3023">
      <c r="A3023" t="inlineStr">
        <is>
          <t>6303-EACH</t>
        </is>
      </c>
      <c r="B3023" t="n">
        <v>6303</v>
      </c>
      <c r="C3023" t="n">
        <v>1</v>
      </c>
    </row>
    <row r="3024">
      <c r="A3024" t="inlineStr">
        <is>
          <t>6303-PACK2</t>
        </is>
      </c>
      <c r="B3024" t="n">
        <v>6303</v>
      </c>
      <c r="C3024" t="n">
        <v>2</v>
      </c>
    </row>
    <row r="3025">
      <c r="A3025" t="inlineStr">
        <is>
          <t>6326-SET4</t>
        </is>
      </c>
      <c r="B3025" t="n">
        <v>6326</v>
      </c>
      <c r="C3025" t="n">
        <v>4</v>
      </c>
    </row>
    <row r="3026">
      <c r="A3026" t="inlineStr">
        <is>
          <t>6328-CASE</t>
        </is>
      </c>
      <c r="B3026" t="n">
        <v>6328</v>
      </c>
      <c r="C3026" t="n">
        <v>48</v>
      </c>
    </row>
    <row r="3027">
      <c r="A3027" t="inlineStr">
        <is>
          <t>6328-SET8</t>
        </is>
      </c>
      <c r="B3027" t="n">
        <v>6328</v>
      </c>
      <c r="C3027" t="n">
        <v>8</v>
      </c>
    </row>
    <row r="3028">
      <c r="A3028" t="inlineStr">
        <is>
          <t>6367-CASE</t>
        </is>
      </c>
      <c r="B3028" t="n">
        <v>6367</v>
      </c>
      <c r="C3028" t="n">
        <v>24</v>
      </c>
    </row>
    <row r="3029">
      <c r="A3029" t="inlineStr">
        <is>
          <t>6367-SET8</t>
        </is>
      </c>
      <c r="B3029" t="n">
        <v>6367</v>
      </c>
      <c r="C3029" t="n">
        <v>8</v>
      </c>
    </row>
    <row r="3030">
      <c r="A3030" t="inlineStr">
        <is>
          <t>640000-CASE</t>
        </is>
      </c>
      <c r="B3030" t="n">
        <v>640000</v>
      </c>
      <c r="C3030" t="n">
        <v>24</v>
      </c>
    </row>
    <row r="3031">
      <c r="A3031" t="inlineStr">
        <is>
          <t>640000-SET4</t>
        </is>
      </c>
      <c r="B3031" t="n">
        <v>640000</v>
      </c>
      <c r="C3031" t="n">
        <v>4</v>
      </c>
    </row>
    <row r="3032">
      <c r="A3032" t="inlineStr">
        <is>
          <t>660-CASE</t>
        </is>
      </c>
      <c r="B3032" t="n">
        <v>660</v>
      </c>
      <c r="C3032" t="n">
        <v>24</v>
      </c>
    </row>
    <row r="3033">
      <c r="A3033" t="inlineStr">
        <is>
          <t>660-SET2</t>
        </is>
      </c>
      <c r="B3033" t="n">
        <v>660</v>
      </c>
      <c r="C3033" t="n">
        <v>2</v>
      </c>
    </row>
    <row r="3034">
      <c r="A3034" t="inlineStr">
        <is>
          <t>6731-CASE</t>
        </is>
      </c>
      <c r="B3034" t="n">
        <v>6731</v>
      </c>
      <c r="C3034" t="n">
        <v>1000</v>
      </c>
    </row>
    <row r="3035">
      <c r="A3035" t="inlineStr">
        <is>
          <t>6731-SET5</t>
        </is>
      </c>
      <c r="B3035" t="n">
        <v>6731</v>
      </c>
      <c r="C3035" t="n">
        <v>5</v>
      </c>
    </row>
    <row r="3036">
      <c r="A3036" t="inlineStr">
        <is>
          <t>680-CASE</t>
        </is>
      </c>
      <c r="B3036" t="n">
        <v>680</v>
      </c>
      <c r="C3036" t="n">
        <v>12</v>
      </c>
    </row>
    <row r="3037">
      <c r="A3037" t="inlineStr">
        <is>
          <t>680-EACH</t>
        </is>
      </c>
      <c r="B3037" t="n">
        <v>680</v>
      </c>
      <c r="C3037" t="n">
        <v>1</v>
      </c>
    </row>
    <row r="3038">
      <c r="A3038" t="inlineStr">
        <is>
          <t>680-PACK4</t>
        </is>
      </c>
      <c r="B3038" t="n">
        <v>680</v>
      </c>
      <c r="C3038" t="n">
        <v>4</v>
      </c>
    </row>
    <row r="3039">
      <c r="A3039" t="inlineStr">
        <is>
          <t>681-CASE</t>
        </is>
      </c>
      <c r="B3039" t="n">
        <v>681</v>
      </c>
      <c r="C3039" t="n">
        <v>12</v>
      </c>
    </row>
    <row r="3040">
      <c r="A3040" t="inlineStr">
        <is>
          <t>681-EACH</t>
        </is>
      </c>
      <c r="B3040" t="n">
        <v>681</v>
      </c>
      <c r="C3040" t="n">
        <v>1</v>
      </c>
    </row>
    <row r="3041">
      <c r="A3041" t="inlineStr">
        <is>
          <t>681-PACK4</t>
        </is>
      </c>
      <c r="B3041" t="n">
        <v>681</v>
      </c>
      <c r="C3041" t="n">
        <v>4</v>
      </c>
    </row>
    <row r="3042">
      <c r="A3042" t="inlineStr">
        <is>
          <t>696-CASE</t>
        </is>
      </c>
      <c r="B3042" t="n">
        <v>696</v>
      </c>
      <c r="C3042" t="n">
        <v>12</v>
      </c>
    </row>
    <row r="3043">
      <c r="A3043" t="inlineStr">
        <is>
          <t>696-SET3</t>
        </is>
      </c>
      <c r="B3043" t="n">
        <v>696</v>
      </c>
      <c r="C3043" t="n">
        <v>3</v>
      </c>
    </row>
    <row r="3044">
      <c r="A3044" t="inlineStr">
        <is>
          <t>697-BOX</t>
        </is>
      </c>
      <c r="B3044" t="n">
        <v>697</v>
      </c>
      <c r="C3044" t="n">
        <v>24</v>
      </c>
    </row>
    <row r="3045">
      <c r="A3045" t="inlineStr">
        <is>
          <t>697-SET6</t>
        </is>
      </c>
      <c r="B3045" t="n">
        <v>697</v>
      </c>
      <c r="C3045" t="n">
        <v>6</v>
      </c>
    </row>
    <row r="3046">
      <c r="A3046" t="inlineStr">
        <is>
          <t>698-CASE</t>
        </is>
      </c>
      <c r="B3046" t="n">
        <v>698</v>
      </c>
      <c r="C3046" t="n">
        <v>12</v>
      </c>
    </row>
    <row r="3047">
      <c r="A3047" t="inlineStr">
        <is>
          <t>698-SET2</t>
        </is>
      </c>
      <c r="B3047" t="n">
        <v>698</v>
      </c>
      <c r="C3047" t="n">
        <v>2</v>
      </c>
    </row>
    <row r="3048">
      <c r="A3048" t="inlineStr">
        <is>
          <t>699-CASE</t>
        </is>
      </c>
      <c r="B3048" t="n">
        <v>699</v>
      </c>
      <c r="C3048" t="n">
        <v>12</v>
      </c>
    </row>
    <row r="3049">
      <c r="A3049" t="inlineStr">
        <is>
          <t>699-SET3</t>
        </is>
      </c>
      <c r="B3049" t="n">
        <v>699</v>
      </c>
      <c r="C3049" t="n">
        <v>3</v>
      </c>
    </row>
    <row r="3050">
      <c r="A3050" t="inlineStr">
        <is>
          <t>700-CASE</t>
        </is>
      </c>
      <c r="B3050" t="n">
        <v>700</v>
      </c>
      <c r="C3050" t="n">
        <v>12</v>
      </c>
    </row>
    <row r="3051">
      <c r="A3051" t="inlineStr">
        <is>
          <t>700-EACH</t>
        </is>
      </c>
      <c r="B3051" t="n">
        <v>700</v>
      </c>
      <c r="C3051" t="n">
        <v>1</v>
      </c>
    </row>
    <row r="3052">
      <c r="A3052" t="inlineStr">
        <is>
          <t>700-PACK4</t>
        </is>
      </c>
      <c r="B3052" t="n">
        <v>700</v>
      </c>
      <c r="C3052" t="n">
        <v>4</v>
      </c>
    </row>
    <row r="3053">
      <c r="A3053" t="inlineStr">
        <is>
          <t>70115-CASE</t>
        </is>
      </c>
      <c r="B3053" t="n">
        <v>70115</v>
      </c>
      <c r="C3053" t="n">
        <v>48</v>
      </c>
    </row>
    <row r="3054">
      <c r="A3054" t="inlineStr">
        <is>
          <t>70115-SET4</t>
        </is>
      </c>
      <c r="B3054" t="n">
        <v>70115</v>
      </c>
      <c r="C3054" t="n">
        <v>4</v>
      </c>
    </row>
    <row r="3055">
      <c r="A3055" t="inlineStr">
        <is>
          <t>70122-CASE</t>
        </is>
      </c>
      <c r="B3055" t="n">
        <v>70122</v>
      </c>
      <c r="C3055" t="n">
        <v>48</v>
      </c>
    </row>
    <row r="3056">
      <c r="A3056" t="inlineStr">
        <is>
          <t>70122-SET4</t>
        </is>
      </c>
      <c r="B3056" t="n">
        <v>70122</v>
      </c>
      <c r="C3056" t="n">
        <v>4</v>
      </c>
    </row>
    <row r="3057">
      <c r="A3057" t="inlineStr">
        <is>
          <t>70146-CASE</t>
        </is>
      </c>
      <c r="B3057" t="n">
        <v>70146</v>
      </c>
      <c r="C3057" t="n">
        <v>48</v>
      </c>
    </row>
    <row r="3058">
      <c r="A3058" t="inlineStr">
        <is>
          <t>70146-SET4</t>
        </is>
      </c>
      <c r="B3058" t="n">
        <v>70146</v>
      </c>
      <c r="C3058" t="n">
        <v>4</v>
      </c>
    </row>
    <row r="3059">
      <c r="A3059" t="inlineStr">
        <is>
          <t>701-BOX</t>
        </is>
      </c>
      <c r="B3059" t="n">
        <v>701</v>
      </c>
      <c r="C3059" t="n">
        <v>24</v>
      </c>
    </row>
    <row r="3060">
      <c r="A3060" t="inlineStr">
        <is>
          <t>701-EACH</t>
        </is>
      </c>
      <c r="B3060" t="n">
        <v>701</v>
      </c>
      <c r="C3060" t="n">
        <v>1</v>
      </c>
    </row>
    <row r="3061">
      <c r="A3061" t="inlineStr">
        <is>
          <t>701-PACK2</t>
        </is>
      </c>
      <c r="B3061" t="n">
        <v>701</v>
      </c>
      <c r="C3061" t="n">
        <v>2</v>
      </c>
    </row>
    <row r="3062">
      <c r="A3062" t="inlineStr">
        <is>
          <t>70283-CASE</t>
        </is>
      </c>
      <c r="B3062" t="n">
        <v>70283</v>
      </c>
      <c r="C3062" t="n">
        <v>48</v>
      </c>
    </row>
    <row r="3063">
      <c r="A3063" t="inlineStr">
        <is>
          <t>70283-SET4</t>
        </is>
      </c>
      <c r="B3063" t="n">
        <v>70283</v>
      </c>
      <c r="C3063" t="n">
        <v>4</v>
      </c>
    </row>
    <row r="3064">
      <c r="A3064" t="inlineStr">
        <is>
          <t>702-BOX</t>
        </is>
      </c>
      <c r="B3064" t="n">
        <v>702</v>
      </c>
      <c r="C3064" t="n">
        <v>24</v>
      </c>
    </row>
    <row r="3065">
      <c r="A3065" t="inlineStr">
        <is>
          <t>702-EACH</t>
        </is>
      </c>
      <c r="B3065" t="n">
        <v>702</v>
      </c>
      <c r="C3065" t="n">
        <v>1</v>
      </c>
    </row>
    <row r="3066">
      <c r="A3066" t="inlineStr">
        <is>
          <t>702-PACK2</t>
        </is>
      </c>
      <c r="B3066" t="n">
        <v>702</v>
      </c>
      <c r="C3066" t="n">
        <v>2</v>
      </c>
    </row>
    <row r="3067">
      <c r="A3067" t="inlineStr">
        <is>
          <t>70375-CASE</t>
        </is>
      </c>
      <c r="B3067" t="n">
        <v>70375</v>
      </c>
      <c r="C3067" t="n">
        <v>48</v>
      </c>
    </row>
    <row r="3068">
      <c r="A3068" t="inlineStr">
        <is>
          <t>70375-SET3</t>
        </is>
      </c>
      <c r="B3068" t="n">
        <v>70375</v>
      </c>
      <c r="C3068" t="n">
        <v>3</v>
      </c>
    </row>
    <row r="3069">
      <c r="A3069" t="inlineStr">
        <is>
          <t>703-BOX</t>
        </is>
      </c>
      <c r="B3069" t="n">
        <v>703</v>
      </c>
      <c r="C3069" t="n">
        <v>24</v>
      </c>
    </row>
    <row r="3070">
      <c r="A3070" t="inlineStr">
        <is>
          <t>703-EACH</t>
        </is>
      </c>
      <c r="B3070" t="n">
        <v>703</v>
      </c>
      <c r="C3070" t="n">
        <v>1</v>
      </c>
    </row>
    <row r="3071">
      <c r="A3071" t="inlineStr">
        <is>
          <t>703-PACK2</t>
        </is>
      </c>
      <c r="B3071" t="n">
        <v>703</v>
      </c>
      <c r="C3071" t="n">
        <v>2</v>
      </c>
    </row>
    <row r="3072">
      <c r="A3072" t="inlineStr">
        <is>
          <t>70405-CASE</t>
        </is>
      </c>
      <c r="B3072" t="n">
        <v>70405</v>
      </c>
      <c r="C3072" t="n">
        <v>48</v>
      </c>
    </row>
    <row r="3073">
      <c r="A3073" t="inlineStr">
        <is>
          <t>70405-SET4</t>
        </is>
      </c>
      <c r="B3073" t="n">
        <v>70405</v>
      </c>
      <c r="C3073" t="n">
        <v>4</v>
      </c>
    </row>
    <row r="3074">
      <c r="A3074" t="inlineStr">
        <is>
          <t>70443-CASE</t>
        </is>
      </c>
      <c r="B3074" t="n">
        <v>70443</v>
      </c>
      <c r="C3074" t="n">
        <v>48</v>
      </c>
    </row>
    <row r="3075">
      <c r="A3075" t="inlineStr">
        <is>
          <t>70443-SET4</t>
        </is>
      </c>
      <c r="B3075" t="n">
        <v>70443</v>
      </c>
      <c r="C3075" t="n">
        <v>4</v>
      </c>
    </row>
    <row r="3076">
      <c r="A3076" t="inlineStr">
        <is>
          <t>70559-CASE</t>
        </is>
      </c>
      <c r="B3076" t="n">
        <v>70559</v>
      </c>
      <c r="C3076" t="n">
        <v>48</v>
      </c>
    </row>
    <row r="3077">
      <c r="A3077" t="inlineStr">
        <is>
          <t>70559-SET8</t>
        </is>
      </c>
      <c r="B3077" t="n">
        <v>70559</v>
      </c>
      <c r="C3077" t="n">
        <v>8</v>
      </c>
    </row>
    <row r="3078">
      <c r="A3078" t="inlineStr">
        <is>
          <t>705-BOX</t>
        </is>
      </c>
      <c r="B3078" t="n">
        <v>705</v>
      </c>
      <c r="C3078" t="n">
        <v>24</v>
      </c>
    </row>
    <row r="3079">
      <c r="A3079" t="inlineStr">
        <is>
          <t>705-EACH</t>
        </is>
      </c>
      <c r="B3079" t="n">
        <v>705</v>
      </c>
      <c r="C3079" t="n">
        <v>1</v>
      </c>
    </row>
    <row r="3080">
      <c r="A3080" t="inlineStr">
        <is>
          <t>705-PACK2</t>
        </is>
      </c>
      <c r="B3080" t="n">
        <v>705</v>
      </c>
      <c r="C3080" t="n">
        <v>2</v>
      </c>
    </row>
    <row r="3081">
      <c r="A3081" t="inlineStr">
        <is>
          <t>70702-CASE</t>
        </is>
      </c>
      <c r="B3081" t="n">
        <v>70702</v>
      </c>
      <c r="C3081" t="n">
        <v>48</v>
      </c>
    </row>
    <row r="3082">
      <c r="A3082" t="inlineStr">
        <is>
          <t>70702-SET2</t>
        </is>
      </c>
      <c r="B3082" t="n">
        <v>70702</v>
      </c>
      <c r="C3082" t="n">
        <v>2</v>
      </c>
    </row>
    <row r="3083">
      <c r="A3083" t="inlineStr">
        <is>
          <t>70719-CASE</t>
        </is>
      </c>
      <c r="B3083" t="n">
        <v>70719</v>
      </c>
      <c r="C3083" t="n">
        <v>48</v>
      </c>
    </row>
    <row r="3084">
      <c r="A3084" t="inlineStr">
        <is>
          <t>70719-SET2</t>
        </is>
      </c>
      <c r="B3084" t="n">
        <v>70719</v>
      </c>
      <c r="C3084" t="n">
        <v>2</v>
      </c>
    </row>
    <row r="3085">
      <c r="A3085" t="inlineStr">
        <is>
          <t>70726-CASE</t>
        </is>
      </c>
      <c r="B3085" t="n">
        <v>70726</v>
      </c>
      <c r="C3085" t="n">
        <v>48</v>
      </c>
    </row>
    <row r="3086">
      <c r="A3086" t="inlineStr">
        <is>
          <t>70726-SET2</t>
        </is>
      </c>
      <c r="B3086" t="n">
        <v>70726</v>
      </c>
      <c r="C3086" t="n">
        <v>2</v>
      </c>
    </row>
    <row r="3087">
      <c r="A3087" t="inlineStr">
        <is>
          <t>707-BOX</t>
        </is>
      </c>
      <c r="B3087" t="n">
        <v>707</v>
      </c>
      <c r="C3087" t="n">
        <v>24</v>
      </c>
    </row>
    <row r="3088">
      <c r="A3088" t="inlineStr">
        <is>
          <t>707-EACH</t>
        </is>
      </c>
      <c r="B3088" t="n">
        <v>707</v>
      </c>
      <c r="C3088" t="n">
        <v>1</v>
      </c>
    </row>
    <row r="3089">
      <c r="A3089" t="inlineStr">
        <is>
          <t>707-PACK2</t>
        </is>
      </c>
      <c r="B3089" t="n">
        <v>707</v>
      </c>
      <c r="C3089" t="n">
        <v>2</v>
      </c>
    </row>
    <row r="3090">
      <c r="A3090" t="inlineStr">
        <is>
          <t>708-BOX</t>
        </is>
      </c>
      <c r="B3090" t="n">
        <v>708</v>
      </c>
      <c r="C3090" t="n">
        <v>24</v>
      </c>
    </row>
    <row r="3091">
      <c r="A3091" t="inlineStr">
        <is>
          <t>708-EACH</t>
        </is>
      </c>
      <c r="B3091" t="n">
        <v>708</v>
      </c>
      <c r="C3091" t="n">
        <v>1</v>
      </c>
    </row>
    <row r="3092">
      <c r="A3092" t="inlineStr">
        <is>
          <t>708-PACK2</t>
        </is>
      </c>
      <c r="B3092" t="n">
        <v>708</v>
      </c>
      <c r="C3092" t="n">
        <v>2</v>
      </c>
    </row>
    <row r="3093">
      <c r="A3093" t="inlineStr">
        <is>
          <t>712-BOX</t>
        </is>
      </c>
      <c r="B3093" t="n">
        <v>712</v>
      </c>
      <c r="C3093" t="n">
        <v>24</v>
      </c>
    </row>
    <row r="3094">
      <c r="A3094" t="inlineStr">
        <is>
          <t>712-EACH</t>
        </is>
      </c>
      <c r="B3094" t="n">
        <v>712</v>
      </c>
      <c r="C3094" t="n">
        <v>1</v>
      </c>
    </row>
    <row r="3095">
      <c r="A3095" t="inlineStr">
        <is>
          <t>712-PACK2</t>
        </is>
      </c>
      <c r="B3095" t="n">
        <v>712</v>
      </c>
      <c r="C3095" t="n">
        <v>2</v>
      </c>
    </row>
    <row r="3096">
      <c r="A3096" t="inlineStr">
        <is>
          <t>713-BOX</t>
        </is>
      </c>
      <c r="B3096" t="n">
        <v>713</v>
      </c>
      <c r="C3096" t="n">
        <v>24</v>
      </c>
    </row>
    <row r="3097">
      <c r="A3097" t="inlineStr">
        <is>
          <t>713-EACH</t>
        </is>
      </c>
      <c r="B3097" t="n">
        <v>713</v>
      </c>
      <c r="C3097" t="n">
        <v>1</v>
      </c>
    </row>
    <row r="3098">
      <c r="A3098" t="inlineStr">
        <is>
          <t>713-PACK2</t>
        </is>
      </c>
      <c r="B3098" t="n">
        <v>713</v>
      </c>
      <c r="C3098" t="n">
        <v>2</v>
      </c>
    </row>
    <row r="3099">
      <c r="A3099" t="inlineStr">
        <is>
          <t>714-BOX</t>
        </is>
      </c>
      <c r="B3099" t="n">
        <v>714</v>
      </c>
      <c r="C3099" t="n">
        <v>24</v>
      </c>
    </row>
    <row r="3100">
      <c r="A3100" t="inlineStr">
        <is>
          <t>714-EACH</t>
        </is>
      </c>
      <c r="B3100" t="n">
        <v>714</v>
      </c>
      <c r="C3100" t="n">
        <v>1</v>
      </c>
    </row>
    <row r="3101">
      <c r="A3101" t="inlineStr">
        <is>
          <t>714-PACK2</t>
        </is>
      </c>
      <c r="B3101" t="n">
        <v>714</v>
      </c>
      <c r="C3101" t="n">
        <v>2</v>
      </c>
    </row>
    <row r="3102">
      <c r="A3102" t="inlineStr">
        <is>
          <t>715-CASE</t>
        </is>
      </c>
      <c r="B3102" t="n">
        <v>715</v>
      </c>
      <c r="C3102" t="n">
        <v>12</v>
      </c>
    </row>
    <row r="3103">
      <c r="A3103" t="inlineStr">
        <is>
          <t>715-EACH</t>
        </is>
      </c>
      <c r="B3103" t="n">
        <v>715</v>
      </c>
      <c r="C3103" t="n">
        <v>1</v>
      </c>
    </row>
    <row r="3104">
      <c r="A3104" t="inlineStr">
        <is>
          <t>715-PACK2</t>
        </is>
      </c>
      <c r="B3104" t="n">
        <v>715</v>
      </c>
      <c r="C3104" t="n">
        <v>2</v>
      </c>
    </row>
    <row r="3105">
      <c r="A3105" t="inlineStr">
        <is>
          <t>716-BAZIC</t>
        </is>
      </c>
      <c r="B3105" t="n">
        <v>716</v>
      </c>
      <c r="C3105" t="n">
        <v>1</v>
      </c>
    </row>
    <row r="3106">
      <c r="A3106" t="inlineStr">
        <is>
          <t>716-BOX</t>
        </is>
      </c>
      <c r="B3106" t="n">
        <v>716</v>
      </c>
      <c r="C3106" t="n">
        <v>24</v>
      </c>
    </row>
    <row r="3107">
      <c r="A3107" t="inlineStr">
        <is>
          <t>716-EACH</t>
        </is>
      </c>
      <c r="B3107" t="n">
        <v>716</v>
      </c>
      <c r="C3107" t="n">
        <v>1</v>
      </c>
    </row>
    <row r="3108">
      <c r="A3108" t="inlineStr">
        <is>
          <t>716-PACK2</t>
        </is>
      </c>
      <c r="B3108" t="n">
        <v>716</v>
      </c>
      <c r="C3108" t="n">
        <v>2</v>
      </c>
    </row>
    <row r="3109">
      <c r="A3109" t="inlineStr">
        <is>
          <t>717-BOX</t>
        </is>
      </c>
      <c r="B3109" t="n">
        <v>717</v>
      </c>
      <c r="C3109" t="n">
        <v>24</v>
      </c>
    </row>
    <row r="3110">
      <c r="A3110" t="inlineStr">
        <is>
          <t>717-EACH</t>
        </is>
      </c>
      <c r="B3110" t="n">
        <v>717</v>
      </c>
      <c r="C3110" t="n">
        <v>1</v>
      </c>
    </row>
    <row r="3111">
      <c r="A3111" t="inlineStr">
        <is>
          <t>717-PACK2</t>
        </is>
      </c>
      <c r="B3111" t="n">
        <v>717</v>
      </c>
      <c r="C3111" t="n">
        <v>2</v>
      </c>
    </row>
    <row r="3112">
      <c r="A3112" t="inlineStr">
        <is>
          <t>718-BOX</t>
        </is>
      </c>
      <c r="B3112" t="n">
        <v>718</v>
      </c>
      <c r="C3112" t="n">
        <v>24</v>
      </c>
    </row>
    <row r="3113">
      <c r="A3113" t="inlineStr">
        <is>
          <t>718-EACH</t>
        </is>
      </c>
      <c r="B3113" t="n">
        <v>718</v>
      </c>
      <c r="C3113" t="n">
        <v>1</v>
      </c>
    </row>
    <row r="3114">
      <c r="A3114" t="inlineStr">
        <is>
          <t>718-PACK2</t>
        </is>
      </c>
      <c r="B3114" t="n">
        <v>718</v>
      </c>
      <c r="C3114" t="n">
        <v>2</v>
      </c>
    </row>
    <row r="3115">
      <c r="A3115" t="inlineStr">
        <is>
          <t>720-BOX</t>
        </is>
      </c>
      <c r="B3115" t="n">
        <v>720</v>
      </c>
      <c r="C3115" t="n">
        <v>24</v>
      </c>
    </row>
    <row r="3116">
      <c r="A3116" t="inlineStr">
        <is>
          <t>720-EACH</t>
        </is>
      </c>
      <c r="B3116" t="n">
        <v>720</v>
      </c>
      <c r="C3116" t="n">
        <v>1</v>
      </c>
    </row>
    <row r="3117">
      <c r="A3117" t="inlineStr">
        <is>
          <t>720-PACK2</t>
        </is>
      </c>
      <c r="B3117" t="n">
        <v>720</v>
      </c>
      <c r="C3117" t="n">
        <v>2</v>
      </c>
    </row>
    <row r="3118">
      <c r="A3118" t="inlineStr">
        <is>
          <t>721-BOX</t>
        </is>
      </c>
      <c r="B3118" t="n">
        <v>721</v>
      </c>
      <c r="C3118" t="n">
        <v>24</v>
      </c>
    </row>
    <row r="3119">
      <c r="A3119" t="inlineStr">
        <is>
          <t>721-EACH</t>
        </is>
      </c>
      <c r="B3119" t="n">
        <v>721</v>
      </c>
      <c r="C3119" t="n">
        <v>1</v>
      </c>
    </row>
    <row r="3120">
      <c r="A3120" t="inlineStr">
        <is>
          <t>721-PACK2</t>
        </is>
      </c>
      <c r="B3120" t="n">
        <v>721</v>
      </c>
      <c r="C3120" t="n">
        <v>2</v>
      </c>
    </row>
    <row r="3121">
      <c r="A3121" t="inlineStr">
        <is>
          <t>72300-SET2</t>
        </is>
      </c>
      <c r="B3121" t="n">
        <v>72300</v>
      </c>
      <c r="C3121" t="n">
        <v>2</v>
      </c>
    </row>
    <row r="3122">
      <c r="A3122" t="inlineStr">
        <is>
          <t>724-BOX</t>
        </is>
      </c>
      <c r="B3122" t="n">
        <v>724</v>
      </c>
      <c r="C3122" t="n">
        <v>24</v>
      </c>
    </row>
    <row r="3123">
      <c r="A3123" t="inlineStr">
        <is>
          <t>724-SET2</t>
        </is>
      </c>
      <c r="B3123" t="n">
        <v>724</v>
      </c>
      <c r="C3123" t="n">
        <v>2</v>
      </c>
    </row>
    <row r="3124">
      <c r="A3124" t="inlineStr">
        <is>
          <t>725-BOX</t>
        </is>
      </c>
      <c r="B3124" t="n">
        <v>725</v>
      </c>
      <c r="C3124" t="n">
        <v>24</v>
      </c>
    </row>
    <row r="3125">
      <c r="A3125" t="inlineStr">
        <is>
          <t>725-EACH</t>
        </is>
      </c>
      <c r="B3125" t="n">
        <v>725</v>
      </c>
      <c r="C3125" t="n">
        <v>1</v>
      </c>
    </row>
    <row r="3126">
      <c r="A3126" t="inlineStr">
        <is>
          <t>725-PACK2</t>
        </is>
      </c>
      <c r="B3126" t="n">
        <v>725</v>
      </c>
      <c r="C3126" t="n">
        <v>2</v>
      </c>
    </row>
    <row r="3127">
      <c r="A3127" t="inlineStr">
        <is>
          <t>727-BOX</t>
        </is>
      </c>
      <c r="B3127" t="n">
        <v>727</v>
      </c>
      <c r="C3127" t="n">
        <v>24</v>
      </c>
    </row>
    <row r="3128">
      <c r="A3128" t="inlineStr">
        <is>
          <t>727-EACH</t>
        </is>
      </c>
      <c r="B3128" t="n">
        <v>727</v>
      </c>
      <c r="C3128" t="n">
        <v>1</v>
      </c>
    </row>
    <row r="3129">
      <c r="A3129" t="inlineStr">
        <is>
          <t>727-PACK2</t>
        </is>
      </c>
      <c r="B3129" t="n">
        <v>727</v>
      </c>
      <c r="C3129" t="n">
        <v>2</v>
      </c>
    </row>
    <row r="3130">
      <c r="A3130" t="inlineStr">
        <is>
          <t>728-BOX</t>
        </is>
      </c>
      <c r="B3130" t="n">
        <v>728</v>
      </c>
      <c r="C3130" t="n">
        <v>24</v>
      </c>
    </row>
    <row r="3131">
      <c r="A3131" t="inlineStr">
        <is>
          <t>728-EACH</t>
        </is>
      </c>
      <c r="B3131" t="n">
        <v>728</v>
      </c>
      <c r="C3131" t="n">
        <v>1</v>
      </c>
    </row>
    <row r="3132">
      <c r="A3132" t="inlineStr">
        <is>
          <t>728-PACK2</t>
        </is>
      </c>
      <c r="B3132" t="n">
        <v>728</v>
      </c>
      <c r="C3132" t="n">
        <v>2</v>
      </c>
    </row>
    <row r="3133">
      <c r="A3133" t="inlineStr">
        <is>
          <t>729-BOX</t>
        </is>
      </c>
      <c r="B3133" t="n">
        <v>729</v>
      </c>
      <c r="C3133" t="n">
        <v>24</v>
      </c>
    </row>
    <row r="3134">
      <c r="A3134" t="inlineStr">
        <is>
          <t>729-EACH</t>
        </is>
      </c>
      <c r="B3134" t="n">
        <v>729</v>
      </c>
      <c r="C3134" t="n">
        <v>1</v>
      </c>
    </row>
    <row r="3135">
      <c r="A3135" t="inlineStr">
        <is>
          <t>729-PACK2</t>
        </is>
      </c>
      <c r="B3135" t="n">
        <v>729</v>
      </c>
      <c r="C3135" t="n">
        <v>2</v>
      </c>
    </row>
    <row r="3136">
      <c r="A3136" t="inlineStr">
        <is>
          <t>730-BOX</t>
        </is>
      </c>
      <c r="B3136" t="n">
        <v>730</v>
      </c>
      <c r="C3136" t="n">
        <v>24</v>
      </c>
    </row>
    <row r="3137">
      <c r="A3137" t="inlineStr">
        <is>
          <t>730-EACH</t>
        </is>
      </c>
      <c r="B3137" t="n">
        <v>730</v>
      </c>
      <c r="C3137" t="n">
        <v>1</v>
      </c>
    </row>
    <row r="3138">
      <c r="A3138" t="inlineStr">
        <is>
          <t>730-PACK2</t>
        </is>
      </c>
      <c r="B3138" t="n">
        <v>730</v>
      </c>
      <c r="C3138" t="n">
        <v>2</v>
      </c>
    </row>
    <row r="3139">
      <c r="A3139" t="inlineStr">
        <is>
          <t>731-BOX</t>
        </is>
      </c>
      <c r="B3139" t="n">
        <v>731</v>
      </c>
      <c r="C3139" t="n">
        <v>24</v>
      </c>
    </row>
    <row r="3140">
      <c r="A3140" t="inlineStr">
        <is>
          <t>731-EACH</t>
        </is>
      </c>
      <c r="B3140" t="n">
        <v>731</v>
      </c>
      <c r="C3140" t="n">
        <v>1</v>
      </c>
    </row>
    <row r="3141">
      <c r="A3141" t="inlineStr">
        <is>
          <t>731-PACK2</t>
        </is>
      </c>
      <c r="B3141" t="n">
        <v>731</v>
      </c>
      <c r="C3141" t="n">
        <v>2</v>
      </c>
    </row>
    <row r="3142">
      <c r="A3142" t="inlineStr">
        <is>
          <t>73300-SET2</t>
        </is>
      </c>
      <c r="B3142" t="n">
        <v>73300</v>
      </c>
      <c r="C3142" t="n">
        <v>2</v>
      </c>
    </row>
    <row r="3143">
      <c r="A3143" t="inlineStr">
        <is>
          <t>733-BOX</t>
        </is>
      </c>
      <c r="B3143" t="n">
        <v>733</v>
      </c>
      <c r="C3143" t="n">
        <v>24</v>
      </c>
    </row>
    <row r="3144">
      <c r="A3144" t="inlineStr">
        <is>
          <t>733-SET6</t>
        </is>
      </c>
      <c r="B3144" t="n">
        <v>733</v>
      </c>
      <c r="C3144" t="n">
        <v>6</v>
      </c>
    </row>
    <row r="3145">
      <c r="A3145" t="inlineStr">
        <is>
          <t>734-CASE</t>
        </is>
      </c>
      <c r="B3145" t="n">
        <v>734</v>
      </c>
      <c r="C3145" t="n">
        <v>48</v>
      </c>
    </row>
    <row r="3146">
      <c r="A3146" t="inlineStr">
        <is>
          <t>734-SET2</t>
        </is>
      </c>
      <c r="B3146" t="n">
        <v>734</v>
      </c>
      <c r="C3146" t="n">
        <v>2</v>
      </c>
    </row>
    <row r="3147">
      <c r="A3147" t="inlineStr">
        <is>
          <t>736-BOX</t>
        </is>
      </c>
      <c r="B3147" t="n">
        <v>736</v>
      </c>
      <c r="C3147" t="n">
        <v>24</v>
      </c>
    </row>
    <row r="3148">
      <c r="A3148" t="inlineStr">
        <is>
          <t>736-EACH</t>
        </is>
      </c>
      <c r="B3148" t="n">
        <v>736</v>
      </c>
      <c r="C3148" t="n">
        <v>1</v>
      </c>
    </row>
    <row r="3149">
      <c r="A3149" t="inlineStr">
        <is>
          <t>736-PACK2</t>
        </is>
      </c>
      <c r="B3149" t="n">
        <v>736</v>
      </c>
      <c r="C3149" t="n">
        <v>2</v>
      </c>
    </row>
    <row r="3150">
      <c r="A3150" t="inlineStr">
        <is>
          <t>737-BOX</t>
        </is>
      </c>
      <c r="B3150" t="n">
        <v>737</v>
      </c>
      <c r="C3150" t="n">
        <v>24</v>
      </c>
    </row>
    <row r="3151">
      <c r="A3151" t="inlineStr">
        <is>
          <t>737-SET2</t>
        </is>
      </c>
      <c r="B3151" t="n">
        <v>737</v>
      </c>
      <c r="C3151" t="n">
        <v>2</v>
      </c>
    </row>
    <row r="3152">
      <c r="A3152" t="inlineStr">
        <is>
          <t>738-BOX</t>
        </is>
      </c>
      <c r="B3152" t="n">
        <v>738</v>
      </c>
      <c r="C3152" t="n">
        <v>24</v>
      </c>
    </row>
    <row r="3153">
      <c r="A3153" t="inlineStr">
        <is>
          <t>738-EACH</t>
        </is>
      </c>
      <c r="B3153" t="n">
        <v>738</v>
      </c>
      <c r="C3153" t="n">
        <v>1</v>
      </c>
    </row>
    <row r="3154">
      <c r="A3154" t="inlineStr">
        <is>
          <t>738-PACK2</t>
        </is>
      </c>
      <c r="B3154" t="n">
        <v>738</v>
      </c>
      <c r="C3154" t="n">
        <v>2</v>
      </c>
    </row>
    <row r="3155">
      <c r="A3155" t="inlineStr">
        <is>
          <t>739-BOX</t>
        </is>
      </c>
      <c r="B3155" t="n">
        <v>739</v>
      </c>
      <c r="C3155" t="n">
        <v>24</v>
      </c>
    </row>
    <row r="3156">
      <c r="A3156" t="inlineStr">
        <is>
          <t>739-SET6</t>
        </is>
      </c>
      <c r="B3156" t="n">
        <v>739</v>
      </c>
      <c r="C3156" t="n">
        <v>6</v>
      </c>
    </row>
    <row r="3157">
      <c r="A3157" t="inlineStr">
        <is>
          <t>740-BOX</t>
        </is>
      </c>
      <c r="B3157" t="n">
        <v>740</v>
      </c>
      <c r="C3157" t="n">
        <v>24</v>
      </c>
    </row>
    <row r="3158">
      <c r="A3158" t="inlineStr">
        <is>
          <t>740-EACH</t>
        </is>
      </c>
      <c r="B3158" t="n">
        <v>740</v>
      </c>
      <c r="C3158" t="n">
        <v>1</v>
      </c>
    </row>
    <row r="3159">
      <c r="A3159" t="inlineStr">
        <is>
          <t>740-PACK2</t>
        </is>
      </c>
      <c r="B3159" t="n">
        <v>740</v>
      </c>
      <c r="C3159" t="n">
        <v>2</v>
      </c>
    </row>
    <row r="3160">
      <c r="A3160" t="inlineStr">
        <is>
          <t>741-BOX</t>
        </is>
      </c>
      <c r="B3160" t="n">
        <v>741</v>
      </c>
      <c r="C3160" t="n">
        <v>24</v>
      </c>
    </row>
    <row r="3161">
      <c r="A3161" t="inlineStr">
        <is>
          <t>741-EACH</t>
        </is>
      </c>
      <c r="B3161" t="n">
        <v>741</v>
      </c>
      <c r="C3161" t="n">
        <v>1</v>
      </c>
    </row>
    <row r="3162">
      <c r="A3162" t="inlineStr">
        <is>
          <t>741-PACK2</t>
        </is>
      </c>
      <c r="B3162" t="n">
        <v>741</v>
      </c>
      <c r="C3162" t="n">
        <v>2</v>
      </c>
    </row>
    <row r="3163">
      <c r="A3163" t="inlineStr">
        <is>
          <t>742-BOX</t>
        </is>
      </c>
      <c r="B3163" t="n">
        <v>742</v>
      </c>
      <c r="C3163" t="n">
        <v>24</v>
      </c>
    </row>
    <row r="3164">
      <c r="A3164" t="inlineStr">
        <is>
          <t>742-SET4</t>
        </is>
      </c>
      <c r="B3164" t="n">
        <v>742</v>
      </c>
      <c r="C3164" t="n">
        <v>4</v>
      </c>
    </row>
    <row r="3165">
      <c r="A3165" t="inlineStr">
        <is>
          <t>742-SET6</t>
        </is>
      </c>
      <c r="B3165" t="n">
        <v>742</v>
      </c>
      <c r="C3165" t="n">
        <v>6</v>
      </c>
    </row>
    <row r="3166">
      <c r="A3166" t="inlineStr">
        <is>
          <t>744-BOX</t>
        </is>
      </c>
      <c r="B3166" t="n">
        <v>744</v>
      </c>
      <c r="C3166" t="n">
        <v>24</v>
      </c>
    </row>
    <row r="3167">
      <c r="A3167" t="inlineStr">
        <is>
          <t>744-EACH</t>
        </is>
      </c>
      <c r="B3167" t="n">
        <v>744</v>
      </c>
      <c r="C3167" t="n">
        <v>1</v>
      </c>
    </row>
    <row r="3168">
      <c r="A3168" t="inlineStr">
        <is>
          <t>744-PACK2</t>
        </is>
      </c>
      <c r="B3168" t="n">
        <v>744</v>
      </c>
      <c r="C3168" t="n">
        <v>2</v>
      </c>
    </row>
    <row r="3169">
      <c r="A3169" t="inlineStr">
        <is>
          <t>745-BOX</t>
        </is>
      </c>
      <c r="B3169" t="n">
        <v>745</v>
      </c>
      <c r="C3169" t="n">
        <v>24</v>
      </c>
    </row>
    <row r="3170">
      <c r="A3170" t="inlineStr">
        <is>
          <t>745-EACH</t>
        </is>
      </c>
      <c r="B3170" t="n">
        <v>745</v>
      </c>
      <c r="C3170" t="n">
        <v>1</v>
      </c>
    </row>
    <row r="3171">
      <c r="A3171" t="inlineStr">
        <is>
          <t>745-PACK2</t>
        </is>
      </c>
      <c r="B3171" t="n">
        <v>745</v>
      </c>
      <c r="C3171" t="n">
        <v>2</v>
      </c>
    </row>
    <row r="3172">
      <c r="A3172" t="inlineStr">
        <is>
          <t>746-BOX</t>
        </is>
      </c>
      <c r="B3172" t="n">
        <v>746</v>
      </c>
      <c r="C3172" t="n">
        <v>24</v>
      </c>
    </row>
    <row r="3173">
      <c r="A3173" t="inlineStr">
        <is>
          <t>746-EACH</t>
        </is>
      </c>
      <c r="B3173" t="n">
        <v>746</v>
      </c>
      <c r="C3173" t="n">
        <v>1</v>
      </c>
    </row>
    <row r="3174">
      <c r="A3174" t="inlineStr">
        <is>
          <t>746-PACK2</t>
        </is>
      </c>
      <c r="B3174" t="n">
        <v>746</v>
      </c>
      <c r="C3174" t="n">
        <v>2</v>
      </c>
    </row>
    <row r="3175">
      <c r="A3175" t="inlineStr">
        <is>
          <t>74700-CASE</t>
        </is>
      </c>
      <c r="B3175" t="n">
        <v>74700</v>
      </c>
      <c r="C3175" t="n">
        <v>48</v>
      </c>
    </row>
    <row r="3176">
      <c r="A3176" t="inlineStr">
        <is>
          <t>74700-SET2</t>
        </is>
      </c>
      <c r="B3176" t="n">
        <v>74700</v>
      </c>
      <c r="C3176" t="n">
        <v>2</v>
      </c>
    </row>
    <row r="3177">
      <c r="A3177" t="inlineStr">
        <is>
          <t>747-BOX</t>
        </is>
      </c>
      <c r="B3177" t="n">
        <v>747</v>
      </c>
      <c r="C3177" t="n">
        <v>24</v>
      </c>
    </row>
    <row r="3178">
      <c r="A3178" t="inlineStr">
        <is>
          <t>747-EACH</t>
        </is>
      </c>
      <c r="B3178" t="n">
        <v>747</v>
      </c>
      <c r="C3178" t="n">
        <v>1</v>
      </c>
    </row>
    <row r="3179">
      <c r="A3179" t="inlineStr">
        <is>
          <t>747-PACK2</t>
        </is>
      </c>
      <c r="B3179" t="n">
        <v>747</v>
      </c>
      <c r="C3179" t="n">
        <v>2</v>
      </c>
    </row>
    <row r="3180">
      <c r="A3180" t="inlineStr">
        <is>
          <t>751-BOX</t>
        </is>
      </c>
      <c r="B3180" t="n">
        <v>751</v>
      </c>
      <c r="C3180" t="n">
        <v>24</v>
      </c>
    </row>
    <row r="3181">
      <c r="A3181" t="inlineStr">
        <is>
          <t>751-SET4</t>
        </is>
      </c>
      <c r="B3181" t="n">
        <v>751</v>
      </c>
      <c r="C3181" t="n">
        <v>4</v>
      </c>
    </row>
    <row r="3182">
      <c r="A3182" t="inlineStr">
        <is>
          <t>752-BOX</t>
        </is>
      </c>
      <c r="B3182" t="n">
        <v>752</v>
      </c>
      <c r="C3182" t="n">
        <v>24</v>
      </c>
    </row>
    <row r="3183">
      <c r="A3183" t="inlineStr">
        <is>
          <t>752-EACH</t>
        </is>
      </c>
      <c r="B3183" t="n">
        <v>752</v>
      </c>
      <c r="C3183" t="n">
        <v>1</v>
      </c>
    </row>
    <row r="3184">
      <c r="A3184" t="inlineStr">
        <is>
          <t>752-PACK2</t>
        </is>
      </c>
      <c r="B3184" t="n">
        <v>752</v>
      </c>
      <c r="C3184" t="n">
        <v>2</v>
      </c>
    </row>
    <row r="3185">
      <c r="A3185" t="inlineStr">
        <is>
          <t>755-BOX</t>
        </is>
      </c>
      <c r="B3185" t="n">
        <v>755</v>
      </c>
      <c r="C3185" t="n">
        <v>12</v>
      </c>
    </row>
    <row r="3186">
      <c r="A3186" t="inlineStr">
        <is>
          <t>755-EACH</t>
        </is>
      </c>
      <c r="B3186" t="n">
        <v>755</v>
      </c>
      <c r="C3186" t="n">
        <v>1</v>
      </c>
    </row>
    <row r="3187">
      <c r="A3187" t="inlineStr">
        <is>
          <t>755-PACK2</t>
        </is>
      </c>
      <c r="B3187" t="n">
        <v>755</v>
      </c>
      <c r="C3187" t="n">
        <v>2</v>
      </c>
    </row>
    <row r="3188">
      <c r="A3188" t="inlineStr">
        <is>
          <t>760-BOX</t>
        </is>
      </c>
      <c r="B3188" t="n">
        <v>760</v>
      </c>
      <c r="C3188" t="n">
        <v>24</v>
      </c>
    </row>
    <row r="3189">
      <c r="A3189" t="inlineStr">
        <is>
          <t>760-EACH</t>
        </is>
      </c>
      <c r="B3189" t="n">
        <v>760</v>
      </c>
      <c r="C3189" t="n">
        <v>1</v>
      </c>
    </row>
    <row r="3190">
      <c r="A3190" t="inlineStr">
        <is>
          <t>760-PACK2</t>
        </is>
      </c>
      <c r="B3190" t="n">
        <v>760</v>
      </c>
      <c r="C3190" t="n">
        <v>2</v>
      </c>
    </row>
    <row r="3191">
      <c r="A3191" t="inlineStr">
        <is>
          <t>761-BOX</t>
        </is>
      </c>
      <c r="B3191" t="n">
        <v>761</v>
      </c>
      <c r="C3191" t="n">
        <v>24</v>
      </c>
    </row>
    <row r="3192">
      <c r="A3192" t="inlineStr">
        <is>
          <t>761-EACH</t>
        </is>
      </c>
      <c r="B3192" t="n">
        <v>761</v>
      </c>
      <c r="C3192" t="n">
        <v>1</v>
      </c>
    </row>
    <row r="3193">
      <c r="A3193" t="inlineStr">
        <is>
          <t>761-PACK2</t>
        </is>
      </c>
      <c r="B3193" t="n">
        <v>761</v>
      </c>
      <c r="C3193" t="n">
        <v>2</v>
      </c>
    </row>
    <row r="3194">
      <c r="A3194" t="inlineStr">
        <is>
          <t>763-BOX</t>
        </is>
      </c>
      <c r="B3194" t="n">
        <v>763</v>
      </c>
      <c r="C3194" t="n">
        <v>24</v>
      </c>
    </row>
    <row r="3195">
      <c r="A3195" t="inlineStr">
        <is>
          <t>763-EACH</t>
        </is>
      </c>
      <c r="B3195" t="n">
        <v>763</v>
      </c>
      <c r="C3195" t="n">
        <v>1</v>
      </c>
    </row>
    <row r="3196">
      <c r="A3196" t="inlineStr">
        <is>
          <t>763-PACK2</t>
        </is>
      </c>
      <c r="B3196" t="n">
        <v>763</v>
      </c>
      <c r="C3196" t="n">
        <v>2</v>
      </c>
    </row>
    <row r="3197">
      <c r="A3197" t="inlineStr">
        <is>
          <t>765-BOX</t>
        </is>
      </c>
      <c r="B3197" t="n">
        <v>765</v>
      </c>
      <c r="C3197" t="n">
        <v>24</v>
      </c>
    </row>
    <row r="3198">
      <c r="A3198" t="inlineStr">
        <is>
          <t>765-EACH</t>
        </is>
      </c>
      <c r="B3198" t="n">
        <v>765</v>
      </c>
      <c r="C3198" t="n">
        <v>1</v>
      </c>
    </row>
    <row r="3199">
      <c r="A3199" t="inlineStr">
        <is>
          <t>765-PACK2</t>
        </is>
      </c>
      <c r="B3199" t="n">
        <v>765</v>
      </c>
      <c r="C3199" t="n">
        <v>2</v>
      </c>
    </row>
    <row r="3200">
      <c r="A3200" t="inlineStr">
        <is>
          <t>766-CASE</t>
        </is>
      </c>
      <c r="B3200" t="n">
        <v>766</v>
      </c>
      <c r="C3200" t="n">
        <v>48</v>
      </c>
    </row>
    <row r="3201">
      <c r="A3201" t="inlineStr">
        <is>
          <t>766-EACH</t>
        </is>
      </c>
      <c r="B3201" t="n">
        <v>766</v>
      </c>
      <c r="C3201" t="n">
        <v>1</v>
      </c>
    </row>
    <row r="3202">
      <c r="A3202" t="inlineStr">
        <is>
          <t>767-BOX</t>
        </is>
      </c>
      <c r="B3202" t="n">
        <v>767</v>
      </c>
      <c r="C3202" t="n">
        <v>24</v>
      </c>
    </row>
    <row r="3203">
      <c r="A3203" t="inlineStr">
        <is>
          <t>767-EACH</t>
        </is>
      </c>
      <c r="B3203" t="n">
        <v>767</v>
      </c>
      <c r="C3203" t="n">
        <v>1</v>
      </c>
    </row>
    <row r="3204">
      <c r="A3204" t="inlineStr">
        <is>
          <t>767-PACK2</t>
        </is>
      </c>
      <c r="B3204" t="n">
        <v>767</v>
      </c>
      <c r="C3204" t="n">
        <v>2</v>
      </c>
    </row>
    <row r="3205">
      <c r="A3205" t="inlineStr">
        <is>
          <t>768-BOX</t>
        </is>
      </c>
      <c r="B3205" t="n">
        <v>768</v>
      </c>
      <c r="C3205" t="n">
        <v>12</v>
      </c>
    </row>
    <row r="3206">
      <c r="A3206" t="inlineStr">
        <is>
          <t>768-EACH</t>
        </is>
      </c>
      <c r="B3206" t="n">
        <v>768</v>
      </c>
      <c r="C3206" t="n">
        <v>1</v>
      </c>
    </row>
    <row r="3207">
      <c r="A3207" t="inlineStr">
        <is>
          <t>768-PACK2</t>
        </is>
      </c>
      <c r="B3207" t="n">
        <v>768</v>
      </c>
      <c r="C3207" t="n">
        <v>2</v>
      </c>
    </row>
    <row r="3208">
      <c r="A3208" t="inlineStr">
        <is>
          <t>769-BOX</t>
        </is>
      </c>
      <c r="B3208" t="n">
        <v>769</v>
      </c>
      <c r="C3208" t="n">
        <v>24</v>
      </c>
    </row>
    <row r="3209">
      <c r="A3209" t="inlineStr">
        <is>
          <t>769-EACH</t>
        </is>
      </c>
      <c r="B3209" t="n">
        <v>769</v>
      </c>
      <c r="C3209" t="n">
        <v>1</v>
      </c>
    </row>
    <row r="3210">
      <c r="A3210" t="inlineStr">
        <is>
          <t>769-PACK2</t>
        </is>
      </c>
      <c r="B3210" t="n">
        <v>769</v>
      </c>
      <c r="C3210" t="n">
        <v>2</v>
      </c>
    </row>
    <row r="3211">
      <c r="A3211" t="inlineStr">
        <is>
          <t>770-BOX</t>
        </is>
      </c>
      <c r="B3211" t="n">
        <v>770</v>
      </c>
      <c r="C3211" t="n">
        <v>24</v>
      </c>
    </row>
    <row r="3212">
      <c r="A3212" t="inlineStr">
        <is>
          <t>770-EACH</t>
        </is>
      </c>
      <c r="B3212" t="n">
        <v>770</v>
      </c>
      <c r="C3212" t="n">
        <v>1</v>
      </c>
    </row>
    <row r="3213">
      <c r="A3213" t="inlineStr">
        <is>
          <t>770-PACK2</t>
        </is>
      </c>
      <c r="B3213" t="n">
        <v>770</v>
      </c>
      <c r="C3213" t="n">
        <v>2</v>
      </c>
    </row>
    <row r="3214">
      <c r="A3214" t="inlineStr">
        <is>
          <t>771-BOX</t>
        </is>
      </c>
      <c r="B3214" t="n">
        <v>771</v>
      </c>
      <c r="C3214" t="n">
        <v>24</v>
      </c>
    </row>
    <row r="3215">
      <c r="A3215" t="inlineStr">
        <is>
          <t>771-EACH</t>
        </is>
      </c>
      <c r="B3215" t="n">
        <v>771</v>
      </c>
      <c r="C3215" t="n">
        <v>1</v>
      </c>
    </row>
    <row r="3216">
      <c r="A3216" t="inlineStr">
        <is>
          <t>771-PACK2</t>
        </is>
      </c>
      <c r="B3216" t="n">
        <v>771</v>
      </c>
      <c r="C3216" t="n">
        <v>2</v>
      </c>
    </row>
    <row r="3217">
      <c r="A3217" t="inlineStr">
        <is>
          <t>772-BOX</t>
        </is>
      </c>
      <c r="B3217" t="n">
        <v>772</v>
      </c>
      <c r="C3217" t="n">
        <v>24</v>
      </c>
    </row>
    <row r="3218">
      <c r="A3218" t="inlineStr">
        <is>
          <t>772-SET2</t>
        </is>
      </c>
      <c r="B3218" t="n">
        <v>772</v>
      </c>
      <c r="C3218" t="n">
        <v>2</v>
      </c>
    </row>
    <row r="3219">
      <c r="A3219" t="inlineStr">
        <is>
          <t>776-BOX</t>
        </is>
      </c>
      <c r="B3219" t="n">
        <v>776</v>
      </c>
      <c r="C3219" t="n">
        <v>24</v>
      </c>
    </row>
    <row r="3220">
      <c r="A3220" t="inlineStr">
        <is>
          <t>776-EACH</t>
        </is>
      </c>
      <c r="B3220" t="n">
        <v>776</v>
      </c>
      <c r="C3220" t="n">
        <v>1</v>
      </c>
    </row>
    <row r="3221">
      <c r="A3221" t="inlineStr">
        <is>
          <t>776-PACK2</t>
        </is>
      </c>
      <c r="B3221" t="n">
        <v>776</v>
      </c>
      <c r="C3221" t="n">
        <v>2</v>
      </c>
    </row>
    <row r="3222">
      <c r="A3222" t="inlineStr">
        <is>
          <t>780-BOX</t>
        </is>
      </c>
      <c r="B3222" t="n">
        <v>780</v>
      </c>
      <c r="C3222" t="n">
        <v>24</v>
      </c>
    </row>
    <row r="3223">
      <c r="A3223" t="inlineStr">
        <is>
          <t>780-EACH</t>
        </is>
      </c>
      <c r="B3223" t="n">
        <v>780</v>
      </c>
      <c r="C3223" t="n">
        <v>1</v>
      </c>
    </row>
    <row r="3224">
      <c r="A3224" t="inlineStr">
        <is>
          <t>780-PACK2</t>
        </is>
      </c>
      <c r="B3224" t="n">
        <v>780</v>
      </c>
      <c r="C3224" t="n">
        <v>2</v>
      </c>
    </row>
    <row r="3225">
      <c r="A3225" t="inlineStr">
        <is>
          <t>781-BOX</t>
        </is>
      </c>
      <c r="B3225" t="n">
        <v>781</v>
      </c>
      <c r="C3225" t="n">
        <v>24</v>
      </c>
    </row>
    <row r="3226">
      <c r="A3226" t="inlineStr">
        <is>
          <t>781-EACH</t>
        </is>
      </c>
      <c r="B3226" t="n">
        <v>781</v>
      </c>
      <c r="C3226" t="n">
        <v>1</v>
      </c>
    </row>
    <row r="3227">
      <c r="A3227" t="inlineStr">
        <is>
          <t>781-PACK2</t>
        </is>
      </c>
      <c r="B3227" t="n">
        <v>781</v>
      </c>
      <c r="C3227" t="n">
        <v>2</v>
      </c>
    </row>
    <row r="3228">
      <c r="A3228" t="inlineStr">
        <is>
          <t>782-BOX</t>
        </is>
      </c>
      <c r="B3228" t="n">
        <v>782</v>
      </c>
      <c r="C3228" t="n">
        <v>24</v>
      </c>
    </row>
    <row r="3229">
      <c r="A3229" t="inlineStr">
        <is>
          <t>782-EACH</t>
        </is>
      </c>
      <c r="B3229" t="n">
        <v>782</v>
      </c>
      <c r="C3229" t="n">
        <v>1</v>
      </c>
    </row>
    <row r="3230">
      <c r="A3230" t="inlineStr">
        <is>
          <t>782-PACK2</t>
        </is>
      </c>
      <c r="B3230" t="n">
        <v>782</v>
      </c>
      <c r="C3230" t="n">
        <v>2</v>
      </c>
    </row>
    <row r="3231">
      <c r="A3231" t="inlineStr">
        <is>
          <t>784-BOX</t>
        </is>
      </c>
      <c r="B3231" t="n">
        <v>784</v>
      </c>
      <c r="C3231" t="n">
        <v>24</v>
      </c>
    </row>
    <row r="3232">
      <c r="A3232" t="inlineStr">
        <is>
          <t>784-EACH</t>
        </is>
      </c>
      <c r="B3232" t="n">
        <v>784</v>
      </c>
      <c r="C3232" t="n">
        <v>1</v>
      </c>
    </row>
    <row r="3233">
      <c r="A3233" t="inlineStr">
        <is>
          <t>784-PACK2</t>
        </is>
      </c>
      <c r="B3233" t="n">
        <v>784</v>
      </c>
      <c r="C3233" t="n">
        <v>2</v>
      </c>
    </row>
    <row r="3234">
      <c r="A3234" t="inlineStr">
        <is>
          <t>785-BOX</t>
        </is>
      </c>
      <c r="B3234" t="n">
        <v>785</v>
      </c>
      <c r="C3234" t="n">
        <v>24</v>
      </c>
    </row>
    <row r="3235">
      <c r="A3235" t="inlineStr">
        <is>
          <t>785-EACH</t>
        </is>
      </c>
      <c r="B3235" t="n">
        <v>785</v>
      </c>
      <c r="C3235" t="n">
        <v>1</v>
      </c>
    </row>
    <row r="3236">
      <c r="A3236" t="inlineStr">
        <is>
          <t>785-PACK2</t>
        </is>
      </c>
      <c r="B3236" t="n">
        <v>785</v>
      </c>
      <c r="C3236" t="n">
        <v>2</v>
      </c>
    </row>
    <row r="3237">
      <c r="A3237" t="inlineStr">
        <is>
          <t>786-BOX</t>
        </is>
      </c>
      <c r="B3237" t="n">
        <v>786</v>
      </c>
      <c r="C3237" t="n">
        <v>24</v>
      </c>
    </row>
    <row r="3238">
      <c r="A3238" t="inlineStr">
        <is>
          <t>786-EACH</t>
        </is>
      </c>
      <c r="B3238" t="n">
        <v>786</v>
      </c>
      <c r="C3238" t="n">
        <v>1</v>
      </c>
    </row>
    <row r="3239">
      <c r="A3239" t="inlineStr">
        <is>
          <t>786-PACK2</t>
        </is>
      </c>
      <c r="B3239" t="n">
        <v>786</v>
      </c>
      <c r="C3239" t="n">
        <v>2</v>
      </c>
    </row>
    <row r="3240">
      <c r="A3240" t="inlineStr">
        <is>
          <t>787-BOX</t>
        </is>
      </c>
      <c r="B3240" t="n">
        <v>787</v>
      </c>
      <c r="C3240" t="n">
        <v>24</v>
      </c>
    </row>
    <row r="3241">
      <c r="A3241" t="inlineStr">
        <is>
          <t>787-EACH</t>
        </is>
      </c>
      <c r="B3241" t="n">
        <v>787</v>
      </c>
      <c r="C3241" t="n">
        <v>1</v>
      </c>
    </row>
    <row r="3242">
      <c r="A3242" t="inlineStr">
        <is>
          <t>787-PACK2</t>
        </is>
      </c>
      <c r="B3242" t="n">
        <v>787</v>
      </c>
      <c r="C3242" t="n">
        <v>2</v>
      </c>
    </row>
    <row r="3243">
      <c r="A3243" t="inlineStr">
        <is>
          <t>790-BOX</t>
        </is>
      </c>
      <c r="B3243" t="n">
        <v>790</v>
      </c>
      <c r="C3243" t="n">
        <v>24</v>
      </c>
    </row>
    <row r="3244">
      <c r="A3244" t="inlineStr">
        <is>
          <t>790-EACH</t>
        </is>
      </c>
      <c r="B3244" t="n">
        <v>790</v>
      </c>
      <c r="C3244" t="n">
        <v>1</v>
      </c>
    </row>
    <row r="3245">
      <c r="A3245" t="inlineStr">
        <is>
          <t>790-PACK2</t>
        </is>
      </c>
      <c r="B3245" t="n">
        <v>790</v>
      </c>
      <c r="C3245" t="n">
        <v>2</v>
      </c>
    </row>
    <row r="3246">
      <c r="A3246" t="inlineStr">
        <is>
          <t>790-PACK4</t>
        </is>
      </c>
      <c r="B3246" t="n">
        <v>790</v>
      </c>
      <c r="C3246" t="n">
        <v>2</v>
      </c>
    </row>
    <row r="3247">
      <c r="A3247" t="inlineStr">
        <is>
          <t>791-BOX</t>
        </is>
      </c>
      <c r="B3247" t="n">
        <v>791</v>
      </c>
      <c r="C3247" t="n">
        <v>24</v>
      </c>
    </row>
    <row r="3248">
      <c r="A3248" t="inlineStr">
        <is>
          <t>791-EACH</t>
        </is>
      </c>
      <c r="B3248" t="n">
        <v>791</v>
      </c>
      <c r="C3248" t="n">
        <v>1</v>
      </c>
    </row>
    <row r="3249">
      <c r="A3249" t="inlineStr">
        <is>
          <t>791-PACK2</t>
        </is>
      </c>
      <c r="B3249" t="n">
        <v>791</v>
      </c>
      <c r="C3249" t="n">
        <v>2</v>
      </c>
    </row>
    <row r="3250">
      <c r="A3250" t="inlineStr">
        <is>
          <t>791-PACK4</t>
        </is>
      </c>
      <c r="B3250" t="n">
        <v>791</v>
      </c>
      <c r="C3250" t="n">
        <v>4</v>
      </c>
    </row>
    <row r="3251">
      <c r="A3251" t="inlineStr">
        <is>
          <t>792-BOX</t>
        </is>
      </c>
      <c r="B3251" t="n">
        <v>792</v>
      </c>
      <c r="C3251" t="n">
        <v>24</v>
      </c>
    </row>
    <row r="3252">
      <c r="A3252" t="inlineStr">
        <is>
          <t>792-EACH</t>
        </is>
      </c>
      <c r="B3252" t="n">
        <v>792</v>
      </c>
      <c r="C3252" t="n">
        <v>1</v>
      </c>
    </row>
    <row r="3253">
      <c r="A3253" t="inlineStr">
        <is>
          <t>792-PACK2</t>
        </is>
      </c>
      <c r="B3253" t="n">
        <v>792</v>
      </c>
      <c r="C3253" t="n">
        <v>2</v>
      </c>
    </row>
    <row r="3254">
      <c r="A3254" t="inlineStr">
        <is>
          <t>792-PACK4</t>
        </is>
      </c>
      <c r="B3254" t="n">
        <v>792</v>
      </c>
      <c r="C3254" t="n">
        <v>4</v>
      </c>
    </row>
    <row r="3255">
      <c r="A3255" t="inlineStr">
        <is>
          <t>793-BOX</t>
        </is>
      </c>
      <c r="B3255" t="n">
        <v>793</v>
      </c>
      <c r="C3255" t="n">
        <v>24</v>
      </c>
    </row>
    <row r="3256">
      <c r="A3256" t="inlineStr">
        <is>
          <t>793-EACH</t>
        </is>
      </c>
      <c r="B3256" t="n">
        <v>793</v>
      </c>
      <c r="C3256" t="n">
        <v>1</v>
      </c>
    </row>
    <row r="3257">
      <c r="A3257" t="inlineStr">
        <is>
          <t>793-PACK2</t>
        </is>
      </c>
      <c r="B3257" t="n">
        <v>793</v>
      </c>
      <c r="C3257" t="n">
        <v>2</v>
      </c>
    </row>
    <row r="3258">
      <c r="A3258" t="inlineStr">
        <is>
          <t>793-PACK4</t>
        </is>
      </c>
      <c r="B3258" t="n">
        <v>793</v>
      </c>
      <c r="C3258" t="n">
        <v>4</v>
      </c>
    </row>
    <row r="3259">
      <c r="A3259" t="inlineStr">
        <is>
          <t>79513-CASE</t>
        </is>
      </c>
      <c r="B3259" t="n">
        <v>79513</v>
      </c>
      <c r="C3259" t="n">
        <v>48</v>
      </c>
    </row>
    <row r="3260">
      <c r="A3260" t="inlineStr">
        <is>
          <t>79513-EACH</t>
        </is>
      </c>
      <c r="B3260" t="n">
        <v>79513</v>
      </c>
      <c r="C3260" t="n">
        <v>1</v>
      </c>
    </row>
    <row r="3261">
      <c r="A3261" t="inlineStr">
        <is>
          <t>8004-CASE</t>
        </is>
      </c>
      <c r="B3261" t="n">
        <v>8004</v>
      </c>
      <c r="C3261" t="n">
        <v>1</v>
      </c>
    </row>
    <row r="3262">
      <c r="A3262" t="inlineStr">
        <is>
          <t>8005-CASE</t>
        </is>
      </c>
      <c r="B3262" t="n">
        <v>8005</v>
      </c>
      <c r="C3262" t="n">
        <v>1</v>
      </c>
    </row>
    <row r="3263">
      <c r="A3263" t="inlineStr">
        <is>
          <t>8006-CASE</t>
        </is>
      </c>
      <c r="B3263" t="n">
        <v>8006</v>
      </c>
      <c r="C3263" t="n">
        <v>1</v>
      </c>
    </row>
    <row r="3264">
      <c r="A3264" t="inlineStr">
        <is>
          <t>801-BOX</t>
        </is>
      </c>
      <c r="B3264" t="n">
        <v>801</v>
      </c>
      <c r="C3264" t="n">
        <v>24</v>
      </c>
    </row>
    <row r="3265">
      <c r="A3265" t="inlineStr">
        <is>
          <t>801-SET4</t>
        </is>
      </c>
      <c r="B3265" t="n">
        <v>801</v>
      </c>
      <c r="C3265" t="n">
        <v>4</v>
      </c>
    </row>
    <row r="3266">
      <c r="A3266" t="inlineStr">
        <is>
          <t>80251-CASE</t>
        </is>
      </c>
      <c r="B3266" t="n">
        <v>80251</v>
      </c>
      <c r="C3266" t="n">
        <v>48</v>
      </c>
    </row>
    <row r="3267">
      <c r="A3267" t="inlineStr">
        <is>
          <t>80251-SET2</t>
        </is>
      </c>
      <c r="B3267" t="n">
        <v>80251</v>
      </c>
      <c r="C3267" t="n">
        <v>2</v>
      </c>
    </row>
    <row r="3268">
      <c r="A3268" t="inlineStr">
        <is>
          <t>802-BOX</t>
        </is>
      </c>
      <c r="B3268" t="n">
        <v>802</v>
      </c>
      <c r="C3268" t="n">
        <v>24</v>
      </c>
    </row>
    <row r="3269">
      <c r="A3269" t="inlineStr">
        <is>
          <t>802-SET6</t>
        </is>
      </c>
      <c r="B3269" t="n">
        <v>802</v>
      </c>
      <c r="C3269" t="n">
        <v>6</v>
      </c>
    </row>
    <row r="3270">
      <c r="A3270" t="inlineStr">
        <is>
          <t>803-BOX</t>
        </is>
      </c>
      <c r="B3270" t="n">
        <v>803</v>
      </c>
      <c r="C3270" t="n">
        <v>24</v>
      </c>
    </row>
    <row r="3271">
      <c r="A3271" t="inlineStr">
        <is>
          <t>803-SET4</t>
        </is>
      </c>
      <c r="B3271" t="n">
        <v>803</v>
      </c>
      <c r="C3271" t="n">
        <v>4</v>
      </c>
    </row>
    <row r="3272">
      <c r="A3272" t="inlineStr">
        <is>
          <t>803-SET4+804-SET6</t>
        </is>
      </c>
      <c r="B3272" t="inlineStr">
        <is>
          <t>803+804</t>
        </is>
      </c>
      <c r="C3272" t="n">
        <v>10</v>
      </c>
    </row>
    <row r="3273">
      <c r="A3273" t="inlineStr">
        <is>
          <t>804-BOX</t>
        </is>
      </c>
      <c r="B3273" t="n">
        <v>804</v>
      </c>
      <c r="C3273" t="n">
        <v>24</v>
      </c>
    </row>
    <row r="3274">
      <c r="A3274" t="inlineStr">
        <is>
          <t>804-BOX-BAZIC</t>
        </is>
      </c>
      <c r="B3274" t="n">
        <v>804</v>
      </c>
      <c r="C3274" t="n">
        <v>24</v>
      </c>
    </row>
    <row r="3275">
      <c r="A3275" t="inlineStr">
        <is>
          <t>804-CASE-BAZIC</t>
        </is>
      </c>
      <c r="B3275" t="n">
        <v>804</v>
      </c>
      <c r="C3275" t="n">
        <v>144</v>
      </c>
    </row>
    <row r="3276">
      <c r="A3276" t="inlineStr">
        <is>
          <t>804-SET6</t>
        </is>
      </c>
      <c r="B3276" t="n">
        <v>804</v>
      </c>
      <c r="C3276" t="n">
        <v>6</v>
      </c>
    </row>
    <row r="3277">
      <c r="A3277" t="inlineStr">
        <is>
          <t>804-SET6-BAZIC</t>
        </is>
      </c>
      <c r="B3277" t="n">
        <v>804</v>
      </c>
      <c r="C3277" t="n">
        <v>6</v>
      </c>
    </row>
    <row r="3278">
      <c r="A3278" t="inlineStr">
        <is>
          <t>805-BOX</t>
        </is>
      </c>
      <c r="B3278" t="n">
        <v>805</v>
      </c>
      <c r="C3278" t="n">
        <v>24</v>
      </c>
    </row>
    <row r="3279">
      <c r="A3279" t="inlineStr">
        <is>
          <t>805-SET6</t>
        </is>
      </c>
      <c r="B3279" t="n">
        <v>805</v>
      </c>
      <c r="C3279" t="n">
        <v>6</v>
      </c>
    </row>
    <row r="3280">
      <c r="A3280" t="inlineStr">
        <is>
          <t>806-BOX</t>
        </is>
      </c>
      <c r="B3280" t="n">
        <v>806</v>
      </c>
      <c r="C3280" t="n">
        <v>24</v>
      </c>
    </row>
    <row r="3281">
      <c r="A3281" t="inlineStr">
        <is>
          <t>806-SET6</t>
        </is>
      </c>
      <c r="B3281" t="n">
        <v>806</v>
      </c>
      <c r="C3281" t="n">
        <v>6</v>
      </c>
    </row>
    <row r="3282">
      <c r="A3282" t="inlineStr">
        <is>
          <t>807-BOX</t>
        </is>
      </c>
      <c r="B3282" t="n">
        <v>807</v>
      </c>
      <c r="C3282" t="n">
        <v>24</v>
      </c>
    </row>
    <row r="3283">
      <c r="A3283" t="inlineStr">
        <is>
          <t>807-SET6</t>
        </is>
      </c>
      <c r="B3283" t="n">
        <v>807</v>
      </c>
      <c r="C3283" t="n">
        <v>6</v>
      </c>
    </row>
    <row r="3284">
      <c r="A3284" t="inlineStr">
        <is>
          <t>812-CASE</t>
        </is>
      </c>
      <c r="B3284" t="n">
        <v>812</v>
      </c>
      <c r="C3284" t="n">
        <v>36</v>
      </c>
    </row>
    <row r="3285">
      <c r="A3285" t="inlineStr">
        <is>
          <t>812-SET6</t>
        </is>
      </c>
      <c r="B3285" t="n">
        <v>812</v>
      </c>
      <c r="C3285" t="n">
        <v>6</v>
      </c>
    </row>
    <row r="3286">
      <c r="A3286" t="inlineStr">
        <is>
          <t>816-CASE</t>
        </is>
      </c>
      <c r="B3286" t="n">
        <v>816</v>
      </c>
      <c r="C3286" t="n">
        <v>36</v>
      </c>
    </row>
    <row r="3287">
      <c r="A3287" t="inlineStr">
        <is>
          <t>816-SET6</t>
        </is>
      </c>
      <c r="B3287" t="n">
        <v>816</v>
      </c>
      <c r="C3287" t="n">
        <v>6</v>
      </c>
    </row>
    <row r="3288">
      <c r="A3288" t="inlineStr">
        <is>
          <t>825-CASE</t>
        </is>
      </c>
      <c r="B3288" t="n">
        <v>825</v>
      </c>
      <c r="C3288" t="n">
        <v>48</v>
      </c>
    </row>
    <row r="3289">
      <c r="A3289" t="inlineStr">
        <is>
          <t>825-SET2</t>
        </is>
      </c>
      <c r="B3289" t="n">
        <v>825</v>
      </c>
      <c r="C3289" t="n">
        <v>2</v>
      </c>
    </row>
    <row r="3290">
      <c r="A3290" t="inlineStr">
        <is>
          <t>836-BOX</t>
        </is>
      </c>
      <c r="B3290" t="n">
        <v>836</v>
      </c>
      <c r="C3290" t="n">
        <v>24</v>
      </c>
    </row>
    <row r="3291">
      <c r="A3291" t="inlineStr">
        <is>
          <t>836-CASE-BAZIC</t>
        </is>
      </c>
      <c r="B3291" t="n">
        <v>836</v>
      </c>
      <c r="C3291" t="n">
        <v>24</v>
      </c>
    </row>
    <row r="3292">
      <c r="A3292" t="inlineStr">
        <is>
          <t>836-SET4</t>
        </is>
      </c>
      <c r="B3292" t="n">
        <v>836</v>
      </c>
      <c r="C3292" t="n">
        <v>4</v>
      </c>
    </row>
    <row r="3293">
      <c r="A3293" t="inlineStr">
        <is>
          <t>837-BOX</t>
        </is>
      </c>
      <c r="B3293" t="n">
        <v>837</v>
      </c>
      <c r="C3293" t="n">
        <v>24</v>
      </c>
    </row>
    <row r="3294">
      <c r="A3294" t="inlineStr">
        <is>
          <t>837-SET4</t>
        </is>
      </c>
      <c r="B3294" t="n">
        <v>837</v>
      </c>
      <c r="C3294" t="n">
        <v>4</v>
      </c>
    </row>
    <row r="3295">
      <c r="A3295" t="inlineStr">
        <is>
          <t>837-SET6</t>
        </is>
      </c>
      <c r="B3295" t="n">
        <v>837</v>
      </c>
      <c r="C3295" t="n">
        <v>6</v>
      </c>
    </row>
    <row r="3296">
      <c r="A3296" t="inlineStr">
        <is>
          <t>839-CASE</t>
        </is>
      </c>
      <c r="B3296" t="n">
        <v>839</v>
      </c>
      <c r="C3296" t="n">
        <v>24</v>
      </c>
    </row>
    <row r="3297">
      <c r="A3297" t="inlineStr">
        <is>
          <t>839-SET3</t>
        </is>
      </c>
      <c r="B3297" t="n">
        <v>839</v>
      </c>
      <c r="C3297" t="n">
        <v>3</v>
      </c>
    </row>
    <row r="3298">
      <c r="A3298" t="inlineStr">
        <is>
          <t>839-SET4</t>
        </is>
      </c>
      <c r="B3298" t="n">
        <v>839</v>
      </c>
      <c r="C3298" t="n">
        <v>4</v>
      </c>
    </row>
    <row r="3299">
      <c r="A3299" t="inlineStr">
        <is>
          <t>839-SET4-BAZIC</t>
        </is>
      </c>
      <c r="B3299" t="n">
        <v>839</v>
      </c>
      <c r="C3299" t="n">
        <v>4</v>
      </c>
    </row>
    <row r="3300">
      <c r="A3300" t="inlineStr">
        <is>
          <t>840-CASE</t>
        </is>
      </c>
      <c r="B3300" t="n">
        <v>840</v>
      </c>
      <c r="C3300" t="n">
        <v>24</v>
      </c>
    </row>
    <row r="3301">
      <c r="A3301" t="inlineStr">
        <is>
          <t>840-EACH</t>
        </is>
      </c>
      <c r="B3301" t="n">
        <v>840</v>
      </c>
      <c r="C3301" t="n">
        <v>1</v>
      </c>
    </row>
    <row r="3302">
      <c r="A3302" t="inlineStr">
        <is>
          <t>840-PACK2</t>
        </is>
      </c>
      <c r="B3302" t="n">
        <v>840</v>
      </c>
      <c r="C3302" t="n">
        <v>2</v>
      </c>
    </row>
    <row r="3303">
      <c r="A3303" t="inlineStr">
        <is>
          <t>840-PACK4</t>
        </is>
      </c>
      <c r="B3303" t="n">
        <v>840</v>
      </c>
      <c r="C3303" t="n">
        <v>4</v>
      </c>
    </row>
    <row r="3304">
      <c r="A3304" t="inlineStr">
        <is>
          <t>841-CASE</t>
        </is>
      </c>
      <c r="B3304" t="n">
        <v>841</v>
      </c>
      <c r="C3304" t="n">
        <v>24</v>
      </c>
    </row>
    <row r="3305">
      <c r="A3305" t="inlineStr">
        <is>
          <t>841-SET4</t>
        </is>
      </c>
      <c r="B3305" t="n">
        <v>841</v>
      </c>
      <c r="C3305" t="n">
        <v>4</v>
      </c>
    </row>
    <row r="3306">
      <c r="A3306" t="inlineStr">
        <is>
          <t>84200-CASE</t>
        </is>
      </c>
      <c r="B3306" t="n">
        <v>84200</v>
      </c>
      <c r="C3306" t="n">
        <v>48</v>
      </c>
    </row>
    <row r="3307">
      <c r="A3307" t="inlineStr">
        <is>
          <t>84200-SET2</t>
        </is>
      </c>
      <c r="B3307" t="n">
        <v>84200</v>
      </c>
      <c r="C3307" t="n">
        <v>2</v>
      </c>
    </row>
    <row r="3308">
      <c r="A3308" t="inlineStr">
        <is>
          <t>842-CASE</t>
        </is>
      </c>
      <c r="B3308" t="n">
        <v>842</v>
      </c>
      <c r="C3308" t="n">
        <v>24</v>
      </c>
    </row>
    <row r="3309">
      <c r="A3309" t="inlineStr">
        <is>
          <t>842-SET4</t>
        </is>
      </c>
      <c r="B3309" t="n">
        <v>842</v>
      </c>
      <c r="C3309" t="n">
        <v>4</v>
      </c>
    </row>
    <row r="3310">
      <c r="A3310" t="inlineStr">
        <is>
          <t>84300-CASE</t>
        </is>
      </c>
      <c r="B3310" t="n">
        <v>84300</v>
      </c>
      <c r="C3310" t="n">
        <v>48</v>
      </c>
    </row>
    <row r="3311">
      <c r="A3311" t="inlineStr">
        <is>
          <t>84300-SET2</t>
        </is>
      </c>
      <c r="B3311" t="n">
        <v>84300</v>
      </c>
      <c r="C3311" t="n">
        <v>2</v>
      </c>
    </row>
    <row r="3312">
      <c r="A3312" t="inlineStr">
        <is>
          <t>844-CASE</t>
        </is>
      </c>
      <c r="B3312" t="n">
        <v>844</v>
      </c>
      <c r="C3312" t="n">
        <v>48</v>
      </c>
    </row>
    <row r="3313">
      <c r="A3313" t="inlineStr">
        <is>
          <t>844-SET2</t>
        </is>
      </c>
      <c r="B3313" t="n">
        <v>844</v>
      </c>
      <c r="C3313" t="n">
        <v>2</v>
      </c>
    </row>
    <row r="3314">
      <c r="A3314" t="inlineStr">
        <is>
          <t>845-CASE</t>
        </is>
      </c>
      <c r="B3314" t="n">
        <v>845</v>
      </c>
      <c r="C3314" t="n">
        <v>24</v>
      </c>
    </row>
    <row r="3315">
      <c r="A3315" t="inlineStr">
        <is>
          <t>845-SET4</t>
        </is>
      </c>
      <c r="B3315" t="n">
        <v>845</v>
      </c>
      <c r="C3315" t="n">
        <v>4</v>
      </c>
    </row>
    <row r="3316">
      <c r="A3316" t="inlineStr">
        <is>
          <t>845-SET6</t>
        </is>
      </c>
      <c r="B3316" t="n">
        <v>845</v>
      </c>
      <c r="C3316" t="n">
        <v>6</v>
      </c>
    </row>
    <row r="3317">
      <c r="A3317" t="inlineStr">
        <is>
          <t>846-CASE</t>
        </is>
      </c>
      <c r="B3317" t="n">
        <v>846</v>
      </c>
      <c r="C3317" t="n">
        <v>24</v>
      </c>
    </row>
    <row r="3318">
      <c r="A3318" t="inlineStr">
        <is>
          <t>846-SET4</t>
        </is>
      </c>
      <c r="B3318" t="n">
        <v>846</v>
      </c>
      <c r="C3318" t="n">
        <v>4</v>
      </c>
    </row>
    <row r="3319">
      <c r="A3319" t="inlineStr">
        <is>
          <t>847-CASE</t>
        </is>
      </c>
      <c r="B3319" t="n">
        <v>847</v>
      </c>
      <c r="C3319" t="n">
        <v>24</v>
      </c>
    </row>
    <row r="3320">
      <c r="A3320" t="inlineStr">
        <is>
          <t>847-EACH</t>
        </is>
      </c>
      <c r="B3320" t="n">
        <v>847</v>
      </c>
      <c r="C3320" t="n">
        <v>1</v>
      </c>
    </row>
    <row r="3321">
      <c r="A3321" t="inlineStr">
        <is>
          <t>847-PACK4</t>
        </is>
      </c>
      <c r="B3321" t="n">
        <v>847</v>
      </c>
      <c r="C3321" t="n">
        <v>4</v>
      </c>
    </row>
    <row r="3322">
      <c r="A3322" t="inlineStr">
        <is>
          <t>84914-1/2-PALLET</t>
        </is>
      </c>
      <c r="B3322" t="n">
        <v>84914</v>
      </c>
      <c r="C3322" t="n">
        <v>240</v>
      </c>
    </row>
    <row r="3323">
      <c r="A3323" t="inlineStr">
        <is>
          <t>84914-1-PALLET</t>
        </is>
      </c>
      <c r="B3323" t="n">
        <v>84914</v>
      </c>
      <c r="C3323" t="n">
        <v>480</v>
      </c>
    </row>
    <row r="3324">
      <c r="A3324" t="inlineStr">
        <is>
          <t>84914-CASE</t>
        </is>
      </c>
      <c r="B3324" t="n">
        <v>84914</v>
      </c>
      <c r="C3324" t="n">
        <v>10</v>
      </c>
    </row>
    <row r="3325">
      <c r="A3325" t="inlineStr">
        <is>
          <t>84914-EACH</t>
        </is>
      </c>
      <c r="B3325" t="n">
        <v>84914</v>
      </c>
      <c r="C3325" t="n">
        <v>1</v>
      </c>
    </row>
    <row r="3326">
      <c r="A3326" t="inlineStr">
        <is>
          <t>84914-PACK2</t>
        </is>
      </c>
      <c r="B3326" t="n">
        <v>84914</v>
      </c>
      <c r="C3326" t="n">
        <v>2</v>
      </c>
    </row>
    <row r="3327">
      <c r="A3327" t="inlineStr">
        <is>
          <t>84914-PACK3</t>
        </is>
      </c>
      <c r="B3327" t="n">
        <v>84914</v>
      </c>
      <c r="C3327" t="n">
        <v>3</v>
      </c>
    </row>
    <row r="3328">
      <c r="A3328" t="inlineStr">
        <is>
          <t>850-CASE</t>
        </is>
      </c>
      <c r="B3328" t="n">
        <v>850</v>
      </c>
      <c r="C3328" t="n">
        <v>12</v>
      </c>
    </row>
    <row r="3329">
      <c r="A3329" t="inlineStr">
        <is>
          <t>850-SET4</t>
        </is>
      </c>
      <c r="B3329" t="n">
        <v>850</v>
      </c>
      <c r="C3329" t="n">
        <v>4</v>
      </c>
    </row>
    <row r="3330">
      <c r="A3330" t="inlineStr">
        <is>
          <t>9000-CASE</t>
        </is>
      </c>
      <c r="B3330" t="n">
        <v>9000</v>
      </c>
      <c r="C3330" t="n">
        <v>24</v>
      </c>
    </row>
    <row r="3331">
      <c r="A3331" t="inlineStr">
        <is>
          <t>9000-SET6</t>
        </is>
      </c>
      <c r="B3331" t="n">
        <v>9000</v>
      </c>
      <c r="C3331" t="n">
        <v>6</v>
      </c>
    </row>
    <row r="3332">
      <c r="A3332" t="inlineStr">
        <is>
          <t>9001-CASE</t>
        </is>
      </c>
      <c r="B3332" t="n">
        <v>9001</v>
      </c>
      <c r="C3332" t="n">
        <v>24</v>
      </c>
    </row>
    <row r="3333">
      <c r="A3333" t="inlineStr">
        <is>
          <t>9001-SET6</t>
        </is>
      </c>
      <c r="B3333" t="n">
        <v>9001</v>
      </c>
      <c r="C3333" t="n">
        <v>6</v>
      </c>
    </row>
    <row r="3334">
      <c r="A3334" t="inlineStr">
        <is>
          <t>9002-CASE</t>
        </is>
      </c>
      <c r="B3334" t="n">
        <v>9002</v>
      </c>
      <c r="C3334" t="n">
        <v>24</v>
      </c>
    </row>
    <row r="3335">
      <c r="A3335" t="inlineStr">
        <is>
          <t>9002-SET6</t>
        </is>
      </c>
      <c r="B3335" t="n">
        <v>9002</v>
      </c>
      <c r="C3335" t="n">
        <v>6</v>
      </c>
    </row>
    <row r="3336">
      <c r="A3336" t="inlineStr">
        <is>
          <t>9003-CASE</t>
        </is>
      </c>
      <c r="B3336" t="n">
        <v>9003</v>
      </c>
      <c r="C3336" t="n">
        <v>24</v>
      </c>
    </row>
    <row r="3337">
      <c r="A3337" t="inlineStr">
        <is>
          <t>9003-SET6</t>
        </is>
      </c>
      <c r="B3337" t="n">
        <v>9003</v>
      </c>
      <c r="C3337" t="n">
        <v>6</v>
      </c>
    </row>
    <row r="3338">
      <c r="A3338" t="inlineStr">
        <is>
          <t>9004-CASE</t>
        </is>
      </c>
      <c r="B3338" t="n">
        <v>9004</v>
      </c>
      <c r="C3338" t="n">
        <v>24</v>
      </c>
    </row>
    <row r="3339">
      <c r="A3339" t="inlineStr">
        <is>
          <t>9004-SET6</t>
        </is>
      </c>
      <c r="B3339" t="n">
        <v>9004</v>
      </c>
      <c r="C3339" t="n">
        <v>6</v>
      </c>
    </row>
    <row r="3340">
      <c r="A3340" t="inlineStr">
        <is>
          <t>9005-CASE</t>
        </is>
      </c>
      <c r="B3340" t="n">
        <v>9005</v>
      </c>
      <c r="C3340" t="n">
        <v>24</v>
      </c>
    </row>
    <row r="3341">
      <c r="A3341" t="inlineStr">
        <is>
          <t>9005-SET6</t>
        </is>
      </c>
      <c r="B3341" t="n">
        <v>9005</v>
      </c>
      <c r="C3341" t="n">
        <v>6</v>
      </c>
    </row>
    <row r="3342">
      <c r="A3342" t="inlineStr">
        <is>
          <t>9006-CASE</t>
        </is>
      </c>
      <c r="B3342" t="n">
        <v>9006</v>
      </c>
      <c r="C3342" t="n">
        <v>24</v>
      </c>
    </row>
    <row r="3343">
      <c r="A3343" t="inlineStr">
        <is>
          <t>9006-SET6</t>
        </is>
      </c>
      <c r="B3343" t="n">
        <v>9006</v>
      </c>
      <c r="C3343" t="n">
        <v>6</v>
      </c>
    </row>
    <row r="3344">
      <c r="A3344" t="inlineStr">
        <is>
          <t>9007-CASE</t>
        </is>
      </c>
      <c r="B3344" t="n">
        <v>9007</v>
      </c>
      <c r="C3344" t="n">
        <v>24</v>
      </c>
    </row>
    <row r="3345">
      <c r="A3345" t="inlineStr">
        <is>
          <t>9007-SET6</t>
        </is>
      </c>
      <c r="B3345" t="n">
        <v>9007</v>
      </c>
      <c r="C3345" t="n">
        <v>6</v>
      </c>
    </row>
    <row r="3346">
      <c r="A3346" t="inlineStr">
        <is>
          <t>9008-CASE</t>
        </is>
      </c>
      <c r="B3346" t="n">
        <v>9008</v>
      </c>
      <c r="C3346" t="n">
        <v>24</v>
      </c>
    </row>
    <row r="3347">
      <c r="A3347" t="inlineStr">
        <is>
          <t>9008-SET6</t>
        </is>
      </c>
      <c r="B3347" t="n">
        <v>9008</v>
      </c>
      <c r="C3347" t="n">
        <v>6</v>
      </c>
    </row>
    <row r="3348">
      <c r="A3348" t="inlineStr">
        <is>
          <t>9009-CASE</t>
        </is>
      </c>
      <c r="B3348" t="n">
        <v>9009</v>
      </c>
      <c r="C3348" t="n">
        <v>24</v>
      </c>
    </row>
    <row r="3349">
      <c r="A3349" t="inlineStr">
        <is>
          <t>9009-SET6</t>
        </is>
      </c>
      <c r="B3349" t="n">
        <v>9009</v>
      </c>
      <c r="C3349" t="n">
        <v>6</v>
      </c>
    </row>
    <row r="3350">
      <c r="A3350" t="inlineStr">
        <is>
          <t>9010-CASE</t>
        </is>
      </c>
      <c r="B3350" t="n">
        <v>9010</v>
      </c>
      <c r="C3350" t="n">
        <v>24</v>
      </c>
    </row>
    <row r="3351">
      <c r="A3351" t="inlineStr">
        <is>
          <t>9010-SET6</t>
        </is>
      </c>
      <c r="B3351" t="n">
        <v>9010</v>
      </c>
      <c r="C3351" t="n">
        <v>6</v>
      </c>
    </row>
    <row r="3352">
      <c r="A3352" t="inlineStr">
        <is>
          <t>9011-CASE</t>
        </is>
      </c>
      <c r="B3352" t="n">
        <v>9011</v>
      </c>
      <c r="C3352" t="n">
        <v>24</v>
      </c>
    </row>
    <row r="3353">
      <c r="A3353" t="inlineStr">
        <is>
          <t>9011-SET6</t>
        </is>
      </c>
      <c r="B3353" t="n">
        <v>9011</v>
      </c>
      <c r="C3353" t="n">
        <v>6</v>
      </c>
    </row>
    <row r="3354">
      <c r="A3354" t="inlineStr">
        <is>
          <t>9012-CASE</t>
        </is>
      </c>
      <c r="B3354" t="n">
        <v>9012</v>
      </c>
      <c r="C3354" t="n">
        <v>24</v>
      </c>
    </row>
    <row r="3355">
      <c r="A3355" t="inlineStr">
        <is>
          <t>9012-SET6</t>
        </is>
      </c>
      <c r="B3355" t="n">
        <v>9012</v>
      </c>
      <c r="C3355" t="n">
        <v>6</v>
      </c>
    </row>
    <row r="3356">
      <c r="A3356" t="inlineStr">
        <is>
          <t>9013-CASE</t>
        </is>
      </c>
      <c r="B3356" t="n">
        <v>9013</v>
      </c>
      <c r="C3356" t="n">
        <v>24</v>
      </c>
    </row>
    <row r="3357">
      <c r="A3357" t="inlineStr">
        <is>
          <t>9013-SET6</t>
        </is>
      </c>
      <c r="B3357" t="n">
        <v>9013</v>
      </c>
      <c r="C3357" t="n">
        <v>6</v>
      </c>
    </row>
    <row r="3358">
      <c r="A3358" t="inlineStr">
        <is>
          <t>901-BOX</t>
        </is>
      </c>
      <c r="B3358" t="n">
        <v>901</v>
      </c>
      <c r="C3358" t="n">
        <v>24</v>
      </c>
    </row>
    <row r="3359">
      <c r="A3359" t="inlineStr">
        <is>
          <t>901-EACH</t>
        </is>
      </c>
      <c r="B3359" t="n">
        <v>901</v>
      </c>
      <c r="C3359" t="n">
        <v>1</v>
      </c>
    </row>
    <row r="3360">
      <c r="A3360" t="inlineStr">
        <is>
          <t>901-PACK2</t>
        </is>
      </c>
      <c r="B3360" t="n">
        <v>901</v>
      </c>
      <c r="C3360" t="n">
        <v>2</v>
      </c>
    </row>
    <row r="3361">
      <c r="A3361" t="inlineStr">
        <is>
          <t>902-BOX</t>
        </is>
      </c>
      <c r="B3361" t="n">
        <v>902</v>
      </c>
      <c r="C3361" t="n">
        <v>24</v>
      </c>
    </row>
    <row r="3362">
      <c r="A3362" t="inlineStr">
        <is>
          <t>902-EACH</t>
        </is>
      </c>
      <c r="B3362" t="n">
        <v>902</v>
      </c>
      <c r="C3362" t="n">
        <v>1</v>
      </c>
    </row>
    <row r="3363">
      <c r="A3363" t="inlineStr">
        <is>
          <t>902-PACK2</t>
        </is>
      </c>
      <c r="B3363" t="n">
        <v>902</v>
      </c>
      <c r="C3363" t="n">
        <v>2</v>
      </c>
    </row>
    <row r="3364">
      <c r="A3364" t="inlineStr">
        <is>
          <t>903-BOX</t>
        </is>
      </c>
      <c r="B3364" t="n">
        <v>903</v>
      </c>
      <c r="C3364" t="n">
        <v>24</v>
      </c>
    </row>
    <row r="3365">
      <c r="A3365" t="inlineStr">
        <is>
          <t>903-EACH</t>
        </is>
      </c>
      <c r="B3365" t="n">
        <v>903</v>
      </c>
      <c r="C3365" t="n">
        <v>1</v>
      </c>
    </row>
    <row r="3366">
      <c r="A3366" t="inlineStr">
        <is>
          <t>903-PACK2</t>
        </is>
      </c>
      <c r="B3366" t="n">
        <v>903</v>
      </c>
      <c r="C3366" t="n">
        <v>2</v>
      </c>
    </row>
    <row r="3367">
      <c r="A3367" t="inlineStr">
        <is>
          <t>904-BOX</t>
        </is>
      </c>
      <c r="B3367" t="n">
        <v>904</v>
      </c>
      <c r="C3367" t="n">
        <v>24</v>
      </c>
    </row>
    <row r="3368">
      <c r="A3368" t="inlineStr">
        <is>
          <t>904-EACH</t>
        </is>
      </c>
      <c r="B3368" t="n">
        <v>904</v>
      </c>
      <c r="C3368" t="n">
        <v>1</v>
      </c>
    </row>
    <row r="3369">
      <c r="A3369" t="inlineStr">
        <is>
          <t>904-PACK2</t>
        </is>
      </c>
      <c r="B3369" t="n">
        <v>904</v>
      </c>
      <c r="C3369" t="n">
        <v>2</v>
      </c>
    </row>
    <row r="3370">
      <c r="A3370" t="inlineStr">
        <is>
          <t>905-BOX</t>
        </is>
      </c>
      <c r="B3370" t="n">
        <v>905</v>
      </c>
      <c r="C3370" t="n">
        <v>24</v>
      </c>
    </row>
    <row r="3371">
      <c r="A3371" t="inlineStr">
        <is>
          <t>905-EACH</t>
        </is>
      </c>
      <c r="B3371" t="n">
        <v>905</v>
      </c>
      <c r="C3371" t="n">
        <v>1</v>
      </c>
    </row>
    <row r="3372">
      <c r="A3372" t="inlineStr">
        <is>
          <t>905-PACK2</t>
        </is>
      </c>
      <c r="B3372" t="n">
        <v>905</v>
      </c>
      <c r="C3372" t="n">
        <v>2</v>
      </c>
    </row>
    <row r="3373">
      <c r="A3373" t="inlineStr">
        <is>
          <t>906-CASE</t>
        </is>
      </c>
      <c r="B3373" t="n">
        <v>906</v>
      </c>
      <c r="C3373" t="n">
        <v>12</v>
      </c>
    </row>
    <row r="3374">
      <c r="A3374" t="inlineStr">
        <is>
          <t>906-EACH</t>
        </is>
      </c>
      <c r="B3374" t="n">
        <v>906</v>
      </c>
      <c r="C3374" t="n">
        <v>1</v>
      </c>
    </row>
    <row r="3375">
      <c r="A3375" t="inlineStr">
        <is>
          <t>906-PACK4</t>
        </is>
      </c>
      <c r="B3375" t="n">
        <v>906</v>
      </c>
      <c r="C3375" t="n">
        <v>4</v>
      </c>
    </row>
    <row r="3376">
      <c r="A3376" t="inlineStr">
        <is>
          <t>907-CASE</t>
        </is>
      </c>
      <c r="B3376" t="n">
        <v>907</v>
      </c>
      <c r="C3376" t="n">
        <v>12</v>
      </c>
    </row>
    <row r="3377">
      <c r="A3377" t="inlineStr">
        <is>
          <t>907-EACH</t>
        </is>
      </c>
      <c r="B3377" t="n">
        <v>907</v>
      </c>
      <c r="C3377" t="n">
        <v>1</v>
      </c>
    </row>
    <row r="3378">
      <c r="A3378" t="inlineStr">
        <is>
          <t>907-PACK4</t>
        </is>
      </c>
      <c r="B3378" t="n">
        <v>907</v>
      </c>
      <c r="C3378" t="n">
        <v>4</v>
      </c>
    </row>
    <row r="3379">
      <c r="A3379" t="inlineStr">
        <is>
          <t>909-CASE</t>
        </is>
      </c>
      <c r="B3379" t="n">
        <v>909</v>
      </c>
      <c r="C3379" t="n">
        <v>36</v>
      </c>
    </row>
    <row r="3380">
      <c r="A3380" t="inlineStr">
        <is>
          <t>909-EACH</t>
        </is>
      </c>
      <c r="B3380" t="n">
        <v>909</v>
      </c>
      <c r="C3380" t="n">
        <v>1</v>
      </c>
    </row>
    <row r="3381">
      <c r="A3381" t="inlineStr">
        <is>
          <t>909-PACK12</t>
        </is>
      </c>
      <c r="B3381" t="n">
        <v>909</v>
      </c>
      <c r="C3381" t="n">
        <v>12</v>
      </c>
    </row>
    <row r="3382">
      <c r="A3382" t="inlineStr">
        <is>
          <t>910-CASE</t>
        </is>
      </c>
      <c r="B3382" t="n">
        <v>910</v>
      </c>
      <c r="C3382" t="n">
        <v>36</v>
      </c>
    </row>
    <row r="3383">
      <c r="A3383" t="inlineStr">
        <is>
          <t>910-SET6</t>
        </is>
      </c>
      <c r="B3383" t="n">
        <v>910</v>
      </c>
      <c r="C3383" t="n">
        <v>6</v>
      </c>
    </row>
    <row r="3384">
      <c r="A3384" t="inlineStr">
        <is>
          <t>910-SET6-BAZIC</t>
        </is>
      </c>
      <c r="B3384" t="n">
        <v>910</v>
      </c>
      <c r="C3384" t="n">
        <v>6</v>
      </c>
    </row>
    <row r="3385">
      <c r="A3385" t="inlineStr">
        <is>
          <t>912-BOX</t>
        </is>
      </c>
      <c r="B3385" t="n">
        <v>912</v>
      </c>
      <c r="C3385" t="n">
        <v>24</v>
      </c>
    </row>
    <row r="3386">
      <c r="A3386" t="inlineStr">
        <is>
          <t>912-EACH</t>
        </is>
      </c>
      <c r="B3386" t="n">
        <v>912</v>
      </c>
      <c r="C3386" t="n">
        <v>1</v>
      </c>
    </row>
    <row r="3387">
      <c r="A3387" t="inlineStr">
        <is>
          <t>912-PACK2</t>
        </is>
      </c>
      <c r="B3387" t="n">
        <v>912</v>
      </c>
      <c r="C3387" t="n">
        <v>2</v>
      </c>
    </row>
    <row r="3388">
      <c r="A3388" t="inlineStr">
        <is>
          <t>914-CASE</t>
        </is>
      </c>
      <c r="B3388" t="n">
        <v>914</v>
      </c>
      <c r="C3388" t="n">
        <v>36</v>
      </c>
    </row>
    <row r="3389">
      <c r="A3389" t="inlineStr">
        <is>
          <t>914-EACH</t>
        </is>
      </c>
      <c r="B3389" t="n">
        <v>914</v>
      </c>
      <c r="C3389" t="n">
        <v>1</v>
      </c>
    </row>
    <row r="3390">
      <c r="A3390" t="inlineStr">
        <is>
          <t>914-PACK2</t>
        </is>
      </c>
      <c r="B3390" t="n">
        <v>914</v>
      </c>
      <c r="C3390" t="n">
        <v>2</v>
      </c>
    </row>
    <row r="3391">
      <c r="A3391" t="inlineStr">
        <is>
          <t>915-CASE</t>
        </is>
      </c>
      <c r="B3391" t="n">
        <v>915</v>
      </c>
      <c r="C3391" t="n">
        <v>36</v>
      </c>
    </row>
    <row r="3392">
      <c r="A3392" t="inlineStr">
        <is>
          <t>915-EACH</t>
        </is>
      </c>
      <c r="B3392" t="n">
        <v>915</v>
      </c>
      <c r="C3392" t="n">
        <v>1</v>
      </c>
    </row>
    <row r="3393">
      <c r="A3393" t="inlineStr">
        <is>
          <t>915-PACK2</t>
        </is>
      </c>
      <c r="B3393" t="n">
        <v>915</v>
      </c>
      <c r="C3393" t="n">
        <v>2</v>
      </c>
    </row>
    <row r="3394">
      <c r="A3394" t="inlineStr">
        <is>
          <t>916-CASE</t>
        </is>
      </c>
      <c r="B3394" t="n">
        <v>916</v>
      </c>
      <c r="C3394" t="n">
        <v>6</v>
      </c>
    </row>
    <row r="3395">
      <c r="A3395" t="inlineStr">
        <is>
          <t>916-EACH</t>
        </is>
      </c>
      <c r="B3395" t="n">
        <v>916</v>
      </c>
      <c r="C3395" t="n">
        <v>1</v>
      </c>
    </row>
    <row r="3396">
      <c r="A3396" t="inlineStr">
        <is>
          <t>916-PACK2</t>
        </is>
      </c>
      <c r="B3396" t="n">
        <v>916</v>
      </c>
      <c r="C3396" t="n">
        <v>2</v>
      </c>
    </row>
    <row r="3397">
      <c r="A3397" t="inlineStr">
        <is>
          <t>917-CASE</t>
        </is>
      </c>
      <c r="B3397" t="n">
        <v>917</v>
      </c>
      <c r="C3397" t="n">
        <v>6</v>
      </c>
    </row>
    <row r="3398">
      <c r="A3398" t="inlineStr">
        <is>
          <t>917-EACH</t>
        </is>
      </c>
      <c r="B3398" t="n">
        <v>917</v>
      </c>
      <c r="C3398" t="n">
        <v>1</v>
      </c>
    </row>
    <row r="3399">
      <c r="A3399" t="inlineStr">
        <is>
          <t>917-PACK2</t>
        </is>
      </c>
      <c r="B3399" t="n">
        <v>917</v>
      </c>
      <c r="C3399" t="n">
        <v>2</v>
      </c>
    </row>
    <row r="3400">
      <c r="A3400" t="inlineStr">
        <is>
          <t>920-CASE</t>
        </is>
      </c>
      <c r="B3400" t="n">
        <v>920</v>
      </c>
      <c r="C3400" t="n">
        <v>36</v>
      </c>
    </row>
    <row r="3401">
      <c r="A3401" t="inlineStr">
        <is>
          <t>920-EACH</t>
        </is>
      </c>
      <c r="B3401" t="n">
        <v>920</v>
      </c>
      <c r="C3401" t="n">
        <v>1</v>
      </c>
    </row>
    <row r="3402">
      <c r="A3402" t="inlineStr">
        <is>
          <t>920-PACK2</t>
        </is>
      </c>
      <c r="B3402" t="n">
        <v>920</v>
      </c>
      <c r="C3402" t="n">
        <v>2</v>
      </c>
    </row>
    <row r="3403">
      <c r="A3403" t="inlineStr">
        <is>
          <t>921-CASE</t>
        </is>
      </c>
      <c r="B3403" t="n">
        <v>921</v>
      </c>
      <c r="C3403" t="n">
        <v>36</v>
      </c>
    </row>
    <row r="3404">
      <c r="A3404" t="inlineStr">
        <is>
          <t>921-EACH</t>
        </is>
      </c>
      <c r="B3404" t="n">
        <v>921</v>
      </c>
      <c r="C3404" t="n">
        <v>1</v>
      </c>
    </row>
    <row r="3405">
      <c r="A3405" t="inlineStr">
        <is>
          <t>921-PACK4</t>
        </is>
      </c>
      <c r="B3405" t="n">
        <v>921</v>
      </c>
      <c r="C3405" t="n">
        <v>4</v>
      </c>
    </row>
    <row r="3406">
      <c r="A3406" t="inlineStr">
        <is>
          <t>922-CASE</t>
        </is>
      </c>
      <c r="B3406" t="n">
        <v>922</v>
      </c>
      <c r="C3406" t="n">
        <v>36</v>
      </c>
    </row>
    <row r="3407">
      <c r="A3407" t="inlineStr">
        <is>
          <t>922-EACH</t>
        </is>
      </c>
      <c r="B3407" t="n">
        <v>922</v>
      </c>
      <c r="C3407" t="n">
        <v>1</v>
      </c>
    </row>
    <row r="3408">
      <c r="A3408" t="inlineStr">
        <is>
          <t>922-PACK4</t>
        </is>
      </c>
      <c r="B3408" t="n">
        <v>922</v>
      </c>
      <c r="C3408" t="n">
        <v>4</v>
      </c>
    </row>
    <row r="3409">
      <c r="A3409" t="inlineStr">
        <is>
          <t>923-CASE</t>
        </is>
      </c>
      <c r="B3409" t="n">
        <v>923</v>
      </c>
      <c r="C3409" t="n">
        <v>36</v>
      </c>
    </row>
    <row r="3410">
      <c r="A3410" t="inlineStr">
        <is>
          <t>923-EACH</t>
        </is>
      </c>
      <c r="B3410" t="n">
        <v>923</v>
      </c>
      <c r="C3410" t="n">
        <v>1</v>
      </c>
    </row>
    <row r="3411">
      <c r="A3411" t="inlineStr">
        <is>
          <t>923-PACK4</t>
        </is>
      </c>
      <c r="B3411" t="n">
        <v>923</v>
      </c>
      <c r="C3411" t="n">
        <v>4</v>
      </c>
    </row>
    <row r="3412">
      <c r="A3412" t="inlineStr">
        <is>
          <t>924-CASE</t>
        </is>
      </c>
      <c r="B3412" t="n">
        <v>924</v>
      </c>
      <c r="C3412" t="n">
        <v>24</v>
      </c>
    </row>
    <row r="3413">
      <c r="A3413" t="inlineStr">
        <is>
          <t>924-EACH</t>
        </is>
      </c>
      <c r="B3413" t="n">
        <v>924</v>
      </c>
      <c r="C3413" t="n">
        <v>1</v>
      </c>
    </row>
    <row r="3414">
      <c r="A3414" t="inlineStr">
        <is>
          <t>924-PACK4</t>
        </is>
      </c>
      <c r="B3414" t="n">
        <v>924</v>
      </c>
      <c r="C3414" t="n">
        <v>4</v>
      </c>
    </row>
    <row r="3415">
      <c r="A3415" t="inlineStr">
        <is>
          <t>925-BOX</t>
        </is>
      </c>
      <c r="B3415" t="n">
        <v>925</v>
      </c>
      <c r="C3415" t="n">
        <v>24</v>
      </c>
    </row>
    <row r="3416">
      <c r="A3416" t="inlineStr">
        <is>
          <t>925-EACH</t>
        </is>
      </c>
      <c r="B3416" t="n">
        <v>925</v>
      </c>
      <c r="C3416" t="n">
        <v>1</v>
      </c>
    </row>
    <row r="3417">
      <c r="A3417" t="inlineStr">
        <is>
          <t>925-PACK2</t>
        </is>
      </c>
      <c r="B3417" t="n">
        <v>925</v>
      </c>
      <c r="C3417" t="n">
        <v>2</v>
      </c>
    </row>
    <row r="3418">
      <c r="A3418" t="inlineStr">
        <is>
          <t>926-BOX</t>
        </is>
      </c>
      <c r="B3418" t="n">
        <v>926</v>
      </c>
      <c r="C3418" t="n">
        <v>24</v>
      </c>
    </row>
    <row r="3419">
      <c r="A3419" t="inlineStr">
        <is>
          <t>926-EACH</t>
        </is>
      </c>
      <c r="B3419" t="n">
        <v>926</v>
      </c>
      <c r="C3419" t="n">
        <v>1</v>
      </c>
    </row>
    <row r="3420">
      <c r="A3420" t="inlineStr">
        <is>
          <t>926-PACK2</t>
        </is>
      </c>
      <c r="B3420" t="n">
        <v>926</v>
      </c>
      <c r="C3420" t="n">
        <v>2</v>
      </c>
    </row>
    <row r="3421">
      <c r="A3421" t="inlineStr">
        <is>
          <t>926-SET2</t>
        </is>
      </c>
      <c r="B3421" t="n">
        <v>926</v>
      </c>
      <c r="C3421" t="n">
        <v>2</v>
      </c>
    </row>
    <row r="3422">
      <c r="A3422" t="inlineStr">
        <is>
          <t>927-BOX</t>
        </is>
      </c>
      <c r="B3422" t="n">
        <v>927</v>
      </c>
      <c r="C3422" t="n">
        <v>24</v>
      </c>
    </row>
    <row r="3423">
      <c r="A3423" t="inlineStr">
        <is>
          <t>927-EACH</t>
        </is>
      </c>
      <c r="B3423" t="n">
        <v>927</v>
      </c>
      <c r="C3423" t="n">
        <v>1</v>
      </c>
    </row>
    <row r="3424">
      <c r="A3424" t="inlineStr">
        <is>
          <t>927-PACK2</t>
        </is>
      </c>
      <c r="B3424" t="n">
        <v>927</v>
      </c>
      <c r="C3424" t="n">
        <v>2</v>
      </c>
    </row>
    <row r="3425">
      <c r="A3425" t="inlineStr">
        <is>
          <t>928-BOX</t>
        </is>
      </c>
      <c r="B3425" t="n">
        <v>928</v>
      </c>
      <c r="C3425" t="n">
        <v>24</v>
      </c>
    </row>
    <row r="3426">
      <c r="A3426" t="inlineStr">
        <is>
          <t>928-EACH</t>
        </is>
      </c>
      <c r="B3426" t="n">
        <v>928</v>
      </c>
      <c r="C3426" t="n">
        <v>1</v>
      </c>
    </row>
    <row r="3427">
      <c r="A3427" t="inlineStr">
        <is>
          <t>928-PACK2</t>
        </is>
      </c>
      <c r="B3427" t="n">
        <v>928</v>
      </c>
      <c r="C3427" t="n">
        <v>2</v>
      </c>
    </row>
    <row r="3428">
      <c r="A3428" t="inlineStr">
        <is>
          <t>929-BOX</t>
        </is>
      </c>
      <c r="B3428" t="n">
        <v>929</v>
      </c>
      <c r="C3428" t="n">
        <v>24</v>
      </c>
    </row>
    <row r="3429">
      <c r="A3429" t="inlineStr">
        <is>
          <t>929-EACH</t>
        </is>
      </c>
      <c r="B3429" t="n">
        <v>929</v>
      </c>
      <c r="C3429" t="n">
        <v>1</v>
      </c>
    </row>
    <row r="3430">
      <c r="A3430" t="inlineStr">
        <is>
          <t>929-PACK2</t>
        </is>
      </c>
      <c r="B3430" t="n">
        <v>929</v>
      </c>
      <c r="C3430" t="n">
        <v>2</v>
      </c>
    </row>
    <row r="3431">
      <c r="A3431" t="inlineStr">
        <is>
          <t>930-BOX</t>
        </is>
      </c>
      <c r="B3431" t="n">
        <v>930</v>
      </c>
      <c r="C3431" t="n">
        <v>24</v>
      </c>
    </row>
    <row r="3432">
      <c r="A3432" t="inlineStr">
        <is>
          <t>930-EACH</t>
        </is>
      </c>
      <c r="B3432" t="n">
        <v>930</v>
      </c>
      <c r="C3432" t="n">
        <v>1</v>
      </c>
    </row>
    <row r="3433">
      <c r="A3433" t="inlineStr">
        <is>
          <t>930-PACK2</t>
        </is>
      </c>
      <c r="B3433" t="n">
        <v>930</v>
      </c>
      <c r="C3433" t="n">
        <v>2</v>
      </c>
    </row>
    <row r="3434">
      <c r="A3434" t="inlineStr">
        <is>
          <t>932-BOX</t>
        </is>
      </c>
      <c r="B3434" t="n">
        <v>932</v>
      </c>
      <c r="C3434" t="n">
        <v>24</v>
      </c>
    </row>
    <row r="3435">
      <c r="A3435" t="inlineStr">
        <is>
          <t>932-EACH</t>
        </is>
      </c>
      <c r="B3435" t="n">
        <v>932</v>
      </c>
      <c r="C3435" t="n">
        <v>1</v>
      </c>
    </row>
    <row r="3436">
      <c r="A3436" t="inlineStr">
        <is>
          <t>932-PACK2</t>
        </is>
      </c>
      <c r="B3436" t="n">
        <v>932</v>
      </c>
      <c r="C3436" t="n">
        <v>2</v>
      </c>
    </row>
    <row r="3437">
      <c r="A3437" t="inlineStr">
        <is>
          <t>936-BOX</t>
        </is>
      </c>
      <c r="B3437" t="n">
        <v>936</v>
      </c>
      <c r="C3437" t="n">
        <v>24</v>
      </c>
    </row>
    <row r="3438">
      <c r="A3438" t="inlineStr">
        <is>
          <t>936-EACH</t>
        </is>
      </c>
      <c r="B3438" t="n">
        <v>936</v>
      </c>
      <c r="C3438" t="n">
        <v>1</v>
      </c>
    </row>
    <row r="3439">
      <c r="A3439" t="inlineStr">
        <is>
          <t>936-PACK4</t>
        </is>
      </c>
      <c r="B3439" t="n">
        <v>936</v>
      </c>
      <c r="C3439" t="n">
        <v>4</v>
      </c>
    </row>
    <row r="3440">
      <c r="A3440" t="inlineStr">
        <is>
          <t>937-BOX</t>
        </is>
      </c>
      <c r="B3440" t="n">
        <v>937</v>
      </c>
      <c r="C3440" t="n">
        <v>24</v>
      </c>
    </row>
    <row r="3441">
      <c r="A3441" t="inlineStr">
        <is>
          <t>937-EACH</t>
        </is>
      </c>
      <c r="B3441" t="n">
        <v>937</v>
      </c>
      <c r="C3441" t="n">
        <v>1</v>
      </c>
    </row>
    <row r="3442">
      <c r="A3442" t="inlineStr">
        <is>
          <t>937-PACK4</t>
        </is>
      </c>
      <c r="B3442" t="n">
        <v>937</v>
      </c>
      <c r="C3442" t="n">
        <v>4</v>
      </c>
    </row>
    <row r="3443">
      <c r="A3443" t="inlineStr">
        <is>
          <t>938-CASE</t>
        </is>
      </c>
      <c r="B3443" t="n">
        <v>938</v>
      </c>
      <c r="C3443" t="n">
        <v>144</v>
      </c>
    </row>
    <row r="3444">
      <c r="A3444" t="inlineStr">
        <is>
          <t>939-CASE</t>
        </is>
      </c>
      <c r="B3444" t="n">
        <v>939</v>
      </c>
      <c r="C3444" t="n">
        <v>144</v>
      </c>
    </row>
    <row r="3445">
      <c r="A3445" t="inlineStr">
        <is>
          <t>940-CASE</t>
        </is>
      </c>
      <c r="B3445" t="n">
        <v>940</v>
      </c>
      <c r="C3445" t="n">
        <v>12</v>
      </c>
    </row>
    <row r="3446">
      <c r="A3446" t="inlineStr">
        <is>
          <t>940-EACH</t>
        </is>
      </c>
      <c r="B3446" t="n">
        <v>940</v>
      </c>
      <c r="C3446" t="n">
        <v>1</v>
      </c>
    </row>
    <row r="3447">
      <c r="A3447" t="inlineStr">
        <is>
          <t>940-PACK4</t>
        </is>
      </c>
      <c r="B3447" t="n">
        <v>940</v>
      </c>
      <c r="C3447" t="n">
        <v>4</v>
      </c>
    </row>
    <row r="3448">
      <c r="A3448" t="inlineStr">
        <is>
          <t>942-A-CASE</t>
        </is>
      </c>
      <c r="B3448" t="inlineStr">
        <is>
          <t>942-A</t>
        </is>
      </c>
      <c r="C3448" t="n">
        <v>12</v>
      </c>
    </row>
    <row r="3449">
      <c r="A3449" t="inlineStr">
        <is>
          <t>942-A-SET6</t>
        </is>
      </c>
      <c r="B3449" t="inlineStr">
        <is>
          <t>942-A</t>
        </is>
      </c>
      <c r="C3449" t="n">
        <v>6</v>
      </c>
    </row>
    <row r="3450">
      <c r="A3450" t="inlineStr">
        <is>
          <t>942-CASE</t>
        </is>
      </c>
      <c r="B3450" t="inlineStr">
        <is>
          <t>942-A</t>
        </is>
      </c>
      <c r="C3450" t="n">
        <v>12</v>
      </c>
    </row>
    <row r="3451">
      <c r="A3451" t="inlineStr">
        <is>
          <t>942-SET6</t>
        </is>
      </c>
      <c r="B3451" t="inlineStr">
        <is>
          <t>942-A</t>
        </is>
      </c>
      <c r="C3451" t="n">
        <v>6</v>
      </c>
    </row>
    <row r="3452">
      <c r="A3452" t="inlineStr">
        <is>
          <t>943-CASE</t>
        </is>
      </c>
      <c r="B3452" t="n">
        <v>943</v>
      </c>
      <c r="C3452" t="n">
        <v>24</v>
      </c>
    </row>
    <row r="3453">
      <c r="A3453" t="inlineStr">
        <is>
          <t>943-SET6</t>
        </is>
      </c>
      <c r="B3453" t="n">
        <v>943</v>
      </c>
      <c r="C3453" t="n">
        <v>6</v>
      </c>
    </row>
    <row r="3454">
      <c r="A3454" t="inlineStr">
        <is>
          <t>945-CASE</t>
        </is>
      </c>
      <c r="B3454" t="n">
        <v>945</v>
      </c>
      <c r="C3454" t="n">
        <v>48</v>
      </c>
    </row>
    <row r="3455">
      <c r="A3455" t="inlineStr">
        <is>
          <t>945-SET8</t>
        </is>
      </c>
      <c r="B3455" t="n">
        <v>945</v>
      </c>
      <c r="C3455" t="n">
        <v>8</v>
      </c>
    </row>
    <row r="3456">
      <c r="A3456" t="inlineStr">
        <is>
          <t>950-CASE</t>
        </is>
      </c>
      <c r="B3456" t="n">
        <v>950</v>
      </c>
      <c r="C3456" t="n">
        <v>36</v>
      </c>
    </row>
    <row r="3457">
      <c r="A3457" t="inlineStr">
        <is>
          <t>950-EACH</t>
        </is>
      </c>
      <c r="B3457" t="n">
        <v>950</v>
      </c>
      <c r="C3457" t="n">
        <v>1</v>
      </c>
    </row>
    <row r="3458">
      <c r="A3458" t="inlineStr">
        <is>
          <t>950-PACK2</t>
        </is>
      </c>
      <c r="B3458" t="n">
        <v>950</v>
      </c>
      <c r="C3458" t="n">
        <v>2</v>
      </c>
    </row>
    <row r="3459">
      <c r="A3459" t="inlineStr">
        <is>
          <t>951-CASE</t>
        </is>
      </c>
      <c r="B3459" t="n">
        <v>951</v>
      </c>
      <c r="C3459" t="n">
        <v>36</v>
      </c>
    </row>
    <row r="3460">
      <c r="A3460" t="inlineStr">
        <is>
          <t>951-EACH</t>
        </is>
      </c>
      <c r="B3460" t="n">
        <v>951</v>
      </c>
      <c r="C3460" t="n">
        <v>1</v>
      </c>
    </row>
    <row r="3461">
      <c r="A3461" t="inlineStr">
        <is>
          <t>951-PACK2</t>
        </is>
      </c>
      <c r="B3461" t="n">
        <v>951</v>
      </c>
      <c r="C3461" t="n">
        <v>2</v>
      </c>
    </row>
    <row r="3462">
      <c r="A3462" t="inlineStr">
        <is>
          <t>952-CASE</t>
        </is>
      </c>
      <c r="B3462" t="n">
        <v>952</v>
      </c>
      <c r="C3462" t="n">
        <v>36</v>
      </c>
    </row>
    <row r="3463">
      <c r="A3463" t="inlineStr">
        <is>
          <t>952-EACH</t>
        </is>
      </c>
      <c r="B3463" t="n">
        <v>952</v>
      </c>
      <c r="C3463" t="n">
        <v>1</v>
      </c>
    </row>
    <row r="3464">
      <c r="A3464" t="inlineStr">
        <is>
          <t>952-PACK2</t>
        </is>
      </c>
      <c r="B3464" t="n">
        <v>952</v>
      </c>
      <c r="C3464" t="n">
        <v>2</v>
      </c>
    </row>
    <row r="3465">
      <c r="A3465" t="inlineStr">
        <is>
          <t>953-CASE</t>
        </is>
      </c>
      <c r="B3465" t="n">
        <v>953</v>
      </c>
      <c r="C3465" t="n">
        <v>36</v>
      </c>
    </row>
    <row r="3466">
      <c r="A3466" t="inlineStr">
        <is>
          <t>953-EACH</t>
        </is>
      </c>
      <c r="B3466" t="n">
        <v>953</v>
      </c>
      <c r="C3466" t="n">
        <v>1</v>
      </c>
    </row>
    <row r="3467">
      <c r="A3467" t="inlineStr">
        <is>
          <t>953-PACK2</t>
        </is>
      </c>
      <c r="B3467" t="n">
        <v>953</v>
      </c>
      <c r="C3467" t="n">
        <v>2</v>
      </c>
    </row>
    <row r="3468">
      <c r="A3468" t="inlineStr">
        <is>
          <t>954-CASE</t>
        </is>
      </c>
      <c r="B3468" t="n">
        <v>954</v>
      </c>
      <c r="C3468" t="n">
        <v>24</v>
      </c>
    </row>
    <row r="3469">
      <c r="A3469" t="inlineStr">
        <is>
          <t>954-EACH</t>
        </is>
      </c>
      <c r="B3469" t="n">
        <v>954</v>
      </c>
      <c r="C3469" t="n">
        <v>1</v>
      </c>
    </row>
    <row r="3470">
      <c r="A3470" t="inlineStr">
        <is>
          <t>954-PACK2</t>
        </is>
      </c>
      <c r="B3470" t="n">
        <v>954</v>
      </c>
      <c r="C3470" t="n">
        <v>2</v>
      </c>
    </row>
    <row r="3471">
      <c r="A3471" t="inlineStr">
        <is>
          <t>955-CASE</t>
        </is>
      </c>
      <c r="B3471" t="n">
        <v>955</v>
      </c>
      <c r="C3471" t="n">
        <v>36</v>
      </c>
    </row>
    <row r="3472">
      <c r="A3472" t="inlineStr">
        <is>
          <t>955-EACH</t>
        </is>
      </c>
      <c r="B3472" t="n">
        <v>955</v>
      </c>
      <c r="C3472" t="n">
        <v>1</v>
      </c>
    </row>
    <row r="3473">
      <c r="A3473" t="inlineStr">
        <is>
          <t>955-PACK2</t>
        </is>
      </c>
      <c r="B3473" t="n">
        <v>955</v>
      </c>
      <c r="C3473" t="n">
        <v>2</v>
      </c>
    </row>
    <row r="3474">
      <c r="A3474" t="inlineStr">
        <is>
          <t>956-CASE</t>
        </is>
      </c>
      <c r="B3474" t="n">
        <v>956</v>
      </c>
      <c r="C3474" t="n">
        <v>24</v>
      </c>
    </row>
    <row r="3475">
      <c r="A3475" t="inlineStr">
        <is>
          <t>956-EACH</t>
        </is>
      </c>
      <c r="B3475" t="n">
        <v>956</v>
      </c>
      <c r="C3475" t="n">
        <v>1</v>
      </c>
    </row>
    <row r="3476">
      <c r="A3476" t="inlineStr">
        <is>
          <t>956-PACK4</t>
        </is>
      </c>
      <c r="B3476" t="n">
        <v>956</v>
      </c>
      <c r="C3476" t="n">
        <v>4</v>
      </c>
    </row>
    <row r="3477">
      <c r="A3477" t="inlineStr">
        <is>
          <t>960-CASE</t>
        </is>
      </c>
      <c r="B3477" t="n">
        <v>960</v>
      </c>
      <c r="C3477" t="n">
        <v>36</v>
      </c>
    </row>
    <row r="3478">
      <c r="A3478" t="inlineStr">
        <is>
          <t>960-SET6</t>
        </is>
      </c>
      <c r="B3478" t="n">
        <v>960</v>
      </c>
      <c r="C3478" t="n">
        <v>6</v>
      </c>
    </row>
    <row r="3479">
      <c r="A3479" t="inlineStr">
        <is>
          <t>961-CASE</t>
        </is>
      </c>
      <c r="B3479" t="n">
        <v>961</v>
      </c>
      <c r="C3479" t="n">
        <v>36</v>
      </c>
    </row>
    <row r="3480">
      <c r="A3480" t="inlineStr">
        <is>
          <t>961-SET6</t>
        </is>
      </c>
      <c r="B3480" t="n">
        <v>961</v>
      </c>
      <c r="C3480" t="n">
        <v>6</v>
      </c>
    </row>
    <row r="3481">
      <c r="A3481" t="inlineStr">
        <is>
          <t>970-CASE</t>
        </is>
      </c>
      <c r="B3481" t="n">
        <v>970</v>
      </c>
      <c r="C3481" t="n">
        <v>12</v>
      </c>
    </row>
    <row r="3482">
      <c r="A3482" t="inlineStr">
        <is>
          <t>970-EACH</t>
        </is>
      </c>
      <c r="B3482" t="n">
        <v>970</v>
      </c>
      <c r="C3482" t="n">
        <v>1</v>
      </c>
    </row>
    <row r="3483">
      <c r="A3483" t="inlineStr">
        <is>
          <t>970-PACK4</t>
        </is>
      </c>
      <c r="B3483" t="n">
        <v>970</v>
      </c>
      <c r="C3483" t="n">
        <v>4</v>
      </c>
    </row>
    <row r="3484">
      <c r="A3484" t="inlineStr">
        <is>
          <t>971-CASE</t>
        </is>
      </c>
      <c r="B3484" t="n">
        <v>971</v>
      </c>
      <c r="C3484" t="n">
        <v>12</v>
      </c>
    </row>
    <row r="3485">
      <c r="A3485" t="inlineStr">
        <is>
          <t>971-EACH</t>
        </is>
      </c>
      <c r="B3485" t="n">
        <v>971</v>
      </c>
      <c r="C3485" t="n">
        <v>1</v>
      </c>
    </row>
    <row r="3486">
      <c r="A3486" t="inlineStr">
        <is>
          <t>971-PACK4</t>
        </is>
      </c>
      <c r="B3486" t="n">
        <v>971</v>
      </c>
      <c r="C3486" t="n">
        <v>4</v>
      </c>
    </row>
    <row r="3487">
      <c r="A3487" t="inlineStr">
        <is>
          <t>972-CASE</t>
        </is>
      </c>
      <c r="B3487" t="n">
        <v>972</v>
      </c>
      <c r="C3487" t="n">
        <v>12</v>
      </c>
    </row>
    <row r="3488">
      <c r="A3488" t="inlineStr">
        <is>
          <t>972-EACH</t>
        </is>
      </c>
      <c r="B3488" t="n">
        <v>972</v>
      </c>
      <c r="C3488" t="n">
        <v>1</v>
      </c>
    </row>
    <row r="3489">
      <c r="A3489" t="inlineStr">
        <is>
          <t>972-PACK4</t>
        </is>
      </c>
      <c r="B3489" t="n">
        <v>972</v>
      </c>
      <c r="C3489" t="n">
        <v>4</v>
      </c>
    </row>
    <row r="3490">
      <c r="A3490" t="inlineStr">
        <is>
          <t>973-CASE</t>
        </is>
      </c>
      <c r="B3490" t="n">
        <v>973</v>
      </c>
      <c r="C3490" t="n">
        <v>12</v>
      </c>
    </row>
    <row r="3491">
      <c r="A3491" t="inlineStr">
        <is>
          <t>973-EACH</t>
        </is>
      </c>
      <c r="B3491" t="n">
        <v>973</v>
      </c>
      <c r="C3491" t="n">
        <v>1</v>
      </c>
    </row>
    <row r="3492">
      <c r="A3492" t="inlineStr">
        <is>
          <t>973-PACK4</t>
        </is>
      </c>
      <c r="B3492" t="n">
        <v>973</v>
      </c>
      <c r="C3492" t="n">
        <v>4</v>
      </c>
    </row>
    <row r="3493">
      <c r="A3493" t="inlineStr">
        <is>
          <t>974-CASE</t>
        </is>
      </c>
      <c r="B3493" t="n">
        <v>974</v>
      </c>
      <c r="C3493" t="n">
        <v>12</v>
      </c>
    </row>
    <row r="3494">
      <c r="A3494" t="inlineStr">
        <is>
          <t>974-EACH</t>
        </is>
      </c>
      <c r="B3494" t="n">
        <v>974</v>
      </c>
      <c r="C3494" t="n">
        <v>1</v>
      </c>
    </row>
    <row r="3495">
      <c r="A3495" t="inlineStr">
        <is>
          <t>974-PACK4</t>
        </is>
      </c>
      <c r="B3495" t="n">
        <v>974</v>
      </c>
      <c r="C3495" t="n">
        <v>4</v>
      </c>
    </row>
    <row r="3496">
      <c r="A3496" t="inlineStr">
        <is>
          <t>975-CASE</t>
        </is>
      </c>
      <c r="B3496" t="n">
        <v>975</v>
      </c>
      <c r="C3496" t="n">
        <v>12</v>
      </c>
    </row>
    <row r="3497">
      <c r="A3497" t="inlineStr">
        <is>
          <t>975-EACH</t>
        </is>
      </c>
      <c r="B3497" t="n">
        <v>975</v>
      </c>
      <c r="C3497" t="n">
        <v>1</v>
      </c>
    </row>
    <row r="3498">
      <c r="A3498" t="inlineStr">
        <is>
          <t>975-PACK4</t>
        </is>
      </c>
      <c r="B3498" t="n">
        <v>975</v>
      </c>
      <c r="C3498" t="n">
        <v>4</v>
      </c>
    </row>
    <row r="3499">
      <c r="A3499" t="inlineStr">
        <is>
          <t>976-CASE</t>
        </is>
      </c>
      <c r="B3499" t="n">
        <v>976</v>
      </c>
      <c r="C3499" t="n">
        <v>12</v>
      </c>
    </row>
    <row r="3500">
      <c r="A3500" t="inlineStr">
        <is>
          <t>976-EACH</t>
        </is>
      </c>
      <c r="B3500" t="n">
        <v>976</v>
      </c>
      <c r="C3500" t="n">
        <v>1</v>
      </c>
    </row>
    <row r="3501">
      <c r="A3501" t="inlineStr">
        <is>
          <t>976-PACK4</t>
        </is>
      </c>
      <c r="B3501" t="n">
        <v>976</v>
      </c>
      <c r="C3501" t="n">
        <v>4</v>
      </c>
    </row>
    <row r="3502">
      <c r="A3502" t="inlineStr">
        <is>
          <t>977-CASE</t>
        </is>
      </c>
      <c r="B3502" t="n">
        <v>977</v>
      </c>
      <c r="C3502" t="n">
        <v>24</v>
      </c>
    </row>
    <row r="3503">
      <c r="A3503" t="inlineStr">
        <is>
          <t>977-EACH</t>
        </is>
      </c>
      <c r="B3503" t="n">
        <v>977</v>
      </c>
      <c r="C3503" t="n">
        <v>1</v>
      </c>
    </row>
    <row r="3504">
      <c r="A3504" t="inlineStr">
        <is>
          <t>977-PACK4</t>
        </is>
      </c>
      <c r="B3504" t="n">
        <v>977</v>
      </c>
      <c r="C3504" t="n">
        <v>4</v>
      </c>
    </row>
    <row r="3505">
      <c r="A3505" t="inlineStr">
        <is>
          <t>978-CASE</t>
        </is>
      </c>
      <c r="B3505" t="n">
        <v>978</v>
      </c>
      <c r="C3505" t="n">
        <v>36</v>
      </c>
    </row>
    <row r="3506">
      <c r="A3506" t="inlineStr">
        <is>
          <t>978-EACH</t>
        </is>
      </c>
      <c r="B3506" t="n">
        <v>978</v>
      </c>
      <c r="C3506" t="n">
        <v>1</v>
      </c>
    </row>
    <row r="3507">
      <c r="A3507" t="inlineStr">
        <is>
          <t>978-PACK12</t>
        </is>
      </c>
      <c r="B3507" t="n">
        <v>978</v>
      </c>
      <c r="C3507" t="n">
        <v>12</v>
      </c>
    </row>
    <row r="3508">
      <c r="A3508" t="inlineStr">
        <is>
          <t>979-CASE</t>
        </is>
      </c>
      <c r="B3508" t="n">
        <v>979</v>
      </c>
      <c r="C3508" t="n">
        <v>36</v>
      </c>
    </row>
    <row r="3509">
      <c r="A3509" t="inlineStr">
        <is>
          <t>979-SET6</t>
        </is>
      </c>
      <c r="B3509" t="n">
        <v>979</v>
      </c>
      <c r="C3509" t="n">
        <v>6</v>
      </c>
    </row>
    <row r="3510">
      <c r="A3510" t="inlineStr">
        <is>
          <t>980-BOX</t>
        </is>
      </c>
      <c r="B3510" t="n">
        <v>980</v>
      </c>
      <c r="C3510" t="n">
        <v>24</v>
      </c>
    </row>
    <row r="3511">
      <c r="A3511" t="inlineStr">
        <is>
          <t>980-EACH</t>
        </is>
      </c>
      <c r="B3511" t="n">
        <v>980</v>
      </c>
      <c r="C3511" t="n">
        <v>1</v>
      </c>
    </row>
    <row r="3512">
      <c r="A3512" t="inlineStr">
        <is>
          <t>980-PACK2</t>
        </is>
      </c>
      <c r="B3512" t="n">
        <v>980</v>
      </c>
      <c r="C3512" t="n">
        <v>2</v>
      </c>
    </row>
    <row r="3513">
      <c r="A3513" t="inlineStr">
        <is>
          <t>981-BOX</t>
        </is>
      </c>
      <c r="B3513" t="n">
        <v>981</v>
      </c>
      <c r="C3513" t="n">
        <v>24</v>
      </c>
    </row>
    <row r="3514">
      <c r="A3514" t="inlineStr">
        <is>
          <t>981-EACH</t>
        </is>
      </c>
      <c r="B3514" t="n">
        <v>981</v>
      </c>
      <c r="C3514" t="n">
        <v>1</v>
      </c>
    </row>
    <row r="3515">
      <c r="A3515" t="inlineStr">
        <is>
          <t>981-PACK2</t>
        </is>
      </c>
      <c r="B3515" t="n">
        <v>981</v>
      </c>
      <c r="C3515" t="n">
        <v>2</v>
      </c>
    </row>
    <row r="3516">
      <c r="A3516" t="inlineStr">
        <is>
          <t>991-CASE</t>
        </is>
      </c>
      <c r="B3516" t="n">
        <v>991</v>
      </c>
      <c r="C3516" t="n">
        <v>12</v>
      </c>
    </row>
    <row r="3517">
      <c r="A3517" t="inlineStr">
        <is>
          <t>991-EACH</t>
        </is>
      </c>
      <c r="B3517" t="n">
        <v>991</v>
      </c>
      <c r="C3517" t="n">
        <v>1</v>
      </c>
    </row>
    <row r="3518">
      <c r="A3518" t="inlineStr">
        <is>
          <t>991-PACK4</t>
        </is>
      </c>
      <c r="B3518" t="n">
        <v>991</v>
      </c>
      <c r="C3518" t="n">
        <v>4</v>
      </c>
    </row>
    <row r="3519">
      <c r="A3519" t="inlineStr">
        <is>
          <t>992-CASE</t>
        </is>
      </c>
      <c r="B3519" t="n">
        <v>992</v>
      </c>
      <c r="C3519" t="n">
        <v>6</v>
      </c>
    </row>
    <row r="3520">
      <c r="A3520" t="inlineStr">
        <is>
          <t>992-EACH</t>
        </is>
      </c>
      <c r="B3520" t="n">
        <v>992</v>
      </c>
      <c r="C3520" t="n">
        <v>1</v>
      </c>
    </row>
    <row r="3521">
      <c r="A3521" t="inlineStr">
        <is>
          <t>992-PACK2</t>
        </is>
      </c>
      <c r="B3521" t="n">
        <v>992</v>
      </c>
      <c r="C3521" t="n">
        <v>2</v>
      </c>
    </row>
    <row r="3522">
      <c r="A3522" t="inlineStr">
        <is>
          <t>992-PACK3</t>
        </is>
      </c>
      <c r="B3522" t="n">
        <v>992</v>
      </c>
      <c r="C3522" t="n">
        <v>3</v>
      </c>
    </row>
    <row r="3523">
      <c r="A3523" t="inlineStr">
        <is>
          <t>CTC1211-EACH</t>
        </is>
      </c>
      <c r="B3523" t="inlineStr">
        <is>
          <t>CTC1211</t>
        </is>
      </c>
      <c r="C3523" t="n">
        <v>1</v>
      </c>
    </row>
    <row r="3524">
      <c r="A3524" t="inlineStr">
        <is>
          <t>L-10-BOX</t>
        </is>
      </c>
      <c r="B3524" t="inlineStr">
        <is>
          <t>L-10</t>
        </is>
      </c>
      <c r="C3524" t="n">
        <v>24</v>
      </c>
    </row>
    <row r="3525">
      <c r="A3525" t="inlineStr">
        <is>
          <t>L-10-EACH</t>
        </is>
      </c>
      <c r="B3525" t="inlineStr">
        <is>
          <t>L-10</t>
        </is>
      </c>
      <c r="C3525" t="n">
        <v>1</v>
      </c>
    </row>
    <row r="3526">
      <c r="A3526" t="inlineStr">
        <is>
          <t>L-10-PACK2</t>
        </is>
      </c>
      <c r="B3526" t="inlineStr">
        <is>
          <t>L-10</t>
        </is>
      </c>
      <c r="C3526" t="n">
        <v>2</v>
      </c>
    </row>
    <row r="3527">
      <c r="A3527" t="inlineStr">
        <is>
          <t>L-11-BOX</t>
        </is>
      </c>
      <c r="B3527" t="inlineStr">
        <is>
          <t>L-11</t>
        </is>
      </c>
      <c r="C3527" t="n">
        <v>24</v>
      </c>
    </row>
    <row r="3528">
      <c r="A3528" t="inlineStr">
        <is>
          <t>L-11-EACH</t>
        </is>
      </c>
      <c r="B3528" t="inlineStr">
        <is>
          <t>L-11</t>
        </is>
      </c>
      <c r="C3528" t="n">
        <v>1</v>
      </c>
    </row>
    <row r="3529">
      <c r="A3529" t="inlineStr">
        <is>
          <t>L-11-PACK2</t>
        </is>
      </c>
      <c r="B3529" t="inlineStr">
        <is>
          <t>L-11</t>
        </is>
      </c>
      <c r="C3529" t="n">
        <v>2</v>
      </c>
    </row>
    <row r="3530">
      <c r="A3530" t="inlineStr">
        <is>
          <t>L-12-BOX</t>
        </is>
      </c>
      <c r="B3530" t="inlineStr">
        <is>
          <t>L-12</t>
        </is>
      </c>
      <c r="C3530" t="n">
        <v>24</v>
      </c>
    </row>
    <row r="3531">
      <c r="A3531" t="inlineStr">
        <is>
          <t>L-12-EACH</t>
        </is>
      </c>
      <c r="B3531" t="inlineStr">
        <is>
          <t>L-12</t>
        </is>
      </c>
      <c r="C3531" t="n">
        <v>1</v>
      </c>
    </row>
    <row r="3532">
      <c r="A3532" t="inlineStr">
        <is>
          <t>L-12-PACK2</t>
        </is>
      </c>
      <c r="B3532" t="inlineStr">
        <is>
          <t>L-12</t>
        </is>
      </c>
      <c r="C3532" t="n">
        <v>2</v>
      </c>
    </row>
    <row r="3533">
      <c r="A3533" t="inlineStr">
        <is>
          <t>L-13-BOX</t>
        </is>
      </c>
      <c r="B3533" t="inlineStr">
        <is>
          <t>L-13</t>
        </is>
      </c>
      <c r="C3533" t="n">
        <v>24</v>
      </c>
    </row>
    <row r="3534">
      <c r="A3534" t="inlineStr">
        <is>
          <t>L-13-EACH</t>
        </is>
      </c>
      <c r="B3534" t="inlineStr">
        <is>
          <t>L-13</t>
        </is>
      </c>
      <c r="C3534" t="n">
        <v>1</v>
      </c>
    </row>
    <row r="3535">
      <c r="A3535" t="inlineStr">
        <is>
          <t>L-13-PACK2</t>
        </is>
      </c>
      <c r="B3535" t="inlineStr">
        <is>
          <t>L-13</t>
        </is>
      </c>
      <c r="C3535" t="n">
        <v>2</v>
      </c>
    </row>
    <row r="3536">
      <c r="A3536" t="inlineStr">
        <is>
          <t>L-14-BOX</t>
        </is>
      </c>
      <c r="B3536" t="inlineStr">
        <is>
          <t>L-14</t>
        </is>
      </c>
      <c r="C3536" t="n">
        <v>24</v>
      </c>
    </row>
    <row r="3537">
      <c r="A3537" t="inlineStr">
        <is>
          <t>L-14-EACH</t>
        </is>
      </c>
      <c r="B3537" t="inlineStr">
        <is>
          <t>L-14</t>
        </is>
      </c>
      <c r="C3537" t="n">
        <v>1</v>
      </c>
    </row>
    <row r="3538">
      <c r="A3538" t="inlineStr">
        <is>
          <t>L-14-PACK2</t>
        </is>
      </c>
      <c r="B3538" t="inlineStr">
        <is>
          <t>L-14</t>
        </is>
      </c>
      <c r="C3538" t="n">
        <v>2</v>
      </c>
    </row>
    <row r="3539">
      <c r="A3539" t="inlineStr">
        <is>
          <t>L-15-BOX</t>
        </is>
      </c>
      <c r="B3539" t="inlineStr">
        <is>
          <t>L-15</t>
        </is>
      </c>
      <c r="C3539" t="n">
        <v>24</v>
      </c>
    </row>
    <row r="3540">
      <c r="A3540" t="inlineStr">
        <is>
          <t>L-15-EACH</t>
        </is>
      </c>
      <c r="B3540" t="inlineStr">
        <is>
          <t>L-15</t>
        </is>
      </c>
      <c r="C3540" t="n">
        <v>1</v>
      </c>
    </row>
    <row r="3541">
      <c r="A3541" t="inlineStr">
        <is>
          <t>L-15-PACK2</t>
        </is>
      </c>
      <c r="B3541" t="inlineStr">
        <is>
          <t>L-15</t>
        </is>
      </c>
      <c r="C3541" t="n">
        <v>2</v>
      </c>
    </row>
    <row r="3542">
      <c r="A3542" t="inlineStr">
        <is>
          <t>L-16-BOX</t>
        </is>
      </c>
      <c r="B3542" t="inlineStr">
        <is>
          <t>L-16</t>
        </is>
      </c>
      <c r="C3542" t="n">
        <v>24</v>
      </c>
    </row>
    <row r="3543">
      <c r="A3543" t="inlineStr">
        <is>
          <t>L-16-EACH</t>
        </is>
      </c>
      <c r="B3543" t="inlineStr">
        <is>
          <t>L-16</t>
        </is>
      </c>
      <c r="C3543" t="n">
        <v>1</v>
      </c>
    </row>
    <row r="3544">
      <c r="A3544" t="inlineStr">
        <is>
          <t>L-16-PACK2</t>
        </is>
      </c>
      <c r="B3544" t="inlineStr">
        <is>
          <t>L-16</t>
        </is>
      </c>
      <c r="C3544" t="n">
        <v>2</v>
      </c>
    </row>
    <row r="3545">
      <c r="A3545" t="inlineStr">
        <is>
          <t>L-17-BOX</t>
        </is>
      </c>
      <c r="B3545" t="inlineStr">
        <is>
          <t>L-17</t>
        </is>
      </c>
      <c r="C3545" t="n">
        <v>24</v>
      </c>
    </row>
    <row r="3546">
      <c r="A3546" t="inlineStr">
        <is>
          <t>L-17-EACH</t>
        </is>
      </c>
      <c r="B3546" t="inlineStr">
        <is>
          <t>L-17</t>
        </is>
      </c>
      <c r="C3546" t="n">
        <v>1</v>
      </c>
    </row>
    <row r="3547">
      <c r="A3547" t="inlineStr">
        <is>
          <t>L-17-PACK2</t>
        </is>
      </c>
      <c r="B3547" t="inlineStr">
        <is>
          <t>L-17</t>
        </is>
      </c>
      <c r="C3547" t="n">
        <v>2</v>
      </c>
    </row>
    <row r="3548">
      <c r="A3548" t="inlineStr">
        <is>
          <t>L-19-BOX</t>
        </is>
      </c>
      <c r="B3548" t="inlineStr">
        <is>
          <t>L-19</t>
        </is>
      </c>
      <c r="C3548" t="n">
        <v>24</v>
      </c>
    </row>
    <row r="3549">
      <c r="A3549" t="inlineStr">
        <is>
          <t>L-19-EACH</t>
        </is>
      </c>
      <c r="B3549" t="inlineStr">
        <is>
          <t>L-19</t>
        </is>
      </c>
      <c r="C3549" t="n">
        <v>1</v>
      </c>
    </row>
    <row r="3550">
      <c r="A3550" t="inlineStr">
        <is>
          <t>L-19-PACK2</t>
        </is>
      </c>
      <c r="B3550" t="inlineStr">
        <is>
          <t>L-19</t>
        </is>
      </c>
      <c r="C3550" t="n">
        <v>2</v>
      </c>
    </row>
    <row r="3551">
      <c r="A3551" t="inlineStr">
        <is>
          <t>L-1-BOX</t>
        </is>
      </c>
      <c r="B3551" t="inlineStr">
        <is>
          <t>L-1</t>
        </is>
      </c>
      <c r="C3551" t="n">
        <v>24</v>
      </c>
    </row>
    <row r="3552">
      <c r="A3552" t="inlineStr">
        <is>
          <t>L-1-EACH</t>
        </is>
      </c>
      <c r="B3552" t="inlineStr">
        <is>
          <t>L-1</t>
        </is>
      </c>
      <c r="C3552" t="n">
        <v>1</v>
      </c>
    </row>
    <row r="3553">
      <c r="A3553" t="inlineStr">
        <is>
          <t>L-1-PACK2</t>
        </is>
      </c>
      <c r="B3553" t="inlineStr">
        <is>
          <t>L-1</t>
        </is>
      </c>
      <c r="C3553" t="n">
        <v>2</v>
      </c>
    </row>
    <row r="3554">
      <c r="A3554" t="inlineStr">
        <is>
          <t>L-20-BAZIC</t>
        </is>
      </c>
      <c r="B3554" t="inlineStr">
        <is>
          <t>L-20</t>
        </is>
      </c>
      <c r="C3554" t="n">
        <v>1</v>
      </c>
    </row>
    <row r="3555">
      <c r="A3555" t="inlineStr">
        <is>
          <t>L-20-BOX</t>
        </is>
      </c>
      <c r="B3555" t="inlineStr">
        <is>
          <t>L-20</t>
        </is>
      </c>
      <c r="C3555" t="n">
        <v>24</v>
      </c>
    </row>
    <row r="3556">
      <c r="A3556" t="inlineStr">
        <is>
          <t>L-20-EACH</t>
        </is>
      </c>
      <c r="B3556" t="inlineStr">
        <is>
          <t>L-20</t>
        </is>
      </c>
      <c r="C3556" t="n">
        <v>1</v>
      </c>
    </row>
    <row r="3557">
      <c r="A3557" t="inlineStr">
        <is>
          <t>L-20-PACK2</t>
        </is>
      </c>
      <c r="B3557" t="inlineStr">
        <is>
          <t>L-20</t>
        </is>
      </c>
      <c r="C3557" t="n">
        <v>2</v>
      </c>
    </row>
    <row r="3558">
      <c r="A3558" t="inlineStr">
        <is>
          <t>L-23-BOX</t>
        </is>
      </c>
      <c r="B3558" t="inlineStr">
        <is>
          <t>L-23</t>
        </is>
      </c>
      <c r="C3558" t="n">
        <v>24</v>
      </c>
    </row>
    <row r="3559">
      <c r="A3559" t="inlineStr">
        <is>
          <t>L-23-EACH</t>
        </is>
      </c>
      <c r="B3559" t="inlineStr">
        <is>
          <t>L-23</t>
        </is>
      </c>
      <c r="C3559" t="n">
        <v>1</v>
      </c>
    </row>
    <row r="3560">
      <c r="A3560" t="inlineStr">
        <is>
          <t>L-23-PACK2</t>
        </is>
      </c>
      <c r="B3560" t="inlineStr">
        <is>
          <t>L-23</t>
        </is>
      </c>
      <c r="C3560" t="n">
        <v>2</v>
      </c>
    </row>
    <row r="3561">
      <c r="A3561" t="inlineStr">
        <is>
          <t>L-24-BOX</t>
        </is>
      </c>
      <c r="B3561" t="inlineStr">
        <is>
          <t>L-24</t>
        </is>
      </c>
      <c r="C3561" t="n">
        <v>24</v>
      </c>
    </row>
    <row r="3562">
      <c r="A3562" t="inlineStr">
        <is>
          <t>L-24-EACH</t>
        </is>
      </c>
      <c r="B3562" t="inlineStr">
        <is>
          <t>L-24</t>
        </is>
      </c>
      <c r="C3562" t="n">
        <v>1</v>
      </c>
    </row>
    <row r="3563">
      <c r="A3563" t="inlineStr">
        <is>
          <t>L-24-PACK2</t>
        </is>
      </c>
      <c r="B3563" t="inlineStr">
        <is>
          <t>L-24</t>
        </is>
      </c>
      <c r="C3563" t="n">
        <v>2</v>
      </c>
    </row>
    <row r="3564">
      <c r="A3564" t="inlineStr">
        <is>
          <t>L-28-BOX</t>
        </is>
      </c>
      <c r="B3564" t="inlineStr">
        <is>
          <t>L-28</t>
        </is>
      </c>
      <c r="C3564" t="n">
        <v>24</v>
      </c>
    </row>
    <row r="3565">
      <c r="A3565" t="inlineStr">
        <is>
          <t>L-28-EACH</t>
        </is>
      </c>
      <c r="B3565" t="inlineStr">
        <is>
          <t>L-28</t>
        </is>
      </c>
      <c r="C3565" t="n">
        <v>1</v>
      </c>
    </row>
    <row r="3566">
      <c r="A3566" t="inlineStr">
        <is>
          <t>L-28-PACK2</t>
        </is>
      </c>
      <c r="B3566" t="inlineStr">
        <is>
          <t>L-28</t>
        </is>
      </c>
      <c r="C3566" t="n">
        <v>2</v>
      </c>
    </row>
    <row r="3567">
      <c r="A3567" t="inlineStr">
        <is>
          <t>L-29-BOX</t>
        </is>
      </c>
      <c r="B3567" t="inlineStr">
        <is>
          <t>L-29</t>
        </is>
      </c>
      <c r="C3567" t="n">
        <v>24</v>
      </c>
    </row>
    <row r="3568">
      <c r="A3568" t="inlineStr">
        <is>
          <t>L-29-EACH</t>
        </is>
      </c>
      <c r="B3568" t="inlineStr">
        <is>
          <t>L-29</t>
        </is>
      </c>
      <c r="C3568" t="n">
        <v>1</v>
      </c>
    </row>
    <row r="3569">
      <c r="A3569" t="inlineStr">
        <is>
          <t>L-29-PACK2</t>
        </is>
      </c>
      <c r="B3569" t="inlineStr">
        <is>
          <t>L-29</t>
        </is>
      </c>
      <c r="C3569" t="n">
        <v>2</v>
      </c>
    </row>
    <row r="3570">
      <c r="A3570" t="inlineStr">
        <is>
          <t>L-2-BOX</t>
        </is>
      </c>
      <c r="B3570" t="inlineStr">
        <is>
          <t>L-2</t>
        </is>
      </c>
      <c r="C3570" t="n">
        <v>24</v>
      </c>
    </row>
    <row r="3571">
      <c r="A3571" t="inlineStr">
        <is>
          <t>L-2-EACH</t>
        </is>
      </c>
      <c r="B3571" t="inlineStr">
        <is>
          <t>L-2</t>
        </is>
      </c>
      <c r="C3571" t="n">
        <v>1</v>
      </c>
    </row>
    <row r="3572">
      <c r="A3572" t="inlineStr">
        <is>
          <t>L-2-PACK2</t>
        </is>
      </c>
      <c r="B3572" t="inlineStr">
        <is>
          <t>L-2</t>
        </is>
      </c>
      <c r="C3572" t="n">
        <v>2</v>
      </c>
    </row>
    <row r="3573">
      <c r="A3573" t="inlineStr">
        <is>
          <t>L-30-BOX</t>
        </is>
      </c>
      <c r="B3573" t="inlineStr">
        <is>
          <t>L-30</t>
        </is>
      </c>
      <c r="C3573" t="n">
        <v>24</v>
      </c>
    </row>
    <row r="3574">
      <c r="A3574" t="inlineStr">
        <is>
          <t>L-30-EACH</t>
        </is>
      </c>
      <c r="B3574" t="inlineStr">
        <is>
          <t>L-30</t>
        </is>
      </c>
      <c r="C3574" t="n">
        <v>1</v>
      </c>
    </row>
    <row r="3575">
      <c r="A3575" t="inlineStr">
        <is>
          <t>L-30-PACK2</t>
        </is>
      </c>
      <c r="B3575" t="inlineStr">
        <is>
          <t>L-30</t>
        </is>
      </c>
      <c r="C3575" t="n">
        <v>2</v>
      </c>
    </row>
    <row r="3576">
      <c r="A3576" t="inlineStr">
        <is>
          <t>L-31-BOX</t>
        </is>
      </c>
      <c r="B3576" t="inlineStr">
        <is>
          <t>L-31</t>
        </is>
      </c>
      <c r="C3576" t="n">
        <v>24</v>
      </c>
    </row>
    <row r="3577">
      <c r="A3577" t="inlineStr">
        <is>
          <t>L-31-EACH</t>
        </is>
      </c>
      <c r="B3577" t="inlineStr">
        <is>
          <t>L-31</t>
        </is>
      </c>
      <c r="C3577" t="n">
        <v>1</v>
      </c>
    </row>
    <row r="3578">
      <c r="A3578" t="inlineStr">
        <is>
          <t>L-31-PACK2</t>
        </is>
      </c>
      <c r="B3578" t="inlineStr">
        <is>
          <t>L-31</t>
        </is>
      </c>
      <c r="C3578" t="n">
        <v>2</v>
      </c>
    </row>
    <row r="3579">
      <c r="A3579" t="inlineStr">
        <is>
          <t>L-32-BOX</t>
        </is>
      </c>
      <c r="B3579" t="inlineStr">
        <is>
          <t>L-32</t>
        </is>
      </c>
      <c r="C3579" t="n">
        <v>24</v>
      </c>
    </row>
    <row r="3580">
      <c r="A3580" t="inlineStr">
        <is>
          <t>L-32-EACH</t>
        </is>
      </c>
      <c r="B3580" t="inlineStr">
        <is>
          <t>L-32</t>
        </is>
      </c>
      <c r="C3580" t="n">
        <v>1</v>
      </c>
    </row>
    <row r="3581">
      <c r="A3581" t="inlineStr">
        <is>
          <t>L-32-PACK2</t>
        </is>
      </c>
      <c r="B3581" t="inlineStr">
        <is>
          <t>L-32</t>
        </is>
      </c>
      <c r="C3581" t="n">
        <v>2</v>
      </c>
    </row>
    <row r="3582">
      <c r="A3582" t="inlineStr">
        <is>
          <t>L-3-BOX</t>
        </is>
      </c>
      <c r="B3582" t="inlineStr">
        <is>
          <t>L-3</t>
        </is>
      </c>
      <c r="C3582" t="n">
        <v>24</v>
      </c>
    </row>
    <row r="3583">
      <c r="A3583" t="inlineStr">
        <is>
          <t>L-3-EACH</t>
        </is>
      </c>
      <c r="B3583" t="inlineStr">
        <is>
          <t>L-3</t>
        </is>
      </c>
      <c r="C3583" t="n">
        <v>1</v>
      </c>
    </row>
    <row r="3584">
      <c r="A3584" t="inlineStr">
        <is>
          <t>L-3-PACK2</t>
        </is>
      </c>
      <c r="B3584" t="inlineStr">
        <is>
          <t>L-3</t>
        </is>
      </c>
      <c r="C3584" t="n">
        <v>2</v>
      </c>
    </row>
    <row r="3585">
      <c r="A3585" t="inlineStr">
        <is>
          <t>L-42-BOX</t>
        </is>
      </c>
      <c r="B3585" t="inlineStr">
        <is>
          <t>L-42</t>
        </is>
      </c>
      <c r="C3585" t="n">
        <v>24</v>
      </c>
    </row>
    <row r="3586">
      <c r="A3586" t="inlineStr">
        <is>
          <t>L-42-EACH</t>
        </is>
      </c>
      <c r="B3586" t="inlineStr">
        <is>
          <t>L-42</t>
        </is>
      </c>
      <c r="C3586" t="n">
        <v>1</v>
      </c>
    </row>
    <row r="3587">
      <c r="A3587" t="inlineStr">
        <is>
          <t>L-42-PACK2</t>
        </is>
      </c>
      <c r="B3587" t="inlineStr">
        <is>
          <t>L-42</t>
        </is>
      </c>
      <c r="C3587" t="n">
        <v>2</v>
      </c>
    </row>
    <row r="3588">
      <c r="A3588" t="inlineStr">
        <is>
          <t>L-45-BOX</t>
        </is>
      </c>
      <c r="B3588" t="inlineStr">
        <is>
          <t>L-45</t>
        </is>
      </c>
      <c r="C3588" t="n">
        <v>24</v>
      </c>
    </row>
    <row r="3589">
      <c r="A3589" t="inlineStr">
        <is>
          <t>L-45-EACH</t>
        </is>
      </c>
      <c r="B3589" t="inlineStr">
        <is>
          <t>L-45</t>
        </is>
      </c>
      <c r="C3589" t="n">
        <v>1</v>
      </c>
    </row>
    <row r="3590">
      <c r="A3590" t="inlineStr">
        <is>
          <t>L-45-PACK2</t>
        </is>
      </c>
      <c r="B3590" t="inlineStr">
        <is>
          <t>L-45</t>
        </is>
      </c>
      <c r="C3590" t="n">
        <v>2</v>
      </c>
    </row>
    <row r="3591">
      <c r="A3591" t="inlineStr">
        <is>
          <t>L-46-BOX</t>
        </is>
      </c>
      <c r="B3591" t="inlineStr">
        <is>
          <t>L-46</t>
        </is>
      </c>
      <c r="C3591" t="n">
        <v>24</v>
      </c>
    </row>
    <row r="3592">
      <c r="A3592" t="inlineStr">
        <is>
          <t>L-46-EACH</t>
        </is>
      </c>
      <c r="B3592" t="inlineStr">
        <is>
          <t>L-46</t>
        </is>
      </c>
      <c r="C3592" t="n">
        <v>1</v>
      </c>
    </row>
    <row r="3593">
      <c r="A3593" t="inlineStr">
        <is>
          <t>L-46-PACK2</t>
        </is>
      </c>
      <c r="B3593" t="inlineStr">
        <is>
          <t>L-46</t>
        </is>
      </c>
      <c r="C3593" t="n">
        <v>2</v>
      </c>
    </row>
    <row r="3594">
      <c r="A3594" t="inlineStr">
        <is>
          <t>L-4-BOX</t>
        </is>
      </c>
      <c r="B3594" t="inlineStr">
        <is>
          <t>L-4</t>
        </is>
      </c>
      <c r="C3594" t="n">
        <v>24</v>
      </c>
    </row>
    <row r="3595">
      <c r="A3595" t="inlineStr">
        <is>
          <t>L-4-EACH</t>
        </is>
      </c>
      <c r="B3595" t="inlineStr">
        <is>
          <t>L-4</t>
        </is>
      </c>
      <c r="C3595" t="n">
        <v>1</v>
      </c>
    </row>
    <row r="3596">
      <c r="A3596" t="inlineStr">
        <is>
          <t>L-4-PACK2</t>
        </is>
      </c>
      <c r="B3596" t="inlineStr">
        <is>
          <t>L-4</t>
        </is>
      </c>
      <c r="C3596" t="n">
        <v>2</v>
      </c>
    </row>
    <row r="3597">
      <c r="A3597" t="inlineStr">
        <is>
          <t>L-50-BOX</t>
        </is>
      </c>
      <c r="B3597" t="inlineStr">
        <is>
          <t>L-50</t>
        </is>
      </c>
      <c r="C3597" t="n">
        <v>24</v>
      </c>
    </row>
    <row r="3598">
      <c r="A3598" t="inlineStr">
        <is>
          <t>L-50-EACH</t>
        </is>
      </c>
      <c r="B3598" t="inlineStr">
        <is>
          <t>L-50</t>
        </is>
      </c>
      <c r="C3598" t="n">
        <v>1</v>
      </c>
    </row>
    <row r="3599">
      <c r="A3599" t="inlineStr">
        <is>
          <t>L-50-PACK2</t>
        </is>
      </c>
      <c r="B3599" t="inlineStr">
        <is>
          <t>L-50</t>
        </is>
      </c>
      <c r="C3599" t="n">
        <v>2</v>
      </c>
    </row>
    <row r="3600">
      <c r="A3600" t="inlineStr">
        <is>
          <t>L-52-BOX</t>
        </is>
      </c>
      <c r="B3600" t="inlineStr">
        <is>
          <t>L-52</t>
        </is>
      </c>
      <c r="C3600" t="n">
        <v>24</v>
      </c>
    </row>
    <row r="3601">
      <c r="A3601" t="inlineStr">
        <is>
          <t>L-52-EACH</t>
        </is>
      </c>
      <c r="B3601" t="inlineStr">
        <is>
          <t>L-52</t>
        </is>
      </c>
      <c r="C3601" t="n">
        <v>1</v>
      </c>
    </row>
    <row r="3602">
      <c r="A3602" t="inlineStr">
        <is>
          <t>L-52-PACK2</t>
        </is>
      </c>
      <c r="B3602" t="inlineStr">
        <is>
          <t>L-52</t>
        </is>
      </c>
      <c r="C3602" t="n">
        <v>2</v>
      </c>
    </row>
    <row r="3603">
      <c r="A3603" t="inlineStr">
        <is>
          <t>L-53-BOX</t>
        </is>
      </c>
      <c r="B3603" t="inlineStr">
        <is>
          <t>L-53</t>
        </is>
      </c>
      <c r="C3603" t="n">
        <v>24</v>
      </c>
    </row>
    <row r="3604">
      <c r="A3604" t="inlineStr">
        <is>
          <t>L-53-EACH</t>
        </is>
      </c>
      <c r="B3604" t="inlineStr">
        <is>
          <t>L-53</t>
        </is>
      </c>
      <c r="C3604" t="n">
        <v>1</v>
      </c>
    </row>
    <row r="3605">
      <c r="A3605" t="inlineStr">
        <is>
          <t>L-53-PACK2</t>
        </is>
      </c>
      <c r="B3605" t="inlineStr">
        <is>
          <t>L-53</t>
        </is>
      </c>
      <c r="C3605" t="n">
        <v>2</v>
      </c>
    </row>
    <row r="3606">
      <c r="A3606" t="inlineStr">
        <is>
          <t>L-55-BOX</t>
        </is>
      </c>
      <c r="B3606" t="inlineStr">
        <is>
          <t>L-55</t>
        </is>
      </c>
      <c r="C3606" t="n">
        <v>24</v>
      </c>
    </row>
    <row r="3607">
      <c r="A3607" t="inlineStr">
        <is>
          <t>L-55-EACH</t>
        </is>
      </c>
      <c r="B3607" t="inlineStr">
        <is>
          <t>L-55</t>
        </is>
      </c>
      <c r="C3607" t="n">
        <v>1</v>
      </c>
    </row>
    <row r="3608">
      <c r="A3608" t="inlineStr">
        <is>
          <t>L-55-PACK2</t>
        </is>
      </c>
      <c r="B3608" t="inlineStr">
        <is>
          <t>L-55</t>
        </is>
      </c>
      <c r="C3608" t="n">
        <v>2</v>
      </c>
    </row>
    <row r="3609">
      <c r="A3609" t="inlineStr">
        <is>
          <t>L-5-BOX</t>
        </is>
      </c>
      <c r="B3609" t="inlineStr">
        <is>
          <t>L-5</t>
        </is>
      </c>
      <c r="C3609" t="n">
        <v>24</v>
      </c>
    </row>
    <row r="3610">
      <c r="A3610" t="inlineStr">
        <is>
          <t>L-5-EACH</t>
        </is>
      </c>
      <c r="B3610" t="inlineStr">
        <is>
          <t>L-5</t>
        </is>
      </c>
      <c r="C3610" t="n">
        <v>1</v>
      </c>
    </row>
    <row r="3611">
      <c r="A3611" t="inlineStr">
        <is>
          <t>L-5-PACK2</t>
        </is>
      </c>
      <c r="B3611" t="inlineStr">
        <is>
          <t>L-5</t>
        </is>
      </c>
      <c r="C3611" t="n">
        <v>2</v>
      </c>
    </row>
    <row r="3612">
      <c r="A3612" t="inlineStr">
        <is>
          <t>L-9-BOX</t>
        </is>
      </c>
      <c r="B3612" t="inlineStr">
        <is>
          <t>L-9</t>
        </is>
      </c>
      <c r="C3612" t="n">
        <v>24</v>
      </c>
    </row>
    <row r="3613">
      <c r="A3613" t="inlineStr">
        <is>
          <t>L-9-EACH</t>
        </is>
      </c>
      <c r="B3613" t="inlineStr">
        <is>
          <t>L-9</t>
        </is>
      </c>
      <c r="C3613" t="n">
        <v>1</v>
      </c>
    </row>
    <row r="3614">
      <c r="A3614" t="inlineStr">
        <is>
          <t>L-9-PACK2</t>
        </is>
      </c>
      <c r="B3614" t="inlineStr">
        <is>
          <t>L-9</t>
        </is>
      </c>
      <c r="C3614" t="n">
        <v>2</v>
      </c>
    </row>
    <row r="3615">
      <c r="A3615" t="inlineStr">
        <is>
          <t>S-10-BOX</t>
        </is>
      </c>
      <c r="B3615" t="inlineStr">
        <is>
          <t>S-10</t>
        </is>
      </c>
      <c r="C3615" t="n">
        <v>24</v>
      </c>
    </row>
    <row r="3616">
      <c r="A3616" t="inlineStr">
        <is>
          <t>S-10-EACH</t>
        </is>
      </c>
      <c r="B3616" t="inlineStr">
        <is>
          <t>S-10</t>
        </is>
      </c>
      <c r="C3616" t="n">
        <v>1</v>
      </c>
    </row>
    <row r="3617">
      <c r="A3617" t="inlineStr">
        <is>
          <t>S-10-PACK4</t>
        </is>
      </c>
      <c r="B3617" t="inlineStr">
        <is>
          <t>S-10</t>
        </is>
      </c>
      <c r="C3617" t="n">
        <v>4</v>
      </c>
    </row>
    <row r="3618">
      <c r="A3618" t="inlineStr">
        <is>
          <t>S-11-BOX</t>
        </is>
      </c>
      <c r="B3618" t="inlineStr">
        <is>
          <t>S-11</t>
        </is>
      </c>
      <c r="C3618" t="n">
        <v>24</v>
      </c>
    </row>
    <row r="3619">
      <c r="A3619" t="inlineStr">
        <is>
          <t>S-11-EACH</t>
        </is>
      </c>
      <c r="B3619" t="inlineStr">
        <is>
          <t>S-11</t>
        </is>
      </c>
      <c r="C3619" t="n">
        <v>1</v>
      </c>
    </row>
    <row r="3620">
      <c r="A3620" t="inlineStr">
        <is>
          <t>S-11-PACK4</t>
        </is>
      </c>
      <c r="B3620" t="inlineStr">
        <is>
          <t>S-11</t>
        </is>
      </c>
      <c r="C3620" t="n">
        <v>4</v>
      </c>
    </row>
    <row r="3621">
      <c r="A3621" t="inlineStr">
        <is>
          <t>S-12-BOX</t>
        </is>
      </c>
      <c r="B3621" t="inlineStr">
        <is>
          <t>S-12</t>
        </is>
      </c>
      <c r="C3621" t="n">
        <v>24</v>
      </c>
    </row>
    <row r="3622">
      <c r="A3622" t="inlineStr">
        <is>
          <t>S-12-EACH</t>
        </is>
      </c>
      <c r="B3622" t="inlineStr">
        <is>
          <t>S-12</t>
        </is>
      </c>
      <c r="C3622" t="n">
        <v>1</v>
      </c>
    </row>
    <row r="3623">
      <c r="A3623" t="inlineStr">
        <is>
          <t>S-12-PACK4</t>
        </is>
      </c>
      <c r="B3623" t="inlineStr">
        <is>
          <t>S-12</t>
        </is>
      </c>
      <c r="C3623" t="n">
        <v>4</v>
      </c>
    </row>
    <row r="3624">
      <c r="A3624" t="inlineStr">
        <is>
          <t>S-13-BOX</t>
        </is>
      </c>
      <c r="B3624" t="inlineStr">
        <is>
          <t>S-13</t>
        </is>
      </c>
      <c r="C3624" t="n">
        <v>24</v>
      </c>
    </row>
    <row r="3625">
      <c r="A3625" t="inlineStr">
        <is>
          <t>S-13-EACH</t>
        </is>
      </c>
      <c r="B3625" t="inlineStr">
        <is>
          <t>S-13</t>
        </is>
      </c>
      <c r="C3625" t="n">
        <v>1</v>
      </c>
    </row>
    <row r="3626">
      <c r="A3626" t="inlineStr">
        <is>
          <t>S-13-PACK4</t>
        </is>
      </c>
      <c r="B3626" t="inlineStr">
        <is>
          <t>S-13</t>
        </is>
      </c>
      <c r="C3626" t="n">
        <v>4</v>
      </c>
    </row>
    <row r="3627">
      <c r="A3627" t="inlineStr">
        <is>
          <t>S-14-BOX</t>
        </is>
      </c>
      <c r="B3627" t="inlineStr">
        <is>
          <t>S-14</t>
        </is>
      </c>
      <c r="C3627" t="n">
        <v>24</v>
      </c>
    </row>
    <row r="3628">
      <c r="A3628" t="inlineStr">
        <is>
          <t>S-14-EACH</t>
        </is>
      </c>
      <c r="B3628" t="inlineStr">
        <is>
          <t>S-14</t>
        </is>
      </c>
      <c r="C3628" t="n">
        <v>1</v>
      </c>
    </row>
    <row r="3629">
      <c r="A3629" t="inlineStr">
        <is>
          <t>S-14-PACK4</t>
        </is>
      </c>
      <c r="B3629" t="inlineStr">
        <is>
          <t>S-14</t>
        </is>
      </c>
      <c r="C3629" t="n">
        <v>4</v>
      </c>
    </row>
    <row r="3630">
      <c r="A3630" t="inlineStr">
        <is>
          <t>S-15-BOX</t>
        </is>
      </c>
      <c r="B3630" t="inlineStr">
        <is>
          <t>S-15</t>
        </is>
      </c>
      <c r="C3630" t="n">
        <v>24</v>
      </c>
    </row>
    <row r="3631">
      <c r="A3631" t="inlineStr">
        <is>
          <t>S-15-EACH</t>
        </is>
      </c>
      <c r="B3631" t="inlineStr">
        <is>
          <t>S-15</t>
        </is>
      </c>
      <c r="C3631" t="n">
        <v>1</v>
      </c>
    </row>
    <row r="3632">
      <c r="A3632" t="inlineStr">
        <is>
          <t>S-15-PACK4</t>
        </is>
      </c>
      <c r="B3632" t="inlineStr">
        <is>
          <t>S-15</t>
        </is>
      </c>
      <c r="C3632" t="n">
        <v>4</v>
      </c>
    </row>
    <row r="3633">
      <c r="A3633" t="inlineStr">
        <is>
          <t>S-16-BOX</t>
        </is>
      </c>
      <c r="B3633" t="inlineStr">
        <is>
          <t>S-16</t>
        </is>
      </c>
      <c r="C3633" t="n">
        <v>24</v>
      </c>
    </row>
    <row r="3634">
      <c r="A3634" t="inlineStr">
        <is>
          <t>S-16-EACH</t>
        </is>
      </c>
      <c r="B3634" t="inlineStr">
        <is>
          <t>S-16</t>
        </is>
      </c>
      <c r="C3634" t="n">
        <v>1</v>
      </c>
    </row>
    <row r="3635">
      <c r="A3635" t="inlineStr">
        <is>
          <t>S-16-PACK4</t>
        </is>
      </c>
      <c r="B3635" t="inlineStr">
        <is>
          <t>S-16</t>
        </is>
      </c>
      <c r="C3635" t="n">
        <v>4</v>
      </c>
    </row>
    <row r="3636">
      <c r="A3636" t="inlineStr">
        <is>
          <t>S-17-BOX</t>
        </is>
      </c>
      <c r="B3636" t="inlineStr">
        <is>
          <t>S-17</t>
        </is>
      </c>
      <c r="C3636" t="n">
        <v>24</v>
      </c>
    </row>
    <row r="3637">
      <c r="A3637" t="inlineStr">
        <is>
          <t>S-17-EACH</t>
        </is>
      </c>
      <c r="B3637" t="inlineStr">
        <is>
          <t>S-17</t>
        </is>
      </c>
      <c r="C3637" t="n">
        <v>1</v>
      </c>
    </row>
    <row r="3638">
      <c r="A3638" t="inlineStr">
        <is>
          <t>S-17-PACK4</t>
        </is>
      </c>
      <c r="B3638" t="inlineStr">
        <is>
          <t>S-17</t>
        </is>
      </c>
      <c r="C3638" t="n">
        <v>4</v>
      </c>
    </row>
    <row r="3639">
      <c r="A3639" t="inlineStr">
        <is>
          <t>S-19-BOX</t>
        </is>
      </c>
      <c r="B3639" t="inlineStr">
        <is>
          <t>S-19</t>
        </is>
      </c>
      <c r="C3639" t="n">
        <v>24</v>
      </c>
    </row>
    <row r="3640">
      <c r="A3640" t="inlineStr">
        <is>
          <t>S-19-EACH</t>
        </is>
      </c>
      <c r="B3640" t="inlineStr">
        <is>
          <t>S-19</t>
        </is>
      </c>
      <c r="C3640" t="n">
        <v>1</v>
      </c>
    </row>
    <row r="3641">
      <c r="A3641" t="inlineStr">
        <is>
          <t>S-19-PACK4</t>
        </is>
      </c>
      <c r="B3641" t="inlineStr">
        <is>
          <t>S-19</t>
        </is>
      </c>
      <c r="C3641" t="n">
        <v>4</v>
      </c>
    </row>
    <row r="3642">
      <c r="A3642" t="inlineStr">
        <is>
          <t>S-1-BOX</t>
        </is>
      </c>
      <c r="B3642" t="inlineStr">
        <is>
          <t>S-1</t>
        </is>
      </c>
      <c r="C3642" t="n">
        <v>24</v>
      </c>
    </row>
    <row r="3643">
      <c r="A3643" t="inlineStr">
        <is>
          <t>S-1-EACH</t>
        </is>
      </c>
      <c r="B3643" t="inlineStr">
        <is>
          <t>S-1</t>
        </is>
      </c>
      <c r="C3643" t="n">
        <v>1</v>
      </c>
    </row>
    <row r="3644">
      <c r="A3644" t="inlineStr">
        <is>
          <t>S-1-PACK4</t>
        </is>
      </c>
      <c r="B3644" t="inlineStr">
        <is>
          <t>S-1</t>
        </is>
      </c>
      <c r="C3644" t="n">
        <v>4</v>
      </c>
    </row>
    <row r="3645">
      <c r="A3645" t="inlineStr">
        <is>
          <t>S-20-BOX</t>
        </is>
      </c>
      <c r="B3645" t="inlineStr">
        <is>
          <t>S-20</t>
        </is>
      </c>
      <c r="C3645" t="n">
        <v>24</v>
      </c>
    </row>
    <row r="3646">
      <c r="A3646" t="inlineStr">
        <is>
          <t>S-20-EACH</t>
        </is>
      </c>
      <c r="B3646" t="inlineStr">
        <is>
          <t>S-20</t>
        </is>
      </c>
      <c r="C3646" t="n">
        <v>1</v>
      </c>
    </row>
    <row r="3647">
      <c r="A3647" t="inlineStr">
        <is>
          <t>S-20-PACK4</t>
        </is>
      </c>
      <c r="B3647" t="inlineStr">
        <is>
          <t>S-20</t>
        </is>
      </c>
      <c r="C3647" t="n">
        <v>4</v>
      </c>
    </row>
    <row r="3648">
      <c r="A3648" t="inlineStr">
        <is>
          <t>S-23-BOX</t>
        </is>
      </c>
      <c r="B3648" t="inlineStr">
        <is>
          <t>S-23</t>
        </is>
      </c>
      <c r="C3648" t="n">
        <v>24</v>
      </c>
    </row>
    <row r="3649">
      <c r="A3649" t="inlineStr">
        <is>
          <t>S-23-EACH</t>
        </is>
      </c>
      <c r="B3649" t="inlineStr">
        <is>
          <t>S-23</t>
        </is>
      </c>
      <c r="C3649" t="n">
        <v>1</v>
      </c>
    </row>
    <row r="3650">
      <c r="A3650" t="inlineStr">
        <is>
          <t>S-23-PACK4</t>
        </is>
      </c>
      <c r="B3650" t="inlineStr">
        <is>
          <t>S-23</t>
        </is>
      </c>
      <c r="C3650" t="n">
        <v>4</v>
      </c>
    </row>
    <row r="3651">
      <c r="A3651" t="inlineStr">
        <is>
          <t>S-24-BOX</t>
        </is>
      </c>
      <c r="B3651" t="inlineStr">
        <is>
          <t>S-24</t>
        </is>
      </c>
      <c r="C3651" t="n">
        <v>24</v>
      </c>
    </row>
    <row r="3652">
      <c r="A3652" t="inlineStr">
        <is>
          <t>S-24-EACH</t>
        </is>
      </c>
      <c r="B3652" t="inlineStr">
        <is>
          <t>S-24</t>
        </is>
      </c>
      <c r="C3652" t="n">
        <v>1</v>
      </c>
    </row>
    <row r="3653">
      <c r="A3653" t="inlineStr">
        <is>
          <t>S-24-PACK4</t>
        </is>
      </c>
      <c r="B3653" t="inlineStr">
        <is>
          <t>S-24</t>
        </is>
      </c>
      <c r="C3653" t="n">
        <v>4</v>
      </c>
    </row>
    <row r="3654">
      <c r="A3654" t="inlineStr">
        <is>
          <t>S-28-BOX</t>
        </is>
      </c>
      <c r="B3654" t="inlineStr">
        <is>
          <t>S-28</t>
        </is>
      </c>
      <c r="C3654" t="n">
        <v>24</v>
      </c>
    </row>
    <row r="3655">
      <c r="A3655" t="inlineStr">
        <is>
          <t>S-28-EACH</t>
        </is>
      </c>
      <c r="B3655" t="inlineStr">
        <is>
          <t>S-28</t>
        </is>
      </c>
      <c r="C3655" t="n">
        <v>1</v>
      </c>
    </row>
    <row r="3656">
      <c r="A3656" t="inlineStr">
        <is>
          <t>S-28-PACK4</t>
        </is>
      </c>
      <c r="B3656" t="inlineStr">
        <is>
          <t>S-28</t>
        </is>
      </c>
      <c r="C3656" t="n">
        <v>4</v>
      </c>
    </row>
    <row r="3657">
      <c r="A3657" t="inlineStr">
        <is>
          <t>S-29-BOX</t>
        </is>
      </c>
      <c r="B3657" t="inlineStr">
        <is>
          <t>S-29</t>
        </is>
      </c>
      <c r="C3657" t="n">
        <v>24</v>
      </c>
    </row>
    <row r="3658">
      <c r="A3658" t="inlineStr">
        <is>
          <t>S-29-EACH</t>
        </is>
      </c>
      <c r="B3658" t="inlineStr">
        <is>
          <t>S-29</t>
        </is>
      </c>
      <c r="C3658" t="n">
        <v>1</v>
      </c>
    </row>
    <row r="3659">
      <c r="A3659" t="inlineStr">
        <is>
          <t>S-29-PACK4</t>
        </is>
      </c>
      <c r="B3659" t="inlineStr">
        <is>
          <t>S-29</t>
        </is>
      </c>
      <c r="C3659" t="n">
        <v>4</v>
      </c>
    </row>
    <row r="3660">
      <c r="A3660" t="inlineStr">
        <is>
          <t>S-2-BOX</t>
        </is>
      </c>
      <c r="B3660" t="inlineStr">
        <is>
          <t>S-2</t>
        </is>
      </c>
      <c r="C3660" t="n">
        <v>24</v>
      </c>
    </row>
    <row r="3661">
      <c r="A3661" t="inlineStr">
        <is>
          <t>S-2-EACH</t>
        </is>
      </c>
      <c r="B3661" t="inlineStr">
        <is>
          <t>S-2</t>
        </is>
      </c>
      <c r="C3661" t="n">
        <v>1</v>
      </c>
    </row>
    <row r="3662">
      <c r="A3662" t="inlineStr">
        <is>
          <t>S-2-PACK4</t>
        </is>
      </c>
      <c r="B3662" t="inlineStr">
        <is>
          <t>S-2</t>
        </is>
      </c>
      <c r="C3662" t="n">
        <v>4</v>
      </c>
    </row>
    <row r="3663">
      <c r="A3663" t="inlineStr">
        <is>
          <t>S-30-BOX</t>
        </is>
      </c>
      <c r="B3663" t="inlineStr">
        <is>
          <t>S-30</t>
        </is>
      </c>
      <c r="C3663" t="n">
        <v>24</v>
      </c>
    </row>
    <row r="3664">
      <c r="A3664" t="inlineStr">
        <is>
          <t>S-30-EACH</t>
        </is>
      </c>
      <c r="B3664" t="inlineStr">
        <is>
          <t>S-30</t>
        </is>
      </c>
      <c r="C3664" t="n">
        <v>1</v>
      </c>
    </row>
    <row r="3665">
      <c r="A3665" t="inlineStr">
        <is>
          <t>S-30-PACK4</t>
        </is>
      </c>
      <c r="B3665" t="inlineStr">
        <is>
          <t>S-30</t>
        </is>
      </c>
      <c r="C3665" t="n">
        <v>4</v>
      </c>
    </row>
    <row r="3666">
      <c r="A3666" t="inlineStr">
        <is>
          <t>S-31-BOX</t>
        </is>
      </c>
      <c r="B3666" t="inlineStr">
        <is>
          <t>S-31</t>
        </is>
      </c>
      <c r="C3666" t="n">
        <v>24</v>
      </c>
    </row>
    <row r="3667">
      <c r="A3667" t="inlineStr">
        <is>
          <t>S-31-EACH</t>
        </is>
      </c>
      <c r="B3667" t="inlineStr">
        <is>
          <t>S-31</t>
        </is>
      </c>
      <c r="C3667" t="n">
        <v>1</v>
      </c>
    </row>
    <row r="3668">
      <c r="A3668" t="inlineStr">
        <is>
          <t>S-31-PACK4</t>
        </is>
      </c>
      <c r="B3668" t="inlineStr">
        <is>
          <t>S-31</t>
        </is>
      </c>
      <c r="C3668" t="n">
        <v>4</v>
      </c>
    </row>
    <row r="3669">
      <c r="A3669" t="inlineStr">
        <is>
          <t>S-32-BOX</t>
        </is>
      </c>
      <c r="B3669" t="inlineStr">
        <is>
          <t>S-32</t>
        </is>
      </c>
      <c r="C3669" t="n">
        <v>24</v>
      </c>
    </row>
    <row r="3670">
      <c r="A3670" t="inlineStr">
        <is>
          <t>S-32-EACH</t>
        </is>
      </c>
      <c r="B3670" t="inlineStr">
        <is>
          <t>S-32</t>
        </is>
      </c>
      <c r="C3670" t="n">
        <v>1</v>
      </c>
    </row>
    <row r="3671">
      <c r="A3671" t="inlineStr">
        <is>
          <t>S-32-PACK4</t>
        </is>
      </c>
      <c r="B3671" t="inlineStr">
        <is>
          <t>S-32</t>
        </is>
      </c>
      <c r="C3671" t="n">
        <v>4</v>
      </c>
    </row>
    <row r="3672">
      <c r="A3672" t="inlineStr">
        <is>
          <t>S-3-BOX</t>
        </is>
      </c>
      <c r="B3672" t="inlineStr">
        <is>
          <t>S-3</t>
        </is>
      </c>
      <c r="C3672" t="n">
        <v>24</v>
      </c>
    </row>
    <row r="3673">
      <c r="A3673" t="inlineStr">
        <is>
          <t>S-3-EACH</t>
        </is>
      </c>
      <c r="B3673" t="inlineStr">
        <is>
          <t>S-3</t>
        </is>
      </c>
      <c r="C3673" t="n">
        <v>1</v>
      </c>
    </row>
    <row r="3674">
      <c r="A3674" t="inlineStr">
        <is>
          <t>S-3-PACK4</t>
        </is>
      </c>
      <c r="B3674" t="inlineStr">
        <is>
          <t>S-3</t>
        </is>
      </c>
      <c r="C3674" t="n">
        <v>4</v>
      </c>
    </row>
    <row r="3675">
      <c r="A3675" t="inlineStr">
        <is>
          <t>S-42-BOX</t>
        </is>
      </c>
      <c r="B3675" t="inlineStr">
        <is>
          <t>S-42</t>
        </is>
      </c>
      <c r="C3675" t="n">
        <v>24</v>
      </c>
    </row>
    <row r="3676">
      <c r="A3676" t="inlineStr">
        <is>
          <t>S-42-EACH</t>
        </is>
      </c>
      <c r="B3676" t="inlineStr">
        <is>
          <t>S-42</t>
        </is>
      </c>
      <c r="C3676" t="n">
        <v>1</v>
      </c>
    </row>
    <row r="3677">
      <c r="A3677" t="inlineStr">
        <is>
          <t>S-42-PACK4</t>
        </is>
      </c>
      <c r="B3677" t="inlineStr">
        <is>
          <t>S-42</t>
        </is>
      </c>
      <c r="C3677" t="n">
        <v>4</v>
      </c>
    </row>
    <row r="3678">
      <c r="A3678" t="inlineStr">
        <is>
          <t>S-45-BOX</t>
        </is>
      </c>
      <c r="B3678" t="inlineStr">
        <is>
          <t>S-45</t>
        </is>
      </c>
      <c r="C3678" t="n">
        <v>24</v>
      </c>
    </row>
    <row r="3679">
      <c r="A3679" t="inlineStr">
        <is>
          <t>S-45-EACH</t>
        </is>
      </c>
      <c r="B3679" t="inlineStr">
        <is>
          <t>S-45</t>
        </is>
      </c>
      <c r="C3679" t="n">
        <v>1</v>
      </c>
    </row>
    <row r="3680">
      <c r="A3680" t="inlineStr">
        <is>
          <t>S-45-PACK4</t>
        </is>
      </c>
      <c r="B3680" t="inlineStr">
        <is>
          <t>S-45</t>
        </is>
      </c>
      <c r="C3680" t="n">
        <v>4</v>
      </c>
    </row>
    <row r="3681">
      <c r="A3681" t="inlineStr">
        <is>
          <t>S-46-BOX</t>
        </is>
      </c>
      <c r="B3681" t="inlineStr">
        <is>
          <t>S-46</t>
        </is>
      </c>
      <c r="C3681" t="n">
        <v>24</v>
      </c>
    </row>
    <row r="3682">
      <c r="A3682" t="inlineStr">
        <is>
          <t>S-46-EACH</t>
        </is>
      </c>
      <c r="B3682" t="inlineStr">
        <is>
          <t>S-46</t>
        </is>
      </c>
      <c r="C3682" t="n">
        <v>1</v>
      </c>
    </row>
    <row r="3683">
      <c r="A3683" t="inlineStr">
        <is>
          <t>S-46-PACK4</t>
        </is>
      </c>
      <c r="B3683" t="inlineStr">
        <is>
          <t>S-46</t>
        </is>
      </c>
      <c r="C3683" t="n">
        <v>4</v>
      </c>
    </row>
    <row r="3684">
      <c r="A3684" t="inlineStr">
        <is>
          <t>S-4-BOX</t>
        </is>
      </c>
      <c r="B3684" t="inlineStr">
        <is>
          <t>S-4</t>
        </is>
      </c>
      <c r="C3684" t="n">
        <v>24</v>
      </c>
    </row>
    <row r="3685">
      <c r="A3685" t="inlineStr">
        <is>
          <t>S-4-EACH</t>
        </is>
      </c>
      <c r="B3685" t="inlineStr">
        <is>
          <t>S-4</t>
        </is>
      </c>
      <c r="C3685" t="n">
        <v>1</v>
      </c>
    </row>
    <row r="3686">
      <c r="A3686" t="inlineStr">
        <is>
          <t>S-4-PACK4</t>
        </is>
      </c>
      <c r="B3686" t="inlineStr">
        <is>
          <t>S-4</t>
        </is>
      </c>
      <c r="C3686" t="n">
        <v>4</v>
      </c>
    </row>
    <row r="3687">
      <c r="A3687" t="inlineStr">
        <is>
          <t>S-50-BOX</t>
        </is>
      </c>
      <c r="B3687" t="inlineStr">
        <is>
          <t>S-50</t>
        </is>
      </c>
      <c r="C3687" t="n">
        <v>24</v>
      </c>
    </row>
    <row r="3688">
      <c r="A3688" t="inlineStr">
        <is>
          <t>S-50-EACH</t>
        </is>
      </c>
      <c r="B3688" t="inlineStr">
        <is>
          <t>S-50</t>
        </is>
      </c>
      <c r="C3688" t="n">
        <v>1</v>
      </c>
    </row>
    <row r="3689">
      <c r="A3689" t="inlineStr">
        <is>
          <t>S-50-PACK4</t>
        </is>
      </c>
      <c r="B3689" t="inlineStr">
        <is>
          <t>S-50</t>
        </is>
      </c>
      <c r="C3689" t="n">
        <v>4</v>
      </c>
    </row>
    <row r="3690">
      <c r="A3690" t="inlineStr">
        <is>
          <t>S-52-BOX</t>
        </is>
      </c>
      <c r="B3690" t="inlineStr">
        <is>
          <t>S-52</t>
        </is>
      </c>
      <c r="C3690" t="n">
        <v>24</v>
      </c>
    </row>
    <row r="3691">
      <c r="A3691" t="inlineStr">
        <is>
          <t>S-52-EACH</t>
        </is>
      </c>
      <c r="B3691" t="inlineStr">
        <is>
          <t>S-52</t>
        </is>
      </c>
      <c r="C3691" t="n">
        <v>1</v>
      </c>
    </row>
    <row r="3692">
      <c r="A3692" t="inlineStr">
        <is>
          <t>S-52-PACK4</t>
        </is>
      </c>
      <c r="B3692" t="inlineStr">
        <is>
          <t>S-52</t>
        </is>
      </c>
      <c r="C3692" t="n">
        <v>4</v>
      </c>
    </row>
    <row r="3693">
      <c r="A3693" t="inlineStr">
        <is>
          <t>S-53-BOX</t>
        </is>
      </c>
      <c r="B3693" t="inlineStr">
        <is>
          <t>S-53</t>
        </is>
      </c>
      <c r="C3693" t="n">
        <v>24</v>
      </c>
    </row>
    <row r="3694">
      <c r="A3694" t="inlineStr">
        <is>
          <t>S-53-EACH</t>
        </is>
      </c>
      <c r="B3694" t="inlineStr">
        <is>
          <t>S-53</t>
        </is>
      </c>
      <c r="C3694" t="n">
        <v>1</v>
      </c>
    </row>
    <row r="3695">
      <c r="A3695" t="inlineStr">
        <is>
          <t>S-53-PACK4</t>
        </is>
      </c>
      <c r="B3695" t="inlineStr">
        <is>
          <t>S-53</t>
        </is>
      </c>
      <c r="C3695" t="n">
        <v>4</v>
      </c>
    </row>
    <row r="3696">
      <c r="A3696" t="inlineStr">
        <is>
          <t>S-55-BOX</t>
        </is>
      </c>
      <c r="B3696" t="inlineStr">
        <is>
          <t>S-55</t>
        </is>
      </c>
      <c r="C3696" t="n">
        <v>24</v>
      </c>
    </row>
    <row r="3697">
      <c r="A3697" t="inlineStr">
        <is>
          <t>S-55-EACH</t>
        </is>
      </c>
      <c r="B3697" t="inlineStr">
        <is>
          <t>S-55</t>
        </is>
      </c>
      <c r="C3697" t="n">
        <v>1</v>
      </c>
    </row>
    <row r="3698">
      <c r="A3698" t="inlineStr">
        <is>
          <t>S-55-PACK4</t>
        </is>
      </c>
      <c r="B3698" t="inlineStr">
        <is>
          <t>S-55</t>
        </is>
      </c>
      <c r="C3698" t="n">
        <v>4</v>
      </c>
    </row>
    <row r="3699">
      <c r="A3699" t="inlineStr">
        <is>
          <t>S-5-BOX</t>
        </is>
      </c>
      <c r="B3699" t="inlineStr">
        <is>
          <t>S-5</t>
        </is>
      </c>
      <c r="C3699" t="n">
        <v>24</v>
      </c>
    </row>
    <row r="3700">
      <c r="A3700" t="inlineStr">
        <is>
          <t>S-5-EACH</t>
        </is>
      </c>
      <c r="B3700" t="inlineStr">
        <is>
          <t>S-5</t>
        </is>
      </c>
      <c r="C3700" t="n">
        <v>1</v>
      </c>
    </row>
    <row r="3701">
      <c r="A3701" t="inlineStr">
        <is>
          <t>S-5-PACK4</t>
        </is>
      </c>
      <c r="B3701" t="inlineStr">
        <is>
          <t>S-5</t>
        </is>
      </c>
      <c r="C3701" t="n">
        <v>4</v>
      </c>
    </row>
    <row r="3702">
      <c r="A3702" t="inlineStr">
        <is>
          <t>S-9-BOX</t>
        </is>
      </c>
      <c r="B3702" t="inlineStr">
        <is>
          <t>S-9</t>
        </is>
      </c>
      <c r="C3702" t="n">
        <v>24</v>
      </c>
    </row>
    <row r="3703">
      <c r="A3703" t="inlineStr">
        <is>
          <t>S-9-EACH</t>
        </is>
      </c>
      <c r="B3703" t="inlineStr">
        <is>
          <t>S-9</t>
        </is>
      </c>
      <c r="C3703" t="n">
        <v>1</v>
      </c>
    </row>
    <row r="3704">
      <c r="A3704" t="inlineStr">
        <is>
          <t>S-9-PACK4</t>
        </is>
      </c>
      <c r="B3704" t="inlineStr">
        <is>
          <t>S-9</t>
        </is>
      </c>
      <c r="C3704" t="n">
        <v>4</v>
      </c>
    </row>
    <row r="3705">
      <c r="A3705" t="inlineStr">
        <is>
          <t>2901-PACK4</t>
        </is>
      </c>
      <c r="B3705" t="n">
        <v>2901</v>
      </c>
      <c r="C3705" t="n">
        <v>4</v>
      </c>
    </row>
    <row r="3706">
      <c r="A3706" t="inlineStr">
        <is>
          <t>851-EACH</t>
        </is>
      </c>
      <c r="B3706" t="n">
        <v>851</v>
      </c>
      <c r="C3706" t="n">
        <v>1</v>
      </c>
    </row>
    <row r="3707">
      <c r="A3707" t="inlineStr">
        <is>
          <t>851-PACK4</t>
        </is>
      </c>
      <c r="B3707" t="n">
        <v>851</v>
      </c>
      <c r="C3707" t="n">
        <v>4</v>
      </c>
    </row>
    <row r="3708">
      <c r="A3708" t="inlineStr">
        <is>
          <t>3144-SET4</t>
        </is>
      </c>
      <c r="B3708" t="n">
        <v>3144</v>
      </c>
      <c r="C3708" t="n">
        <v>4</v>
      </c>
    </row>
    <row r="3709">
      <c r="A3709" t="inlineStr">
        <is>
          <t>3145-SET4</t>
        </is>
      </c>
      <c r="B3709" t="n">
        <v>3145</v>
      </c>
      <c r="C3709" t="n">
        <v>4</v>
      </c>
    </row>
    <row r="3710">
      <c r="A3710" t="inlineStr">
        <is>
          <t>5080-EACH</t>
        </is>
      </c>
      <c r="B3710" t="n">
        <v>5080</v>
      </c>
      <c r="C3710" t="n">
        <v>1</v>
      </c>
    </row>
    <row r="3711">
      <c r="A3711" t="inlineStr">
        <is>
          <t>5080-PACK4</t>
        </is>
      </c>
      <c r="B3711" t="n">
        <v>5080</v>
      </c>
      <c r="C3711" t="n">
        <v>4</v>
      </c>
    </row>
    <row r="3712">
      <c r="A3712" t="inlineStr">
        <is>
          <t>5080-CASE</t>
        </is>
      </c>
      <c r="B3712" t="n">
        <v>5080</v>
      </c>
      <c r="C3712" t="n">
        <v>12</v>
      </c>
    </row>
    <row r="3713">
      <c r="A3713" t="inlineStr">
        <is>
          <t>5081-EACH</t>
        </is>
      </c>
      <c r="B3713" t="n">
        <v>5081</v>
      </c>
      <c r="C3713" t="n">
        <v>1</v>
      </c>
    </row>
    <row r="3714">
      <c r="A3714" t="inlineStr">
        <is>
          <t>5081-PACK4</t>
        </is>
      </c>
      <c r="B3714" t="n">
        <v>5081</v>
      </c>
      <c r="C3714" t="n">
        <v>4</v>
      </c>
    </row>
    <row r="3715">
      <c r="A3715" t="inlineStr">
        <is>
          <t>5081-CASE</t>
        </is>
      </c>
      <c r="B3715" t="n">
        <v>5081</v>
      </c>
      <c r="C3715" t="n">
        <v>12</v>
      </c>
    </row>
    <row r="3716">
      <c r="A3716" t="inlineStr">
        <is>
          <t>72000-SET4</t>
        </is>
      </c>
      <c r="B3716" t="n">
        <v>72000</v>
      </c>
      <c r="C3716" t="n">
        <v>4</v>
      </c>
    </row>
    <row r="3717">
      <c r="A3717" t="inlineStr">
        <is>
          <t>72000-CASE</t>
        </is>
      </c>
      <c r="B3717" t="n">
        <v>72000</v>
      </c>
      <c r="C3717" t="n">
        <v>48</v>
      </c>
    </row>
    <row r="3718">
      <c r="A3718" t="inlineStr">
        <is>
          <t>72001-SET4</t>
        </is>
      </c>
      <c r="B3718" t="n">
        <v>72001</v>
      </c>
      <c r="C3718" t="n">
        <v>4</v>
      </c>
    </row>
    <row r="3719">
      <c r="A3719" t="inlineStr">
        <is>
          <t>72001-CASE</t>
        </is>
      </c>
      <c r="B3719" t="n">
        <v>72001</v>
      </c>
      <c r="C3719" t="n">
        <v>48</v>
      </c>
    </row>
    <row r="3720">
      <c r="A3720" t="inlineStr">
        <is>
          <t>71082-SET4</t>
        </is>
      </c>
      <c r="B3720" t="n">
        <v>71082</v>
      </c>
      <c r="C3720" t="n">
        <v>4</v>
      </c>
    </row>
    <row r="3721">
      <c r="A3721" t="inlineStr">
        <is>
          <t>71082-CASE</t>
        </is>
      </c>
      <c r="B3721" t="n">
        <v>71082</v>
      </c>
      <c r="C3721" t="n">
        <v>48</v>
      </c>
    </row>
    <row r="3722">
      <c r="A3722" t="inlineStr">
        <is>
          <t>80282-SET4</t>
        </is>
      </c>
      <c r="B3722" t="n">
        <v>80282</v>
      </c>
      <c r="C3722" t="n">
        <v>4</v>
      </c>
    </row>
    <row r="3723">
      <c r="A3723" t="inlineStr">
        <is>
          <t>80282-CASE</t>
        </is>
      </c>
      <c r="B3723" t="n">
        <v>80282</v>
      </c>
      <c r="C3723" t="n">
        <v>48</v>
      </c>
    </row>
    <row r="3724">
      <c r="A3724" t="inlineStr">
        <is>
          <t>3989-EACH</t>
        </is>
      </c>
      <c r="B3724" t="n">
        <v>3989</v>
      </c>
      <c r="C3724" t="n">
        <v>1</v>
      </c>
    </row>
    <row r="3725">
      <c r="A3725" t="inlineStr">
        <is>
          <t>3989-PACK2</t>
        </is>
      </c>
      <c r="B3725" t="n">
        <v>3989</v>
      </c>
      <c r="C3725" t="n">
        <v>2</v>
      </c>
    </row>
    <row r="3726">
      <c r="A3726" t="inlineStr">
        <is>
          <t>3989-BOX</t>
        </is>
      </c>
      <c r="B3726" t="n">
        <v>3989</v>
      </c>
      <c r="C3726" t="n">
        <v>24</v>
      </c>
    </row>
    <row r="3727">
      <c r="A3727" t="inlineStr">
        <is>
          <t>3990-EACH</t>
        </is>
      </c>
      <c r="B3727" t="n">
        <v>3990</v>
      </c>
      <c r="C3727" t="n">
        <v>1</v>
      </c>
    </row>
    <row r="3728">
      <c r="A3728" t="inlineStr">
        <is>
          <t>3990-PACK2</t>
        </is>
      </c>
      <c r="B3728" t="n">
        <v>3990</v>
      </c>
      <c r="C3728" t="n">
        <v>2</v>
      </c>
    </row>
    <row r="3729">
      <c r="A3729" t="inlineStr">
        <is>
          <t>3990-BOX</t>
        </is>
      </c>
      <c r="B3729" t="n">
        <v>3990</v>
      </c>
      <c r="C3729" t="n">
        <v>24</v>
      </c>
    </row>
    <row r="3730">
      <c r="A3730" t="inlineStr">
        <is>
          <t>17084-EACH</t>
        </is>
      </c>
      <c r="B3730" t="n">
        <v>17084</v>
      </c>
      <c r="C3730" t="n">
        <v>1</v>
      </c>
    </row>
    <row r="3731">
      <c r="A3731" t="inlineStr">
        <is>
          <t>17084-PACK2</t>
        </is>
      </c>
      <c r="B3731" t="n">
        <v>17084</v>
      </c>
      <c r="C3731" t="n">
        <v>2</v>
      </c>
    </row>
    <row r="3732">
      <c r="A3732" t="inlineStr">
        <is>
          <t>17084-BOX</t>
        </is>
      </c>
      <c r="B3732" t="n">
        <v>17084</v>
      </c>
      <c r="C3732" t="n">
        <v>24</v>
      </c>
    </row>
    <row r="3733">
      <c r="A3733" t="inlineStr">
        <is>
          <t>17085-EACH</t>
        </is>
      </c>
      <c r="B3733" t="n">
        <v>17085</v>
      </c>
      <c r="C3733" t="n">
        <v>1</v>
      </c>
    </row>
    <row r="3734">
      <c r="A3734" t="inlineStr">
        <is>
          <t>17085-PACK2</t>
        </is>
      </c>
      <c r="B3734" t="n">
        <v>17085</v>
      </c>
      <c r="C3734" t="n">
        <v>2</v>
      </c>
    </row>
    <row r="3735">
      <c r="A3735" t="inlineStr">
        <is>
          <t>17085-BOX</t>
        </is>
      </c>
      <c r="B3735" t="n">
        <v>17085</v>
      </c>
      <c r="C3735" t="n">
        <v>24</v>
      </c>
    </row>
    <row r="3736">
      <c r="A3736" t="inlineStr">
        <is>
          <t>17086-EACH</t>
        </is>
      </c>
      <c r="B3736" t="n">
        <v>17086</v>
      </c>
      <c r="C3736" t="n">
        <v>1</v>
      </c>
    </row>
    <row r="3737">
      <c r="A3737" t="inlineStr">
        <is>
          <t>17086-PACK2</t>
        </is>
      </c>
      <c r="B3737" t="n">
        <v>17086</v>
      </c>
      <c r="C3737" t="n">
        <v>2</v>
      </c>
    </row>
    <row r="3738">
      <c r="A3738" t="inlineStr">
        <is>
          <t>17086-CASE</t>
        </is>
      </c>
      <c r="B3738" t="n">
        <v>17086</v>
      </c>
      <c r="C3738" t="n">
        <v>12</v>
      </c>
    </row>
    <row r="3739">
      <c r="A3739" t="inlineStr">
        <is>
          <t>5077-A-PACK4</t>
        </is>
      </c>
      <c r="B3739" t="inlineStr">
        <is>
          <t>5077-A</t>
        </is>
      </c>
      <c r="C3739" t="n">
        <v>4</v>
      </c>
    </row>
    <row r="3740">
      <c r="A3740" t="inlineStr">
        <is>
          <t>5077-A-EACH</t>
        </is>
      </c>
      <c r="B3740" t="inlineStr">
        <is>
          <t>5077-A</t>
        </is>
      </c>
      <c r="C3740" t="n">
        <v>1</v>
      </c>
    </row>
    <row r="3741">
      <c r="A3741" t="inlineStr">
        <is>
          <t>5077-A-CASE</t>
        </is>
      </c>
      <c r="B3741" t="inlineStr">
        <is>
          <t>5077-A</t>
        </is>
      </c>
      <c r="C3741" t="n">
        <v>12</v>
      </c>
    </row>
    <row r="3742">
      <c r="A3742" t="inlineStr">
        <is>
          <t>5472-SET8</t>
        </is>
      </c>
      <c r="B3742" t="n">
        <v>5472</v>
      </c>
      <c r="C3742" t="n">
        <v>8</v>
      </c>
    </row>
    <row r="3743">
      <c r="A3743" t="inlineStr">
        <is>
          <t>5472-CASE</t>
        </is>
      </c>
      <c r="B3743" t="n">
        <v>5472</v>
      </c>
      <c r="C3743" t="n">
        <v>48</v>
      </c>
    </row>
    <row r="3744">
      <c r="A3744" t="inlineStr">
        <is>
          <t>5476-SET8</t>
        </is>
      </c>
      <c r="B3744" t="n">
        <v>5476</v>
      </c>
      <c r="C3744" t="n">
        <v>8</v>
      </c>
    </row>
    <row r="3745">
      <c r="A3745" t="inlineStr">
        <is>
          <t>5476-CASE</t>
        </is>
      </c>
      <c r="B3745" t="n">
        <v>5476</v>
      </c>
      <c r="C3745" t="n">
        <v>36</v>
      </c>
    </row>
    <row r="3746">
      <c r="A3746" t="inlineStr">
        <is>
          <t>1040-EACH</t>
        </is>
      </c>
      <c r="B3746" t="n">
        <v>1040</v>
      </c>
      <c r="C3746" t="n">
        <v>1</v>
      </c>
    </row>
    <row r="3747">
      <c r="A3747" t="inlineStr">
        <is>
          <t>1040-PACK2</t>
        </is>
      </c>
      <c r="B3747" t="n">
        <v>1040</v>
      </c>
      <c r="C3747" t="n">
        <v>2</v>
      </c>
    </row>
    <row r="3748">
      <c r="A3748" t="inlineStr">
        <is>
          <t>1040-CASE</t>
        </is>
      </c>
      <c r="B3748" t="n">
        <v>1040</v>
      </c>
      <c r="C3748" t="n">
        <v>12</v>
      </c>
    </row>
    <row r="3749">
      <c r="A3749" t="inlineStr">
        <is>
          <t>1041-EACH</t>
        </is>
      </c>
      <c r="B3749" t="n">
        <v>1041</v>
      </c>
      <c r="C3749" t="n">
        <v>1</v>
      </c>
    </row>
    <row r="3750">
      <c r="A3750" t="inlineStr">
        <is>
          <t>1041-PACK2</t>
        </is>
      </c>
      <c r="B3750" t="n">
        <v>1041</v>
      </c>
      <c r="C3750" t="n">
        <v>2</v>
      </c>
    </row>
    <row r="3751">
      <c r="A3751" t="inlineStr">
        <is>
          <t>1041-CASE</t>
        </is>
      </c>
      <c r="B3751" t="n">
        <v>1041</v>
      </c>
      <c r="C3751" t="n">
        <v>12</v>
      </c>
    </row>
    <row r="3752">
      <c r="A3752" t="inlineStr">
        <is>
          <t>1042-EACH</t>
        </is>
      </c>
      <c r="B3752" t="n">
        <v>1042</v>
      </c>
      <c r="C3752" t="n">
        <v>1</v>
      </c>
    </row>
    <row r="3753">
      <c r="A3753" t="inlineStr">
        <is>
          <t>1042-PACK2</t>
        </is>
      </c>
      <c r="B3753" t="n">
        <v>1042</v>
      </c>
      <c r="C3753" t="n">
        <v>2</v>
      </c>
    </row>
    <row r="3754">
      <c r="A3754" t="inlineStr">
        <is>
          <t>1042-CASE</t>
        </is>
      </c>
      <c r="B3754" t="n">
        <v>1042</v>
      </c>
      <c r="C3754" t="n">
        <v>12</v>
      </c>
    </row>
    <row r="3755">
      <c r="A3755" t="inlineStr">
        <is>
          <t>1060-EACH</t>
        </is>
      </c>
      <c r="B3755" t="n">
        <v>1060</v>
      </c>
      <c r="C3755" t="n">
        <v>1</v>
      </c>
    </row>
    <row r="3756">
      <c r="A3756" t="inlineStr">
        <is>
          <t>1060-PACK2</t>
        </is>
      </c>
      <c r="B3756" t="n">
        <v>1060</v>
      </c>
      <c r="C3756" t="n">
        <v>2</v>
      </c>
    </row>
    <row r="3757">
      <c r="A3757" t="inlineStr">
        <is>
          <t>1060-CASE</t>
        </is>
      </c>
      <c r="B3757" t="n">
        <v>1060</v>
      </c>
      <c r="C3757" t="n">
        <v>12</v>
      </c>
    </row>
    <row r="3758">
      <c r="A3758" t="inlineStr">
        <is>
          <t>1061-EACH</t>
        </is>
      </c>
      <c r="B3758" t="n">
        <v>1061</v>
      </c>
      <c r="C3758" t="n">
        <v>1</v>
      </c>
    </row>
    <row r="3759">
      <c r="A3759" t="inlineStr">
        <is>
          <t>1061-PACK2</t>
        </is>
      </c>
      <c r="B3759" t="n">
        <v>1061</v>
      </c>
      <c r="C3759" t="n">
        <v>2</v>
      </c>
    </row>
    <row r="3760">
      <c r="A3760" t="inlineStr">
        <is>
          <t>1061-CASE</t>
        </is>
      </c>
      <c r="B3760" t="n">
        <v>1061</v>
      </c>
      <c r="C3760" t="n">
        <v>12</v>
      </c>
    </row>
    <row r="3761">
      <c r="A3761" t="inlineStr">
        <is>
          <t>1062-EACH</t>
        </is>
      </c>
      <c r="B3761" t="n">
        <v>1062</v>
      </c>
      <c r="C3761" t="n">
        <v>1</v>
      </c>
    </row>
    <row r="3762">
      <c r="A3762" t="inlineStr">
        <is>
          <t>1062-PACK2</t>
        </is>
      </c>
      <c r="B3762" t="n">
        <v>1062</v>
      </c>
      <c r="C3762" t="n">
        <v>2</v>
      </c>
    </row>
    <row r="3763">
      <c r="A3763" t="inlineStr">
        <is>
          <t>1062-CASE</t>
        </is>
      </c>
      <c r="B3763" t="n">
        <v>1062</v>
      </c>
      <c r="C3763" t="n">
        <v>12</v>
      </c>
    </row>
    <row r="3764">
      <c r="A3764" t="inlineStr">
        <is>
          <t>2041-BOX</t>
        </is>
      </c>
      <c r="B3764" t="n">
        <v>2041</v>
      </c>
      <c r="C3764" t="n">
        <v>30</v>
      </c>
    </row>
    <row r="3765">
      <c r="A3765" t="inlineStr">
        <is>
          <t>5430-EACH</t>
        </is>
      </c>
      <c r="B3765" t="n">
        <v>5430</v>
      </c>
      <c r="C3765" t="n">
        <v>1</v>
      </c>
    </row>
    <row r="3766">
      <c r="A3766" t="inlineStr">
        <is>
          <t>5430-CASE</t>
        </is>
      </c>
      <c r="B3766" t="n">
        <v>5430</v>
      </c>
      <c r="C3766" t="n">
        <v>24</v>
      </c>
    </row>
    <row r="3767">
      <c r="A3767" t="inlineStr">
        <is>
          <t>5431-EACH</t>
        </is>
      </c>
      <c r="B3767" t="n">
        <v>5431</v>
      </c>
      <c r="C3767" t="n">
        <v>1</v>
      </c>
    </row>
    <row r="3768">
      <c r="A3768" t="inlineStr">
        <is>
          <t>5431-CASE</t>
        </is>
      </c>
      <c r="B3768" t="n">
        <v>5431</v>
      </c>
      <c r="C3768" t="n">
        <v>24</v>
      </c>
    </row>
    <row r="3769">
      <c r="A3769" t="inlineStr">
        <is>
          <t>5432-EACH</t>
        </is>
      </c>
      <c r="B3769" t="n">
        <v>5432</v>
      </c>
      <c r="C3769" t="n">
        <v>1</v>
      </c>
    </row>
    <row r="3770">
      <c r="A3770" t="inlineStr">
        <is>
          <t>5432-CASE</t>
        </is>
      </c>
      <c r="B3770" t="n">
        <v>5432</v>
      </c>
      <c r="C3770" t="n">
        <v>24</v>
      </c>
    </row>
    <row r="3771">
      <c r="A3771" t="inlineStr">
        <is>
          <t>5435-EACH</t>
        </is>
      </c>
      <c r="B3771" t="n">
        <v>5435</v>
      </c>
      <c r="C3771" t="n">
        <v>1</v>
      </c>
    </row>
    <row r="3772">
      <c r="A3772" t="inlineStr">
        <is>
          <t>5435-CASE</t>
        </is>
      </c>
      <c r="B3772" t="n">
        <v>5435</v>
      </c>
      <c r="C3772" t="n">
        <v>10</v>
      </c>
    </row>
    <row r="3773">
      <c r="A3773" t="inlineStr">
        <is>
          <t>5436-EACH</t>
        </is>
      </c>
      <c r="B3773" t="n">
        <v>5436</v>
      </c>
      <c r="C3773" t="n">
        <v>1</v>
      </c>
    </row>
    <row r="3774">
      <c r="A3774" t="inlineStr">
        <is>
          <t>5436-CASE</t>
        </is>
      </c>
      <c r="B3774" t="n">
        <v>5436</v>
      </c>
      <c r="C3774" t="n">
        <v>4</v>
      </c>
    </row>
    <row r="3775">
      <c r="A3775" t="inlineStr">
        <is>
          <t>5437-EACH</t>
        </is>
      </c>
      <c r="B3775" t="n">
        <v>5437</v>
      </c>
      <c r="C3775" t="n">
        <v>1</v>
      </c>
    </row>
    <row r="3776">
      <c r="A3776" t="inlineStr">
        <is>
          <t>5437-CASE</t>
        </is>
      </c>
      <c r="B3776" t="n">
        <v>5437</v>
      </c>
      <c r="C3776" t="n">
        <v>4</v>
      </c>
    </row>
    <row r="3777">
      <c r="A3777" t="inlineStr">
        <is>
          <t>530-PACK2</t>
        </is>
      </c>
      <c r="B3777" t="n">
        <v>530</v>
      </c>
      <c r="C3777" t="n">
        <v>2</v>
      </c>
    </row>
    <row r="3778">
      <c r="A3778" t="inlineStr">
        <is>
          <t>530-PACK3</t>
        </is>
      </c>
      <c r="B3778" t="n">
        <v>530</v>
      </c>
      <c r="C3778" t="n">
        <v>3</v>
      </c>
    </row>
    <row r="3779">
      <c r="A3779" t="inlineStr">
        <is>
          <t>23187-SET2</t>
        </is>
      </c>
      <c r="B3779" t="n">
        <v>23187</v>
      </c>
      <c r="C3779" t="n">
        <v>2</v>
      </c>
    </row>
    <row r="3780">
      <c r="A3780" t="inlineStr">
        <is>
          <t>23187-CASE</t>
        </is>
      </c>
      <c r="B3780" t="n">
        <v>23187</v>
      </c>
      <c r="C3780" t="n">
        <v>48</v>
      </c>
    </row>
    <row r="3781">
      <c r="A3781" t="inlineStr">
        <is>
          <t>23170-SET2</t>
        </is>
      </c>
      <c r="B3781" t="n">
        <v>23170</v>
      </c>
      <c r="C3781" t="n">
        <v>2</v>
      </c>
    </row>
    <row r="3782">
      <c r="A3782" t="inlineStr">
        <is>
          <t>23170-CASE</t>
        </is>
      </c>
      <c r="B3782" t="n">
        <v>23170</v>
      </c>
      <c r="C3782" t="n">
        <v>48</v>
      </c>
    </row>
    <row r="3783">
      <c r="A3783" t="inlineStr">
        <is>
          <t>23156-SET2</t>
        </is>
      </c>
      <c r="B3783" t="n">
        <v>23156</v>
      </c>
      <c r="C3783" t="n">
        <v>2</v>
      </c>
    </row>
    <row r="3784">
      <c r="A3784" t="inlineStr">
        <is>
          <t>23156-CASE</t>
        </is>
      </c>
      <c r="B3784" t="n">
        <v>23156</v>
      </c>
      <c r="C3784" t="n">
        <v>48</v>
      </c>
    </row>
    <row r="3785">
      <c r="A3785" t="inlineStr">
        <is>
          <t>23149-SET2</t>
        </is>
      </c>
      <c r="B3785" t="n">
        <v>23149</v>
      </c>
      <c r="C3785" t="n">
        <v>2</v>
      </c>
    </row>
    <row r="3786">
      <c r="A3786" t="inlineStr">
        <is>
          <t>23149-CASE</t>
        </is>
      </c>
      <c r="B3786" t="n">
        <v>23149</v>
      </c>
      <c r="C3786" t="n">
        <v>48</v>
      </c>
    </row>
    <row r="3787">
      <c r="A3787" t="inlineStr">
        <is>
          <t>72749-SET2</t>
        </is>
      </c>
      <c r="B3787" t="n">
        <v>72749</v>
      </c>
      <c r="C3787" t="n">
        <v>2</v>
      </c>
    </row>
    <row r="3788">
      <c r="A3788" t="inlineStr">
        <is>
          <t>72749-CASE</t>
        </is>
      </c>
      <c r="B3788" t="n">
        <v>72749</v>
      </c>
      <c r="C3788" t="n">
        <v>48</v>
      </c>
    </row>
    <row r="3789">
      <c r="A3789" t="inlineStr">
        <is>
          <t>72751-SET2</t>
        </is>
      </c>
      <c r="B3789" t="n">
        <v>72751</v>
      </c>
      <c r="C3789" t="n">
        <v>2</v>
      </c>
    </row>
    <row r="3790">
      <c r="A3790" t="inlineStr">
        <is>
          <t>72751-CASE</t>
        </is>
      </c>
      <c r="B3790" t="n">
        <v>72751</v>
      </c>
      <c r="C3790" t="n">
        <v>48</v>
      </c>
    </row>
    <row r="3791">
      <c r="A3791" t="inlineStr">
        <is>
          <t>72752-SET2</t>
        </is>
      </c>
      <c r="B3791" t="n">
        <v>72752</v>
      </c>
      <c r="C3791" t="n">
        <v>2</v>
      </c>
    </row>
    <row r="3792">
      <c r="A3792" t="inlineStr">
        <is>
          <t>72752-CASE</t>
        </is>
      </c>
      <c r="B3792" t="n">
        <v>72752</v>
      </c>
      <c r="C3792" t="n">
        <v>48</v>
      </c>
    </row>
    <row r="3793">
      <c r="A3793" t="inlineStr">
        <is>
          <t>3195-EACH</t>
        </is>
      </c>
      <c r="B3793" t="n">
        <v>3195</v>
      </c>
      <c r="C3793" t="n">
        <v>1</v>
      </c>
    </row>
    <row r="3794">
      <c r="A3794" t="inlineStr">
        <is>
          <t>3195-PACK4</t>
        </is>
      </c>
      <c r="B3794" t="n">
        <v>3195</v>
      </c>
      <c r="C3794" t="n">
        <v>4</v>
      </c>
    </row>
    <row r="3795">
      <c r="A3795" t="inlineStr">
        <is>
          <t>3195-BOX</t>
        </is>
      </c>
      <c r="B3795" t="n">
        <v>3195</v>
      </c>
      <c r="C3795" t="n">
        <v>24</v>
      </c>
    </row>
    <row r="3796">
      <c r="A3796" t="inlineStr">
        <is>
          <t>783-EACH</t>
        </is>
      </c>
      <c r="B3796" t="n">
        <v>783</v>
      </c>
      <c r="C3796" t="n">
        <v>1</v>
      </c>
    </row>
    <row r="3797">
      <c r="A3797" t="inlineStr">
        <is>
          <t>783-PACK2</t>
        </is>
      </c>
      <c r="B3797" t="n">
        <v>783</v>
      </c>
      <c r="C3797" t="n">
        <v>2</v>
      </c>
    </row>
    <row r="3798">
      <c r="A3798" t="inlineStr">
        <is>
          <t>783-BOX</t>
        </is>
      </c>
      <c r="B3798" t="n">
        <v>783</v>
      </c>
      <c r="C3798" t="n">
        <v>24</v>
      </c>
    </row>
    <row r="3799">
      <c r="A3799" t="inlineStr">
        <is>
          <t>803-BOX+804-BOX</t>
        </is>
      </c>
      <c r="B3799" t="inlineStr">
        <is>
          <t>803+804</t>
        </is>
      </c>
      <c r="C3799" t="n">
        <v>48</v>
      </c>
    </row>
    <row r="3800">
      <c r="A3800" t="inlineStr">
        <is>
          <t>3138-A-EACH</t>
        </is>
      </c>
      <c r="B3800" t="inlineStr">
        <is>
          <t>3138-A</t>
        </is>
      </c>
      <c r="C3800" t="n">
        <v>1</v>
      </c>
    </row>
    <row r="3801">
      <c r="A3801" t="inlineStr">
        <is>
          <t>519-PACK6-BAZIC</t>
        </is>
      </c>
      <c r="B3801" t="n">
        <v>519</v>
      </c>
      <c r="C3801" t="n">
        <v>6</v>
      </c>
    </row>
    <row r="3802">
      <c r="A3802" t="inlineStr">
        <is>
          <t>1753-PACK4</t>
        </is>
      </c>
      <c r="B3802" t="n">
        <v>1753</v>
      </c>
      <c r="C3802" t="n">
        <v>4</v>
      </c>
    </row>
    <row r="3803">
      <c r="A3803" t="inlineStr">
        <is>
          <t>5087-PACK2</t>
        </is>
      </c>
      <c r="B3803" t="n">
        <v>5087</v>
      </c>
      <c r="C3803" t="n">
        <v>2</v>
      </c>
    </row>
    <row r="3804">
      <c r="A3804" t="inlineStr">
        <is>
          <t>2306-PACK4</t>
        </is>
      </c>
      <c r="B3804" t="n">
        <v>2306</v>
      </c>
      <c r="C3804" t="n">
        <v>4</v>
      </c>
    </row>
    <row r="3805">
      <c r="A3805" t="inlineStr">
        <is>
          <t>8000-EACH</t>
        </is>
      </c>
      <c r="B3805" t="n">
        <v>8000</v>
      </c>
      <c r="C3805" t="n">
        <v>1</v>
      </c>
    </row>
    <row r="3806">
      <c r="A3806" t="inlineStr">
        <is>
          <t>5051-PACK2</t>
        </is>
      </c>
      <c r="B3806" t="n">
        <v>5051</v>
      </c>
      <c r="C3806" t="n">
        <v>2</v>
      </c>
    </row>
    <row r="3807">
      <c r="A3807" t="inlineStr">
        <is>
          <t>5052-PACK2</t>
        </is>
      </c>
      <c r="B3807" t="n">
        <v>5052</v>
      </c>
      <c r="C3807" t="n">
        <v>2</v>
      </c>
    </row>
    <row r="3808">
      <c r="A3808" t="inlineStr">
        <is>
          <t>5079-PACK2</t>
        </is>
      </c>
      <c r="B3808" t="n">
        <v>5079</v>
      </c>
      <c r="C3808" t="n">
        <v>2</v>
      </c>
    </row>
    <row r="3809">
      <c r="A3809" t="inlineStr">
        <is>
          <t>5090-PACK2</t>
        </is>
      </c>
      <c r="B3809" t="n">
        <v>5090</v>
      </c>
      <c r="C3809" t="n">
        <v>2</v>
      </c>
    </row>
    <row r="3810">
      <c r="A3810" t="inlineStr">
        <is>
          <t>5091-PACK2</t>
        </is>
      </c>
      <c r="B3810" t="n">
        <v>5091</v>
      </c>
      <c r="C3810" t="n">
        <v>2</v>
      </c>
    </row>
    <row r="3811">
      <c r="A3811" t="inlineStr">
        <is>
          <t>566-PACK2</t>
        </is>
      </c>
      <c r="B3811" t="n">
        <v>566</v>
      </c>
      <c r="C3811" t="n">
        <v>2</v>
      </c>
    </row>
    <row r="3812">
      <c r="A3812" t="inlineStr">
        <is>
          <t>567-PACK2</t>
        </is>
      </c>
      <c r="B3812" t="n">
        <v>567</v>
      </c>
      <c r="C3812" t="n">
        <v>2</v>
      </c>
    </row>
    <row r="3813">
      <c r="A3813" t="inlineStr">
        <is>
          <t>568-PACK2</t>
        </is>
      </c>
      <c r="B3813" t="n">
        <v>568</v>
      </c>
      <c r="C3813" t="n">
        <v>2</v>
      </c>
    </row>
    <row r="3814">
      <c r="A3814" t="inlineStr">
        <is>
          <t>508-PACK2</t>
        </is>
      </c>
      <c r="B3814" t="n">
        <v>508</v>
      </c>
      <c r="C3814" t="n">
        <v>2</v>
      </c>
    </row>
    <row r="3815">
      <c r="A3815" t="inlineStr">
        <is>
          <t>5078-PACK2</t>
        </is>
      </c>
      <c r="B3815" t="n">
        <v>5078</v>
      </c>
      <c r="C3815" t="n">
        <v>2</v>
      </c>
    </row>
    <row r="3816">
      <c r="A3816" t="inlineStr">
        <is>
          <t>569-PACK2</t>
        </is>
      </c>
      <c r="B3816" t="n">
        <v>569</v>
      </c>
      <c r="C3816" t="n">
        <v>2</v>
      </c>
    </row>
    <row r="3817">
      <c r="A3817" t="inlineStr">
        <is>
          <t>565-PACK2</t>
        </is>
      </c>
      <c r="B3817" t="n">
        <v>565</v>
      </c>
      <c r="C3817" t="n">
        <v>2</v>
      </c>
    </row>
    <row r="3818">
      <c r="A3818" t="inlineStr">
        <is>
          <t>5050-PACK2</t>
        </is>
      </c>
      <c r="B3818" t="n">
        <v>5050</v>
      </c>
      <c r="C3818" t="n">
        <v>2</v>
      </c>
    </row>
    <row r="3819">
      <c r="A3819" t="inlineStr">
        <is>
          <t>609-PACK4</t>
        </is>
      </c>
      <c r="B3819" t="n">
        <v>609</v>
      </c>
      <c r="C3819" t="n">
        <v>4</v>
      </c>
    </row>
    <row r="3820">
      <c r="A3820" t="inlineStr">
        <is>
          <t>BRP-5202-EACH</t>
        </is>
      </c>
      <c r="B3820" t="inlineStr">
        <is>
          <t>BRP-5202</t>
        </is>
      </c>
      <c r="C3820" t="n">
        <v>1</v>
      </c>
    </row>
    <row r="3821">
      <c r="A3821" t="inlineStr">
        <is>
          <t>6726-EACH</t>
        </is>
      </c>
      <c r="B3821" t="n">
        <v>6726</v>
      </c>
      <c r="C3821" t="n">
        <v>1</v>
      </c>
    </row>
    <row r="3822">
      <c r="A3822" t="inlineStr">
        <is>
          <t>6790-EACH</t>
        </is>
      </c>
      <c r="B3822" t="n">
        <v>6790</v>
      </c>
      <c r="C3822" t="n">
        <v>1</v>
      </c>
    </row>
    <row r="3823">
      <c r="A3823" t="inlineStr">
        <is>
          <t>6789-BOX</t>
        </is>
      </c>
      <c r="B3823" t="n">
        <v>6789</v>
      </c>
      <c r="C3823" t="n">
        <v>20</v>
      </c>
    </row>
    <row r="3824">
      <c r="A3824" t="inlineStr">
        <is>
          <t>6718-BOX</t>
        </is>
      </c>
      <c r="B3824" t="n">
        <v>6718</v>
      </c>
      <c r="C3824" t="n">
        <v>25</v>
      </c>
    </row>
    <row r="3825">
      <c r="A3825" t="inlineStr">
        <is>
          <t>6727-BOX</t>
        </is>
      </c>
      <c r="B3825" t="n">
        <v>6727</v>
      </c>
      <c r="C3825" t="n">
        <v>25</v>
      </c>
    </row>
    <row r="3826">
      <c r="A3826" t="inlineStr">
        <is>
          <t>6798-BOX</t>
        </is>
      </c>
      <c r="B3826" t="n">
        <v>6798</v>
      </c>
      <c r="C3826" t="n">
        <v>10</v>
      </c>
    </row>
    <row r="3827">
      <c r="A3827" t="inlineStr">
        <is>
          <t>6731-BOX</t>
        </is>
      </c>
      <c r="B3827" t="n">
        <v>6731</v>
      </c>
      <c r="C3827" t="n">
        <v>25</v>
      </c>
    </row>
    <row r="3828">
      <c r="A3828" t="inlineStr">
        <is>
          <t>6810-EACH</t>
        </is>
      </c>
      <c r="B3828" t="n">
        <v>6810</v>
      </c>
      <c r="C3828" t="n">
        <v>1</v>
      </c>
    </row>
    <row r="3829">
      <c r="A3829" t="inlineStr">
        <is>
          <t>6810-PACK2</t>
        </is>
      </c>
      <c r="B3829" t="n">
        <v>6810</v>
      </c>
      <c r="C3829" t="n">
        <v>2</v>
      </c>
    </row>
    <row r="3830">
      <c r="A3830" t="inlineStr">
        <is>
          <t>6810-BOX</t>
        </is>
      </c>
      <c r="B3830" t="n">
        <v>6810</v>
      </c>
      <c r="C3830" t="n">
        <v>24</v>
      </c>
    </row>
    <row r="3831">
      <c r="A3831" t="inlineStr">
        <is>
          <t>6811-EACH</t>
        </is>
      </c>
      <c r="B3831" t="n">
        <v>6811</v>
      </c>
      <c r="C3831" t="n">
        <v>1</v>
      </c>
    </row>
    <row r="3832">
      <c r="A3832" t="inlineStr">
        <is>
          <t>6811-PACK2</t>
        </is>
      </c>
      <c r="B3832" t="n">
        <v>6811</v>
      </c>
      <c r="C3832" t="n">
        <v>2</v>
      </c>
    </row>
    <row r="3833">
      <c r="A3833" t="inlineStr">
        <is>
          <t>6811-BOX</t>
        </is>
      </c>
      <c r="B3833" t="n">
        <v>6811</v>
      </c>
      <c r="C3833" t="n">
        <v>24</v>
      </c>
    </row>
    <row r="3834">
      <c r="A3834" t="inlineStr">
        <is>
          <t>6812-EACH</t>
        </is>
      </c>
      <c r="B3834" t="n">
        <v>6812</v>
      </c>
      <c r="C3834" t="n">
        <v>1</v>
      </c>
    </row>
    <row r="3835">
      <c r="A3835" t="inlineStr">
        <is>
          <t>6812-PACK2</t>
        </is>
      </c>
      <c r="B3835" t="n">
        <v>6812</v>
      </c>
      <c r="C3835" t="n">
        <v>2</v>
      </c>
    </row>
    <row r="3836">
      <c r="A3836" t="inlineStr">
        <is>
          <t>6812-BOX</t>
        </is>
      </c>
      <c r="B3836" t="n">
        <v>6812</v>
      </c>
      <c r="C3836" t="n">
        <v>24</v>
      </c>
    </row>
    <row r="3837">
      <c r="A3837" t="inlineStr">
        <is>
          <t>6813-EACH</t>
        </is>
      </c>
      <c r="B3837" t="n">
        <v>6813</v>
      </c>
      <c r="C3837" t="n">
        <v>1</v>
      </c>
    </row>
    <row r="3838">
      <c r="A3838" t="inlineStr">
        <is>
          <t>6813-PACK2</t>
        </is>
      </c>
      <c r="B3838" t="n">
        <v>6813</v>
      </c>
      <c r="C3838" t="n">
        <v>2</v>
      </c>
    </row>
    <row r="3839">
      <c r="A3839" t="inlineStr">
        <is>
          <t>6813-BOX</t>
        </is>
      </c>
      <c r="B3839" t="n">
        <v>6813</v>
      </c>
      <c r="C3839" t="n">
        <v>24</v>
      </c>
    </row>
    <row r="3840">
      <c r="A3840" t="inlineStr">
        <is>
          <t>6120-EACH</t>
        </is>
      </c>
      <c r="B3840" t="n">
        <v>6120</v>
      </c>
      <c r="C3840" t="n">
        <v>1</v>
      </c>
    </row>
    <row r="3841">
      <c r="A3841" t="inlineStr">
        <is>
          <t>6120-PACK2</t>
        </is>
      </c>
      <c r="B3841" t="n">
        <v>6120</v>
      </c>
      <c r="C3841" t="n">
        <v>2</v>
      </c>
    </row>
    <row r="3842">
      <c r="A3842" t="inlineStr">
        <is>
          <t>6120-CASE</t>
        </is>
      </c>
      <c r="B3842" t="n">
        <v>6120</v>
      </c>
      <c r="C3842" t="n">
        <v>36</v>
      </c>
    </row>
    <row r="3843">
      <c r="A3843" t="inlineStr">
        <is>
          <t>808-EACH</t>
        </is>
      </c>
      <c r="B3843" t="n">
        <v>808</v>
      </c>
      <c r="C3843" t="n">
        <v>1</v>
      </c>
    </row>
    <row r="3844">
      <c r="A3844" t="inlineStr">
        <is>
          <t>808-PACK4</t>
        </is>
      </c>
      <c r="B3844" t="n">
        <v>808</v>
      </c>
      <c r="C3844" t="n">
        <v>4</v>
      </c>
    </row>
    <row r="3845">
      <c r="A3845" t="inlineStr">
        <is>
          <t>808-PACK12</t>
        </is>
      </c>
      <c r="B3845" t="n">
        <v>808</v>
      </c>
      <c r="C3845" t="n">
        <v>12</v>
      </c>
    </row>
    <row r="3846">
      <c r="A3846" t="inlineStr">
        <is>
          <t>808-BOX</t>
        </is>
      </c>
      <c r="B3846" t="n">
        <v>808</v>
      </c>
      <c r="C3846" t="n">
        <v>24</v>
      </c>
    </row>
    <row r="3847">
      <c r="A3847" t="inlineStr">
        <is>
          <t>808-CASE</t>
        </is>
      </c>
      <c r="B3847" t="n">
        <v>808</v>
      </c>
      <c r="C3847" t="n">
        <v>144</v>
      </c>
    </row>
    <row r="3848">
      <c r="A3848" t="inlineStr">
        <is>
          <t>809-SET6</t>
        </is>
      </c>
      <c r="B3848" t="n">
        <v>809</v>
      </c>
      <c r="C3848" t="n">
        <v>6</v>
      </c>
    </row>
    <row r="3849">
      <c r="A3849" t="inlineStr">
        <is>
          <t>809-BOX</t>
        </is>
      </c>
      <c r="B3849" t="n">
        <v>809</v>
      </c>
      <c r="C3849" t="n">
        <v>24</v>
      </c>
    </row>
    <row r="3850">
      <c r="A3850" t="inlineStr">
        <is>
          <t>809-CASE</t>
        </is>
      </c>
      <c r="B3850" t="n">
        <v>809</v>
      </c>
      <c r="C3850" t="n">
        <v>144</v>
      </c>
    </row>
    <row r="3851">
      <c r="A3851" t="inlineStr">
        <is>
          <t>810-SET6</t>
        </is>
      </c>
      <c r="B3851" t="n">
        <v>810</v>
      </c>
      <c r="C3851" t="n">
        <v>6</v>
      </c>
    </row>
    <row r="3852">
      <c r="A3852" t="inlineStr">
        <is>
          <t>810-BOX</t>
        </is>
      </c>
      <c r="B3852" t="n">
        <v>810</v>
      </c>
      <c r="C3852" t="n">
        <v>24</v>
      </c>
    </row>
    <row r="3853">
      <c r="A3853" t="inlineStr">
        <is>
          <t>810-CASE</t>
        </is>
      </c>
      <c r="B3853" t="n">
        <v>810</v>
      </c>
      <c r="C3853" t="n">
        <v>144</v>
      </c>
    </row>
    <row r="3854">
      <c r="A3854" t="inlineStr">
        <is>
          <t>811-SET4</t>
        </is>
      </c>
      <c r="B3854" t="n">
        <v>811</v>
      </c>
      <c r="C3854" t="n">
        <v>4</v>
      </c>
    </row>
    <row r="3855">
      <c r="A3855" t="inlineStr">
        <is>
          <t>811-BOX</t>
        </is>
      </c>
      <c r="B3855" t="n">
        <v>811</v>
      </c>
      <c r="C3855" t="n">
        <v>24</v>
      </c>
    </row>
    <row r="3856">
      <c r="A3856" t="inlineStr">
        <is>
          <t>811-CASE</t>
        </is>
      </c>
      <c r="B3856" t="n">
        <v>811</v>
      </c>
      <c r="C3856" t="n">
        <v>144</v>
      </c>
    </row>
    <row r="3857">
      <c r="A3857" t="inlineStr">
        <is>
          <t>6727-EACH</t>
        </is>
      </c>
      <c r="B3857" t="n">
        <v>6727</v>
      </c>
      <c r="C3857" t="n">
        <v>1</v>
      </c>
    </row>
    <row r="3858">
      <c r="A3858" t="inlineStr">
        <is>
          <t>541-PACK2</t>
        </is>
      </c>
      <c r="B3858" t="n">
        <v>541</v>
      </c>
      <c r="C3858" t="n">
        <v>2</v>
      </c>
    </row>
    <row r="3859">
      <c r="A3859" t="inlineStr">
        <is>
          <t>3173-EACH</t>
        </is>
      </c>
      <c r="B3859" t="n">
        <v>3173</v>
      </c>
      <c r="C3859" t="n">
        <v>1</v>
      </c>
    </row>
    <row r="3860">
      <c r="A3860" t="inlineStr">
        <is>
          <t>3173-PACK2</t>
        </is>
      </c>
      <c r="B3860" t="n">
        <v>3173</v>
      </c>
      <c r="C3860" t="n">
        <v>2</v>
      </c>
    </row>
    <row r="3861">
      <c r="A3861" t="inlineStr">
        <is>
          <t>3173-CASE</t>
        </is>
      </c>
      <c r="B3861" t="n">
        <v>3173</v>
      </c>
      <c r="C3861" t="n">
        <v>6</v>
      </c>
    </row>
    <row r="3862">
      <c r="A3862" t="inlineStr">
        <is>
          <t>5496-SET4</t>
        </is>
      </c>
      <c r="B3862" t="n">
        <v>5496</v>
      </c>
      <c r="C3862" t="n">
        <v>4</v>
      </c>
    </row>
    <row r="3863">
      <c r="A3863" t="inlineStr">
        <is>
          <t>5496-CASE</t>
        </is>
      </c>
      <c r="B3863" t="n">
        <v>5496</v>
      </c>
      <c r="C3863" t="n">
        <v>48</v>
      </c>
    </row>
    <row r="3864">
      <c r="A3864" t="inlineStr">
        <is>
          <t>8000-CASE</t>
        </is>
      </c>
      <c r="B3864" t="n">
        <v>8000</v>
      </c>
      <c r="C3864" t="n">
        <v>20</v>
      </c>
    </row>
    <row r="3865">
      <c r="A3865" t="inlineStr">
        <is>
          <t>802-CASE</t>
        </is>
      </c>
      <c r="B3865" t="n">
        <v>802</v>
      </c>
      <c r="C3865" t="n">
        <v>144</v>
      </c>
    </row>
    <row r="3866">
      <c r="A3866" t="inlineStr">
        <is>
          <t>803-CASE</t>
        </is>
      </c>
      <c r="B3866" t="n">
        <v>803</v>
      </c>
      <c r="C3866" t="n">
        <v>144</v>
      </c>
    </row>
    <row r="3867">
      <c r="A3867" t="inlineStr">
        <is>
          <t>804-CASE</t>
        </is>
      </c>
      <c r="B3867" t="n">
        <v>804</v>
      </c>
      <c r="C3867" t="n">
        <v>144</v>
      </c>
    </row>
    <row r="3868">
      <c r="A3868" t="inlineStr">
        <is>
          <t>804-CASE-B</t>
        </is>
      </c>
      <c r="B3868" t="n">
        <v>804</v>
      </c>
      <c r="C3868" t="n">
        <v>144</v>
      </c>
    </row>
    <row r="3869">
      <c r="A3869" t="inlineStr">
        <is>
          <t>807-CASE</t>
        </is>
      </c>
      <c r="B3869" t="n">
        <v>807</v>
      </c>
      <c r="C3869" t="n">
        <v>144</v>
      </c>
    </row>
    <row r="3870">
      <c r="A3870" t="inlineStr">
        <is>
          <t>808-PACK10</t>
        </is>
      </c>
      <c r="B3870" t="n">
        <v>808</v>
      </c>
      <c r="C3870" t="n">
        <v>10</v>
      </c>
    </row>
    <row r="3871">
      <c r="A3871" t="inlineStr">
        <is>
          <t>809--SET6</t>
        </is>
      </c>
      <c r="B3871" t="n">
        <v>809</v>
      </c>
      <c r="C3871" t="n">
        <v>6</v>
      </c>
    </row>
    <row r="3872">
      <c r="A3872" t="inlineStr">
        <is>
          <t>851-CASE</t>
        </is>
      </c>
      <c r="B3872" t="n">
        <v>851</v>
      </c>
      <c r="C3872" t="n">
        <v>12</v>
      </c>
    </row>
    <row r="3873">
      <c r="A3873" t="inlineStr">
        <is>
          <t>1753-PACK12</t>
        </is>
      </c>
      <c r="B3873" t="n">
        <v>1753</v>
      </c>
      <c r="C3873" t="n">
        <v>12</v>
      </c>
    </row>
    <row r="3874">
      <c r="A3874" t="inlineStr">
        <is>
          <t>808-PACK2</t>
        </is>
      </c>
      <c r="B3874" t="n">
        <v>808</v>
      </c>
      <c r="C3874" t="n">
        <v>2</v>
      </c>
    </row>
    <row r="3875">
      <c r="A3875" t="inlineStr">
        <is>
          <t>6802-EACH</t>
        </is>
      </c>
      <c r="B3875" t="n">
        <v>6802</v>
      </c>
      <c r="C3875" t="n">
        <v>1</v>
      </c>
    </row>
    <row r="3876">
      <c r="A3876" t="inlineStr">
        <is>
          <t>560-PACK3</t>
        </is>
      </c>
      <c r="B3876" t="n">
        <v>560</v>
      </c>
      <c r="C3876" t="n">
        <v>3</v>
      </c>
    </row>
    <row r="3877">
      <c r="A3877" t="inlineStr">
        <is>
          <t>2007-BAZIC</t>
        </is>
      </c>
      <c r="B3877" t="n">
        <v>2007</v>
      </c>
      <c r="C3877" t="n">
        <v>1</v>
      </c>
    </row>
    <row r="3878">
      <c r="A3878" t="inlineStr">
        <is>
          <t>750-SET2</t>
        </is>
      </c>
      <c r="B3878" t="n">
        <v>750</v>
      </c>
      <c r="C3878" t="n">
        <v>2</v>
      </c>
    </row>
    <row r="3879">
      <c r="A3879" t="inlineStr">
        <is>
          <t>750-CASE</t>
        </is>
      </c>
      <c r="B3879" t="n">
        <v>750</v>
      </c>
      <c r="C3879" t="n">
        <v>48</v>
      </c>
    </row>
    <row r="3880">
      <c r="A3880" t="inlineStr">
        <is>
          <t>34280-SET2</t>
        </is>
      </c>
      <c r="B3880" t="n">
        <v>34280</v>
      </c>
      <c r="C3880" t="n">
        <v>2</v>
      </c>
    </row>
    <row r="3881">
      <c r="A3881" t="inlineStr">
        <is>
          <t>34280-CASE</t>
        </is>
      </c>
      <c r="B3881" t="n">
        <v>34280</v>
      </c>
      <c r="C3881" t="n">
        <v>24</v>
      </c>
    </row>
    <row r="3882">
      <c r="A3882" t="inlineStr">
        <is>
          <t>31741-SET2</t>
        </is>
      </c>
      <c r="B3882" t="n">
        <v>31741</v>
      </c>
      <c r="C3882" t="n">
        <v>2</v>
      </c>
    </row>
    <row r="3883">
      <c r="A3883" t="inlineStr">
        <is>
          <t>31741-CASE</t>
        </is>
      </c>
      <c r="B3883" t="n">
        <v>31741</v>
      </c>
      <c r="C3883" t="n">
        <v>48</v>
      </c>
    </row>
    <row r="3884">
      <c r="A3884" t="inlineStr">
        <is>
          <t>70513-SET2</t>
        </is>
      </c>
      <c r="B3884" t="n">
        <v>70513</v>
      </c>
      <c r="C3884" t="n">
        <v>2</v>
      </c>
    </row>
    <row r="3885">
      <c r="A3885" t="inlineStr">
        <is>
          <t>70513-CASE</t>
        </is>
      </c>
      <c r="B3885" t="n">
        <v>70513</v>
      </c>
      <c r="C3885" t="n">
        <v>48</v>
      </c>
    </row>
    <row r="3886">
      <c r="A3886" t="inlineStr">
        <is>
          <t>1264-EACH</t>
        </is>
      </c>
      <c r="B3886" t="n">
        <v>1264</v>
      </c>
      <c r="C3886" t="n">
        <v>1</v>
      </c>
    </row>
    <row r="3887">
      <c r="A3887" t="inlineStr">
        <is>
          <t>1264-PACK2</t>
        </is>
      </c>
      <c r="B3887" t="n">
        <v>1264</v>
      </c>
      <c r="C3887" t="n">
        <v>2</v>
      </c>
    </row>
    <row r="3888">
      <c r="A3888" t="inlineStr">
        <is>
          <t>1264-BOX</t>
        </is>
      </c>
      <c r="B3888" t="n">
        <v>1264</v>
      </c>
      <c r="C3888" t="n">
        <v>24</v>
      </c>
    </row>
    <row r="3889">
      <c r="A3889" t="inlineStr">
        <is>
          <t>1265-EACH</t>
        </is>
      </c>
      <c r="B3889" t="n">
        <v>1265</v>
      </c>
      <c r="C3889" t="n">
        <v>1</v>
      </c>
    </row>
    <row r="3890">
      <c r="A3890" t="inlineStr">
        <is>
          <t>1265-PACK2</t>
        </is>
      </c>
      <c r="B3890" t="n">
        <v>1265</v>
      </c>
      <c r="C3890" t="n">
        <v>2</v>
      </c>
    </row>
    <row r="3891">
      <c r="A3891" t="inlineStr">
        <is>
          <t>1265-BOX</t>
        </is>
      </c>
      <c r="B3891" t="n">
        <v>1265</v>
      </c>
      <c r="C3891" t="n">
        <v>24</v>
      </c>
    </row>
    <row r="3892">
      <c r="A3892" t="inlineStr">
        <is>
          <t>5476-SET2</t>
        </is>
      </c>
      <c r="B3892" t="n">
        <v>5476</v>
      </c>
      <c r="C3892" t="n">
        <v>2</v>
      </c>
    </row>
    <row r="3893">
      <c r="A3893" t="inlineStr">
        <is>
          <t>573-PACK4-BAZIC</t>
        </is>
      </c>
      <c r="B3893" t="n">
        <v>573</v>
      </c>
      <c r="C3893" t="n">
        <v>4</v>
      </c>
    </row>
    <row r="3894">
      <c r="A3894" t="inlineStr">
        <is>
          <t>6800-BOX</t>
        </is>
      </c>
      <c r="B3894" t="n">
        <v>6800</v>
      </c>
      <c r="C3894" t="n">
        <v>24</v>
      </c>
    </row>
    <row r="3895">
      <c r="A3895" t="inlineStr">
        <is>
          <t>6800-EACH</t>
        </is>
      </c>
      <c r="B3895" t="n">
        <v>6800</v>
      </c>
      <c r="C3895" t="n">
        <v>1</v>
      </c>
    </row>
    <row r="3896">
      <c r="A3896" t="inlineStr">
        <is>
          <t>6801-BOX</t>
        </is>
      </c>
      <c r="B3896" t="n">
        <v>6801</v>
      </c>
      <c r="C3896" t="n">
        <v>24</v>
      </c>
    </row>
    <row r="3897">
      <c r="A3897" t="inlineStr">
        <is>
          <t>6801-EACH</t>
        </is>
      </c>
      <c r="B3897" t="n">
        <v>6801</v>
      </c>
      <c r="C3897" t="n">
        <v>1</v>
      </c>
    </row>
    <row r="3898">
      <c r="A3898" t="inlineStr">
        <is>
          <t>6802-BOX</t>
        </is>
      </c>
      <c r="B3898" t="n">
        <v>6802</v>
      </c>
      <c r="C3898" t="n">
        <v>24</v>
      </c>
    </row>
    <row r="3899">
      <c r="A3899" t="inlineStr">
        <is>
          <t>809--BOX</t>
        </is>
      </c>
      <c r="B3899" t="n">
        <v>809</v>
      </c>
      <c r="C3899" t="n">
        <v>24</v>
      </c>
    </row>
    <row r="3900">
      <c r="A3900" t="inlineStr">
        <is>
          <t>6803-EACH</t>
        </is>
      </c>
      <c r="B3900" t="n">
        <v>6803</v>
      </c>
      <c r="C3900" t="n">
        <v>1</v>
      </c>
    </row>
    <row r="3901">
      <c r="A3901" t="inlineStr">
        <is>
          <t>6804-EACH</t>
        </is>
      </c>
      <c r="B3901" t="n">
        <v>6804</v>
      </c>
      <c r="C3901" t="n">
        <v>1</v>
      </c>
    </row>
    <row r="3902">
      <c r="A3902" t="inlineStr">
        <is>
          <t>809-BOX-BAZIC</t>
        </is>
      </c>
      <c r="B3902" t="n">
        <v>809</v>
      </c>
      <c r="C3902" t="n">
        <v>24</v>
      </c>
    </row>
    <row r="3903">
      <c r="A3903" t="inlineStr">
        <is>
          <t>6006-SET4</t>
        </is>
      </c>
      <c r="B3903" t="n">
        <v>6006</v>
      </c>
      <c r="C3903" t="n">
        <v>4</v>
      </c>
    </row>
    <row r="3904">
      <c r="A3904" t="inlineStr">
        <is>
          <t>3113-A-EACH</t>
        </is>
      </c>
      <c r="B3904" t="inlineStr">
        <is>
          <t>3113-A</t>
        </is>
      </c>
      <c r="C3904" t="n">
        <v>1</v>
      </c>
    </row>
    <row r="3905">
      <c r="A3905" t="inlineStr">
        <is>
          <t>41166-EACH</t>
        </is>
      </c>
      <c r="B3905" t="n">
        <v>41166</v>
      </c>
      <c r="C3905" t="n">
        <v>1</v>
      </c>
    </row>
    <row r="3906">
      <c r="A3906" t="inlineStr">
        <is>
          <t>3180-SET4</t>
        </is>
      </c>
      <c r="B3906" t="n">
        <v>3180</v>
      </c>
      <c r="C3906" t="n">
        <v>4</v>
      </c>
    </row>
    <row r="3907">
      <c r="A3907" t="inlineStr">
        <is>
          <t>6803-PACK2</t>
        </is>
      </c>
      <c r="B3907" t="n">
        <v>6803</v>
      </c>
      <c r="C3907" t="n">
        <v>2</v>
      </c>
    </row>
    <row r="3908">
      <c r="A3908" t="inlineStr">
        <is>
          <t>41166-PACK3</t>
        </is>
      </c>
      <c r="B3908" t="n">
        <v>41166</v>
      </c>
      <c r="C3908" t="n">
        <v>3</v>
      </c>
    </row>
    <row r="3909">
      <c r="A3909" t="inlineStr">
        <is>
          <t>2569-EACH</t>
        </is>
      </c>
      <c r="B3909" t="n">
        <v>2569</v>
      </c>
      <c r="C3909" t="n">
        <v>1</v>
      </c>
    </row>
    <row r="3910">
      <c r="A3910" t="inlineStr">
        <is>
          <t>6809-EACH</t>
        </is>
      </c>
      <c r="B3910" t="n">
        <v>6809</v>
      </c>
      <c r="C3910" t="n">
        <v>1</v>
      </c>
    </row>
    <row r="3911">
      <c r="A3911" t="inlineStr">
        <is>
          <t>2561-EACH</t>
        </is>
      </c>
      <c r="B3911" t="n">
        <v>2561</v>
      </c>
      <c r="C3911" t="n">
        <v>1</v>
      </c>
    </row>
    <row r="3912">
      <c r="A3912" t="inlineStr">
        <is>
          <t>1830-SET4</t>
        </is>
      </c>
      <c r="B3912" t="n">
        <v>1830</v>
      </c>
      <c r="C3912" t="n">
        <v>4</v>
      </c>
    </row>
    <row r="3913">
      <c r="A3913" t="inlineStr">
        <is>
          <t>93591-EACH</t>
        </is>
      </c>
      <c r="B3913" t="n">
        <v>93591</v>
      </c>
      <c r="C3913" t="n">
        <v>1</v>
      </c>
    </row>
    <row r="3914">
      <c r="A3914" t="inlineStr">
        <is>
          <t>93578-EACH</t>
        </is>
      </c>
      <c r="B3914" t="n">
        <v>93578</v>
      </c>
      <c r="C3914" t="n">
        <v>1</v>
      </c>
    </row>
    <row r="3915">
      <c r="A3915" t="inlineStr">
        <is>
          <t>3867-EACH</t>
        </is>
      </c>
      <c r="B3915" t="n">
        <v>3867</v>
      </c>
      <c r="C3915" t="n">
        <v>1</v>
      </c>
    </row>
    <row r="3916">
      <c r="A3916" t="inlineStr">
        <is>
          <t>4440-SET4</t>
        </is>
      </c>
      <c r="B3916" t="n">
        <v>4440</v>
      </c>
      <c r="C3916" t="n">
        <v>4</v>
      </c>
    </row>
    <row r="3917">
      <c r="A3917" t="inlineStr">
        <is>
          <t>6798-1</t>
        </is>
      </c>
      <c r="B3917" t="n">
        <v>6798</v>
      </c>
      <c r="C3917" t="n">
        <v>1</v>
      </c>
    </row>
    <row r="3918">
      <c r="A3918" t="inlineStr">
        <is>
          <t>BRB-5201SA-5</t>
        </is>
      </c>
      <c r="B3918" t="inlineStr">
        <is>
          <t>BRB-5201SA</t>
        </is>
      </c>
      <c r="C3918" t="n">
        <v>5</v>
      </c>
    </row>
    <row r="3919">
      <c r="A3919" t="inlineStr">
        <is>
          <t>A323-SET4</t>
        </is>
      </c>
      <c r="B3919" t="inlineStr">
        <is>
          <t>A323</t>
        </is>
      </c>
      <c r="C3919" t="n">
        <v>4</v>
      </c>
    </row>
    <row r="3920">
      <c r="A3920" t="inlineStr">
        <is>
          <t>J5113-8</t>
        </is>
      </c>
      <c r="B3920" t="inlineStr">
        <is>
          <t>J5113</t>
        </is>
      </c>
      <c r="C3920" t="n">
        <v>8</v>
      </c>
    </row>
    <row r="3921">
      <c r="A3921" t="inlineStr">
        <is>
          <t>6760-4</t>
        </is>
      </c>
      <c r="B3921" t="n">
        <v>6760</v>
      </c>
      <c r="C3921" t="n">
        <v>4</v>
      </c>
    </row>
    <row r="3922">
      <c r="A3922" t="inlineStr">
        <is>
          <t>02242-SET4</t>
        </is>
      </c>
      <c r="B3922" t="n">
        <v>2242</v>
      </c>
      <c r="C3922" t="n">
        <v>4</v>
      </c>
    </row>
    <row r="3923">
      <c r="A3923" t="inlineStr">
        <is>
          <t>2560-EACH</t>
        </is>
      </c>
      <c r="B3923" t="n">
        <v>2560</v>
      </c>
      <c r="C3923" t="n">
        <v>1</v>
      </c>
    </row>
    <row r="3924">
      <c r="A3924" t="inlineStr">
        <is>
          <t>3312-SET3</t>
        </is>
      </c>
      <c r="B3924" t="n">
        <v>3312</v>
      </c>
      <c r="C3924" t="n">
        <v>3</v>
      </c>
    </row>
    <row r="3925">
      <c r="A3925" t="inlineStr">
        <is>
          <t>1268-EACH</t>
        </is>
      </c>
      <c r="B3925" t="n">
        <v>1268</v>
      </c>
      <c r="C3925" t="n">
        <v>1</v>
      </c>
    </row>
    <row r="3926">
      <c r="A3926" t="inlineStr">
        <is>
          <t>1267-EACH</t>
        </is>
      </c>
      <c r="B3926" t="n">
        <v>1267</v>
      </c>
      <c r="C3926" t="n">
        <v>1</v>
      </c>
    </row>
    <row r="3927">
      <c r="A3927" t="inlineStr">
        <is>
          <t>2151-EACH</t>
        </is>
      </c>
      <c r="B3927" t="n">
        <v>2151</v>
      </c>
      <c r="C3927" t="n">
        <v>1</v>
      </c>
    </row>
    <row r="3928">
      <c r="A3928" t="inlineStr">
        <is>
          <t>544-EA+548-EA+549-EA</t>
        </is>
      </c>
      <c r="B3928" t="inlineStr">
        <is>
          <t>544+548+549</t>
        </is>
      </c>
      <c r="C3928" t="n">
        <v>4</v>
      </c>
    </row>
    <row r="3929">
      <c r="A3929" t="inlineStr">
        <is>
          <t>275-SET3</t>
        </is>
      </c>
      <c r="B3929" t="n">
        <v>275</v>
      </c>
      <c r="C3929" t="n">
        <v>3</v>
      </c>
    </row>
    <row r="3930">
      <c r="A3930" t="inlineStr">
        <is>
          <t>1266-EACH</t>
        </is>
      </c>
      <c r="B3930" t="n">
        <v>1266</v>
      </c>
      <c r="C3930" t="n">
        <v>1</v>
      </c>
    </row>
    <row r="3931">
      <c r="A3931" t="inlineStr">
        <is>
          <t>37600-SET3</t>
        </is>
      </c>
      <c r="B3931" t="n">
        <v>37600</v>
      </c>
      <c r="C3931" t="n">
        <v>3</v>
      </c>
    </row>
    <row r="3932">
      <c r="A3932" t="inlineStr">
        <is>
          <t>2562-EACH</t>
        </is>
      </c>
      <c r="B3932" t="n">
        <v>2562</v>
      </c>
      <c r="C3932" t="n">
        <v>1</v>
      </c>
    </row>
    <row r="3933">
      <c r="A3933" t="inlineStr">
        <is>
          <t>30354-EACH</t>
        </is>
      </c>
      <c r="B3933" t="n">
        <v>30354</v>
      </c>
      <c r="C3933" t="n">
        <v>1</v>
      </c>
    </row>
    <row r="3934">
      <c r="A3934" t="inlineStr">
        <is>
          <t>719-EACH</t>
        </is>
      </c>
      <c r="B3934" t="n">
        <v>719</v>
      </c>
      <c r="C3934" t="n">
        <v>1</v>
      </c>
    </row>
    <row r="3935">
      <c r="A3935" t="inlineStr">
        <is>
          <t>1922-EACH</t>
        </is>
      </c>
      <c r="B3935" t="n">
        <v>1922</v>
      </c>
      <c r="C3935" t="n">
        <v>1</v>
      </c>
    </row>
    <row r="3936">
      <c r="A3936" t="inlineStr">
        <is>
          <t>1922-PACK2</t>
        </is>
      </c>
      <c r="B3936" t="n">
        <v>1922</v>
      </c>
      <c r="C3936" t="n">
        <v>2</v>
      </c>
    </row>
    <row r="3937">
      <c r="A3937" t="inlineStr">
        <is>
          <t>2150-EACH</t>
        </is>
      </c>
      <c r="B3937" t="n">
        <v>2150</v>
      </c>
      <c r="C3937" t="n">
        <v>1</v>
      </c>
    </row>
    <row r="3938">
      <c r="A3938" t="inlineStr">
        <is>
          <t>2150-PACK2</t>
        </is>
      </c>
      <c r="B3938" t="n">
        <v>2150</v>
      </c>
      <c r="C3938" t="n">
        <v>2</v>
      </c>
    </row>
    <row r="3939">
      <c r="A3939" t="inlineStr">
        <is>
          <t>2151-PACK2</t>
        </is>
      </c>
      <c r="B3939" t="n">
        <v>2151</v>
      </c>
      <c r="C3939" t="n">
        <v>2</v>
      </c>
    </row>
    <row r="3940">
      <c r="A3940" t="inlineStr">
        <is>
          <t>1267-PACK2</t>
        </is>
      </c>
      <c r="B3940" t="n">
        <v>1267</v>
      </c>
      <c r="C3940" t="n">
        <v>2</v>
      </c>
    </row>
    <row r="3941">
      <c r="A3941" t="inlineStr">
        <is>
          <t>1268-PACK2</t>
        </is>
      </c>
      <c r="B3941" t="n">
        <v>1268</v>
      </c>
      <c r="C3941" t="n">
        <v>2</v>
      </c>
    </row>
    <row r="3942">
      <c r="A3942" t="inlineStr">
        <is>
          <t>3816-EACH</t>
        </is>
      </c>
      <c r="B3942" t="n">
        <v>3816</v>
      </c>
      <c r="C3942" t="n">
        <v>1</v>
      </c>
    </row>
    <row r="3943">
      <c r="A3943" t="inlineStr">
        <is>
          <t>3816-PACK2</t>
        </is>
      </c>
      <c r="B3943" t="n">
        <v>3816</v>
      </c>
      <c r="C3943" t="n">
        <v>2</v>
      </c>
    </row>
    <row r="3944">
      <c r="A3944" t="inlineStr">
        <is>
          <t>YW-2301-BOX</t>
        </is>
      </c>
      <c r="B3944" t="inlineStr">
        <is>
          <t>YW-2301</t>
        </is>
      </c>
      <c r="C3944" t="n">
        <v>192</v>
      </c>
    </row>
    <row r="3945">
      <c r="A3945" t="inlineStr">
        <is>
          <t>YW-2301-CASE</t>
        </is>
      </c>
      <c r="B3945" t="inlineStr">
        <is>
          <t>YW-2301</t>
        </is>
      </c>
      <c r="C3945" t="n">
        <v>1152</v>
      </c>
    </row>
    <row r="3946">
      <c r="A3946" t="inlineStr">
        <is>
          <t>GR-2301-BOX</t>
        </is>
      </c>
      <c r="B3946" t="inlineStr">
        <is>
          <t>GR-2301</t>
        </is>
      </c>
      <c r="C3946" t="n">
        <v>192</v>
      </c>
    </row>
    <row r="3947">
      <c r="A3947" t="inlineStr">
        <is>
          <t>GR-2301-CASE</t>
        </is>
      </c>
      <c r="B3947" t="inlineStr">
        <is>
          <t>GR-2301</t>
        </is>
      </c>
      <c r="C3947" t="n">
        <v>1152</v>
      </c>
    </row>
    <row r="3948">
      <c r="A3948" t="inlineStr">
        <is>
          <t>112-EACH</t>
        </is>
      </c>
      <c r="B3948" t="n">
        <v>112</v>
      </c>
      <c r="C3948" t="n">
        <v>1</v>
      </c>
    </row>
    <row r="3949">
      <c r="A3949" t="inlineStr">
        <is>
          <t>112-PACK2</t>
        </is>
      </c>
      <c r="B3949" t="n">
        <v>112</v>
      </c>
      <c r="C3949" t="n">
        <v>2</v>
      </c>
    </row>
    <row r="3950">
      <c r="A3950" t="inlineStr">
        <is>
          <t>112-BOX</t>
        </is>
      </c>
      <c r="B3950" t="n">
        <v>112</v>
      </c>
      <c r="C3950" t="n">
        <v>24</v>
      </c>
    </row>
    <row r="3951">
      <c r="A3951" t="inlineStr">
        <is>
          <t>72780-SET4</t>
        </is>
      </c>
      <c r="B3951" t="n">
        <v>72780</v>
      </c>
      <c r="C3951" t="n">
        <v>4</v>
      </c>
    </row>
    <row r="3952">
      <c r="A3952" t="inlineStr">
        <is>
          <t>72780-CASE</t>
        </is>
      </c>
      <c r="B3952" t="n">
        <v>72780</v>
      </c>
      <c r="C3952" t="n">
        <v>48</v>
      </c>
    </row>
    <row r="3953">
      <c r="A3953" t="inlineStr">
        <is>
          <t>72781-SET4</t>
        </is>
      </c>
      <c r="B3953" t="n">
        <v>72781</v>
      </c>
      <c r="C3953" t="n">
        <v>4</v>
      </c>
    </row>
    <row r="3954">
      <c r="A3954" t="inlineStr">
        <is>
          <t>72781-CASE</t>
        </is>
      </c>
      <c r="B3954" t="n">
        <v>72781</v>
      </c>
      <c r="C3954" t="n">
        <v>48</v>
      </c>
    </row>
    <row r="3955">
      <c r="A3955" t="inlineStr">
        <is>
          <t>72786-SET4</t>
        </is>
      </c>
      <c r="B3955" t="n">
        <v>72786</v>
      </c>
      <c r="C3955" t="n">
        <v>4</v>
      </c>
    </row>
    <row r="3956">
      <c r="A3956" t="inlineStr">
        <is>
          <t>72786-CASE</t>
        </is>
      </c>
      <c r="B3956" t="n">
        <v>72786</v>
      </c>
      <c r="C3956" t="n">
        <v>48</v>
      </c>
    </row>
    <row r="3957">
      <c r="A3957" t="inlineStr">
        <is>
          <t>72822-SET4</t>
        </is>
      </c>
      <c r="B3957" t="n">
        <v>72822</v>
      </c>
      <c r="C3957" t="n">
        <v>4</v>
      </c>
    </row>
    <row r="3958">
      <c r="A3958" t="inlineStr">
        <is>
          <t>72822-CASE</t>
        </is>
      </c>
      <c r="B3958" t="n">
        <v>72822</v>
      </c>
      <c r="C3958" t="n">
        <v>48</v>
      </c>
    </row>
    <row r="3959">
      <c r="A3959" t="inlineStr">
        <is>
          <t>72321-SET2</t>
        </is>
      </c>
      <c r="B3959" t="n">
        <v>72321</v>
      </c>
      <c r="C3959" t="n">
        <v>2</v>
      </c>
    </row>
    <row r="3960">
      <c r="A3960" t="inlineStr">
        <is>
          <t>72321-CASE</t>
        </is>
      </c>
      <c r="B3960" t="n">
        <v>72321</v>
      </c>
      <c r="C3960" t="n">
        <v>48</v>
      </c>
    </row>
    <row r="3961">
      <c r="A3961" t="inlineStr">
        <is>
          <t>72322-SET2</t>
        </is>
      </c>
      <c r="B3961" t="n">
        <v>72322</v>
      </c>
      <c r="C3961" t="n">
        <v>2</v>
      </c>
    </row>
    <row r="3962">
      <c r="A3962" t="inlineStr">
        <is>
          <t>72322-CASE</t>
        </is>
      </c>
      <c r="B3962" t="n">
        <v>72322</v>
      </c>
      <c r="C3962" t="n">
        <v>48</v>
      </c>
    </row>
    <row r="3963">
      <c r="A3963" t="inlineStr">
        <is>
          <t>13556-SET2</t>
        </is>
      </c>
      <c r="B3963" t="n">
        <v>13556</v>
      </c>
      <c r="C3963" t="n">
        <v>2</v>
      </c>
    </row>
    <row r="3964">
      <c r="A3964" t="inlineStr">
        <is>
          <t>13556-CASE</t>
        </is>
      </c>
      <c r="B3964" t="n">
        <v>13556</v>
      </c>
      <c r="C3964" t="n">
        <v>48</v>
      </c>
    </row>
    <row r="3965">
      <c r="A3965" t="inlineStr">
        <is>
          <t>72823-SET4</t>
        </is>
      </c>
      <c r="B3965" t="n">
        <v>72823</v>
      </c>
      <c r="C3965" t="n">
        <v>4</v>
      </c>
    </row>
    <row r="3966">
      <c r="A3966" t="inlineStr">
        <is>
          <t>72823-CASE</t>
        </is>
      </c>
      <c r="B3966" t="n">
        <v>72823</v>
      </c>
      <c r="C3966" t="n">
        <v>48</v>
      </c>
    </row>
    <row r="3967">
      <c r="A3967" t="inlineStr">
        <is>
          <t>989-EACH</t>
        </is>
      </c>
      <c r="B3967" t="n">
        <v>989</v>
      </c>
      <c r="C3967" t="n">
        <v>1</v>
      </c>
    </row>
    <row r="3968">
      <c r="A3968" t="inlineStr">
        <is>
          <t>989-PACK2</t>
        </is>
      </c>
      <c r="B3968" t="n">
        <v>989</v>
      </c>
      <c r="C3968" t="n">
        <v>2</v>
      </c>
    </row>
    <row r="3969">
      <c r="A3969" t="inlineStr">
        <is>
          <t>989-BOX</t>
        </is>
      </c>
      <c r="B3969" t="n">
        <v>989</v>
      </c>
      <c r="C3969" t="n">
        <v>24</v>
      </c>
    </row>
    <row r="3970">
      <c r="A3970" t="inlineStr">
        <is>
          <t>5512-EACH</t>
        </is>
      </c>
      <c r="B3970" t="n">
        <v>5512</v>
      </c>
      <c r="C3970" t="n">
        <v>1</v>
      </c>
    </row>
    <row r="3971">
      <c r="A3971" t="inlineStr">
        <is>
          <t>5512-PACK4</t>
        </is>
      </c>
      <c r="B3971" t="n">
        <v>5512</v>
      </c>
      <c r="C3971" t="n">
        <v>4</v>
      </c>
    </row>
    <row r="3972">
      <c r="A3972" t="inlineStr">
        <is>
          <t>5512-CASE</t>
        </is>
      </c>
      <c r="B3972" t="n">
        <v>5512</v>
      </c>
      <c r="C3972" t="n">
        <v>48</v>
      </c>
    </row>
    <row r="3973">
      <c r="A3973" t="inlineStr">
        <is>
          <t>5513-EACH</t>
        </is>
      </c>
      <c r="B3973" t="n">
        <v>5513</v>
      </c>
      <c r="C3973" t="n">
        <v>1</v>
      </c>
    </row>
    <row r="3974">
      <c r="A3974" t="inlineStr">
        <is>
          <t>5513-PACK4</t>
        </is>
      </c>
      <c r="B3974" t="n">
        <v>5513</v>
      </c>
      <c r="C3974" t="n">
        <v>4</v>
      </c>
    </row>
    <row r="3975">
      <c r="A3975" t="inlineStr">
        <is>
          <t>5513-CASE</t>
        </is>
      </c>
      <c r="B3975" t="n">
        <v>5513</v>
      </c>
      <c r="C3975" t="n">
        <v>48</v>
      </c>
    </row>
    <row r="3976">
      <c r="A3976" t="inlineStr">
        <is>
          <t>5514-SET4</t>
        </is>
      </c>
      <c r="B3976" t="n">
        <v>5514</v>
      </c>
      <c r="C3976" t="n">
        <v>4</v>
      </c>
    </row>
    <row r="3977">
      <c r="A3977" t="inlineStr">
        <is>
          <t>5514-CASE</t>
        </is>
      </c>
      <c r="B3977" t="n">
        <v>5514</v>
      </c>
      <c r="C3977" t="n">
        <v>48</v>
      </c>
    </row>
    <row r="3978">
      <c r="A3978" t="inlineStr">
        <is>
          <t>2561-BOX</t>
        </is>
      </c>
      <c r="B3978" t="n">
        <v>2561</v>
      </c>
      <c r="C3978" t="n">
        <v>12</v>
      </c>
    </row>
    <row r="3979">
      <c r="A3979" t="inlineStr">
        <is>
          <t>6808-EACH</t>
        </is>
      </c>
      <c r="B3979" t="n">
        <v>6808</v>
      </c>
      <c r="C3979" t="n">
        <v>1</v>
      </c>
    </row>
    <row r="3980">
      <c r="A3980" t="inlineStr">
        <is>
          <t>103820-EACH</t>
        </is>
      </c>
      <c r="B3980" t="n">
        <v>103820</v>
      </c>
      <c r="C3980" t="n">
        <v>1</v>
      </c>
    </row>
    <row r="3981">
      <c r="A3981" t="inlineStr">
        <is>
          <t>MP-2201-PKN-EACH</t>
        </is>
      </c>
      <c r="B3981" t="inlineStr">
        <is>
          <t>MP-2201-PKN</t>
        </is>
      </c>
      <c r="C3981" t="n">
        <v>1</v>
      </c>
    </row>
    <row r="3982">
      <c r="A3982" t="inlineStr">
        <is>
          <t>38601-12</t>
        </is>
      </c>
      <c r="B3982" t="n">
        <v>38601</v>
      </c>
      <c r="C3982" t="n">
        <v>12</v>
      </c>
    </row>
    <row r="3983">
      <c r="A3983" t="inlineStr">
        <is>
          <t>71159-1</t>
        </is>
      </c>
      <c r="B3983" t="n">
        <v>71159</v>
      </c>
      <c r="C3983" t="n">
        <v>1</v>
      </c>
    </row>
    <row r="3984">
      <c r="A3984" t="inlineStr">
        <is>
          <t>A313-BOX</t>
        </is>
      </c>
      <c r="B3984" t="inlineStr">
        <is>
          <t>A313</t>
        </is>
      </c>
      <c r="C3984" t="n">
        <v>24</v>
      </c>
    </row>
    <row r="3985">
      <c r="A3985" t="inlineStr">
        <is>
          <t>6006-BOX</t>
        </is>
      </c>
      <c r="B3985" t="n">
        <v>6006</v>
      </c>
      <c r="C3985" t="n">
        <v>24</v>
      </c>
    </row>
    <row r="3986">
      <c r="A3986" t="inlineStr">
        <is>
          <t>3815-CASE</t>
        </is>
      </c>
      <c r="B3986" t="n">
        <v>3815</v>
      </c>
      <c r="C3986" t="n">
        <v>144</v>
      </c>
    </row>
    <row r="3987">
      <c r="A3987" t="inlineStr">
        <is>
          <t>1922-BOX</t>
        </is>
      </c>
      <c r="B3987" t="n">
        <v>1922</v>
      </c>
      <c r="C3987" t="n">
        <v>24</v>
      </c>
    </row>
    <row r="3988">
      <c r="A3988" t="inlineStr">
        <is>
          <t>719-BOX</t>
        </is>
      </c>
      <c r="B3988" t="n">
        <v>719</v>
      </c>
      <c r="C3988" t="n">
        <v>24</v>
      </c>
    </row>
    <row r="3989">
      <c r="A3989" t="inlineStr">
        <is>
          <t>1267-BOX</t>
        </is>
      </c>
      <c r="B3989" t="n">
        <v>1267</v>
      </c>
      <c r="C3989" t="n">
        <v>24</v>
      </c>
    </row>
    <row r="3990">
      <c r="A3990" t="inlineStr">
        <is>
          <t>1268-BOX</t>
        </is>
      </c>
      <c r="B3990" t="n">
        <v>1268</v>
      </c>
      <c r="C3990" t="n">
        <v>24</v>
      </c>
    </row>
    <row r="3991">
      <c r="A3991" t="inlineStr">
        <is>
          <t>803-BOX-B</t>
        </is>
      </c>
      <c r="B3991" t="n">
        <v>803</v>
      </c>
      <c r="C3991" t="n">
        <v>24</v>
      </c>
    </row>
    <row r="3992">
      <c r="A3992" t="inlineStr">
        <is>
          <t>2151-BOX</t>
        </is>
      </c>
      <c r="B3992" t="n">
        <v>2151</v>
      </c>
      <c r="C3992" t="n">
        <v>24</v>
      </c>
    </row>
    <row r="3993">
      <c r="A3993" t="inlineStr">
        <is>
          <t>2150-BOX</t>
        </is>
      </c>
      <c r="B3993" t="n">
        <v>2150</v>
      </c>
      <c r="C3993" t="n">
        <v>24</v>
      </c>
    </row>
    <row r="3994">
      <c r="A3994" t="inlineStr">
        <is>
          <t>3311-SET3</t>
        </is>
      </c>
      <c r="B3994" t="n">
        <v>3311</v>
      </c>
      <c r="C3994" t="n">
        <v>3</v>
      </c>
    </row>
    <row r="3995">
      <c r="A3995" t="inlineStr">
        <is>
          <t>3816-BOX</t>
        </is>
      </c>
      <c r="B3995" t="n">
        <v>3816</v>
      </c>
      <c r="C3995" t="n">
        <v>24</v>
      </c>
    </row>
    <row r="3996">
      <c r="A3996" t="inlineStr">
        <is>
          <t>02242-CASE</t>
        </is>
      </c>
      <c r="B3996" t="n">
        <v>2242</v>
      </c>
      <c r="C3996" t="n">
        <v>48</v>
      </c>
    </row>
    <row r="3997">
      <c r="A3997" t="inlineStr">
        <is>
          <t>1913-CASE</t>
        </is>
      </c>
      <c r="B3997" t="n">
        <v>1913</v>
      </c>
      <c r="C3997" t="n">
        <v>144</v>
      </c>
    </row>
    <row r="3998">
      <c r="A3998" t="inlineStr">
        <is>
          <t>1904-CASE</t>
        </is>
      </c>
      <c r="B3998" t="n">
        <v>1904</v>
      </c>
      <c r="C3998" t="n">
        <v>144</v>
      </c>
    </row>
    <row r="3999">
      <c r="A3999" t="inlineStr">
        <is>
          <t>1910-CASE</t>
        </is>
      </c>
      <c r="B3999" t="n">
        <v>1910</v>
      </c>
      <c r="C3999" t="n">
        <v>144</v>
      </c>
    </row>
    <row r="4000">
      <c r="A4000" t="inlineStr">
        <is>
          <t>1926-CASE</t>
        </is>
      </c>
      <c r="B4000" t="n">
        <v>1926</v>
      </c>
      <c r="C4000" t="n">
        <v>144</v>
      </c>
    </row>
    <row r="4001">
      <c r="A4001" t="inlineStr">
        <is>
          <t>1934-CASE</t>
        </is>
      </c>
      <c r="B4001" t="n">
        <v>1934</v>
      </c>
      <c r="C4001" t="n">
        <v>144</v>
      </c>
    </row>
    <row r="4002">
      <c r="A4002" t="inlineStr">
        <is>
          <t>1933-CASE</t>
        </is>
      </c>
      <c r="B4002" t="n">
        <v>1933</v>
      </c>
      <c r="C4002" t="n">
        <v>144</v>
      </c>
    </row>
    <row r="4003">
      <c r="A4003" t="inlineStr">
        <is>
          <t>1908-CASE</t>
        </is>
      </c>
      <c r="B4003" t="n">
        <v>1908</v>
      </c>
      <c r="C4003" t="n">
        <v>144</v>
      </c>
    </row>
    <row r="4004">
      <c r="A4004" t="inlineStr">
        <is>
          <t>1914-CASE</t>
        </is>
      </c>
      <c r="B4004" t="n">
        <v>1914</v>
      </c>
      <c r="C4004" t="n">
        <v>144</v>
      </c>
    </row>
    <row r="4005">
      <c r="A4005" t="inlineStr">
        <is>
          <t>2562-CASE</t>
        </is>
      </c>
      <c r="B4005" t="n">
        <v>2562</v>
      </c>
      <c r="C4005" t="n">
        <v>12</v>
      </c>
    </row>
    <row r="4006">
      <c r="A4006" t="inlineStr">
        <is>
          <t>3986-CASE</t>
        </is>
      </c>
      <c r="B4006" t="n">
        <v>3986</v>
      </c>
      <c r="C4006" t="n">
        <v>72</v>
      </c>
    </row>
    <row r="4007">
      <c r="A4007" t="inlineStr">
        <is>
          <t>3152-CASE</t>
        </is>
      </c>
      <c r="B4007" t="n">
        <v>3152</v>
      </c>
      <c r="C4007" t="n">
        <v>144</v>
      </c>
    </row>
    <row r="4008">
      <c r="A4008" t="inlineStr">
        <is>
          <t>4001-CASE</t>
        </is>
      </c>
      <c r="B4008" t="n">
        <v>4001</v>
      </c>
      <c r="C4008" t="n">
        <v>144</v>
      </c>
    </row>
    <row r="4009">
      <c r="A4009" t="inlineStr">
        <is>
          <t>1501-CASE</t>
        </is>
      </c>
      <c r="B4009" t="n">
        <v>1501</v>
      </c>
      <c r="C4009" t="n">
        <v>144</v>
      </c>
    </row>
    <row r="4010">
      <c r="A4010" t="inlineStr">
        <is>
          <t>4003-CASE</t>
        </is>
      </c>
      <c r="B4010" t="n">
        <v>4003</v>
      </c>
      <c r="C4010" t="n">
        <v>144</v>
      </c>
    </row>
    <row r="4011">
      <c r="A4011" t="inlineStr">
        <is>
          <t>3105-CASE</t>
        </is>
      </c>
      <c r="B4011" t="n">
        <v>3105</v>
      </c>
      <c r="C4011" t="n">
        <v>72</v>
      </c>
    </row>
    <row r="4012">
      <c r="A4012" t="inlineStr">
        <is>
          <t>3166-CASE</t>
        </is>
      </c>
      <c r="B4012" t="n">
        <v>3166</v>
      </c>
      <c r="C4012" t="n">
        <v>72</v>
      </c>
    </row>
    <row r="4013">
      <c r="A4013" t="inlineStr">
        <is>
          <t>3188-CASE</t>
        </is>
      </c>
      <c r="B4013" t="n">
        <v>3188</v>
      </c>
      <c r="C4013" t="n">
        <v>144</v>
      </c>
    </row>
    <row r="4014">
      <c r="A4014" t="inlineStr">
        <is>
          <t>3187-CASE</t>
        </is>
      </c>
      <c r="B4014" t="n">
        <v>3187</v>
      </c>
      <c r="C4014" t="n">
        <v>144</v>
      </c>
    </row>
    <row r="4015">
      <c r="A4015" t="inlineStr">
        <is>
          <t>3179-CASE</t>
        </is>
      </c>
      <c r="B4015" t="n">
        <v>3179</v>
      </c>
      <c r="C4015" t="n">
        <v>72</v>
      </c>
    </row>
    <row r="4016">
      <c r="A4016" t="inlineStr">
        <is>
          <t>4429-CASE</t>
        </is>
      </c>
      <c r="B4016" t="n">
        <v>4429</v>
      </c>
      <c r="C4016" t="n">
        <v>144</v>
      </c>
    </row>
    <row r="4017">
      <c r="A4017" t="inlineStr">
        <is>
          <t>17063-CASE</t>
        </is>
      </c>
      <c r="B4017" t="n">
        <v>17063</v>
      </c>
      <c r="C4017" t="n">
        <v>144</v>
      </c>
    </row>
    <row r="4018">
      <c r="A4018" t="inlineStr">
        <is>
          <t>17062-CASE</t>
        </is>
      </c>
      <c r="B4018" t="n">
        <v>17062</v>
      </c>
      <c r="C4018" t="n">
        <v>144</v>
      </c>
    </row>
    <row r="4019">
      <c r="A4019" t="inlineStr">
        <is>
          <t>17064-CASE</t>
        </is>
      </c>
      <c r="B4019" t="n">
        <v>17064</v>
      </c>
      <c r="C4019" t="n">
        <v>144</v>
      </c>
    </row>
    <row r="4020">
      <c r="A4020" t="inlineStr">
        <is>
          <t>2806-CASE</t>
        </is>
      </c>
      <c r="B4020" t="n">
        <v>2806</v>
      </c>
      <c r="C4020" t="n">
        <v>144</v>
      </c>
    </row>
    <row r="4021">
      <c r="A4021" t="inlineStr">
        <is>
          <t>1906-CASE</t>
        </is>
      </c>
      <c r="B4021" t="n">
        <v>1906</v>
      </c>
      <c r="C4021" t="n">
        <v>144</v>
      </c>
    </row>
    <row r="4022">
      <c r="A4022" t="inlineStr">
        <is>
          <t>1927-CASE</t>
        </is>
      </c>
      <c r="B4022" t="n">
        <v>1927</v>
      </c>
      <c r="C4022" t="n">
        <v>144</v>
      </c>
    </row>
    <row r="4023">
      <c r="A4023" t="inlineStr">
        <is>
          <t>1928-CASE</t>
        </is>
      </c>
      <c r="B4023" t="n">
        <v>1928</v>
      </c>
      <c r="C4023" t="n">
        <v>144</v>
      </c>
    </row>
    <row r="4024">
      <c r="A4024" t="inlineStr">
        <is>
          <t>1915-CASE</t>
        </is>
      </c>
      <c r="B4024" t="n">
        <v>1915</v>
      </c>
      <c r="C4024" t="n">
        <v>144</v>
      </c>
    </row>
    <row r="4025">
      <c r="A4025" t="inlineStr">
        <is>
          <t>1909-CASE</t>
        </is>
      </c>
      <c r="B4025" t="n">
        <v>1909</v>
      </c>
      <c r="C4025" t="n">
        <v>144</v>
      </c>
    </row>
    <row r="4026">
      <c r="A4026" t="inlineStr">
        <is>
          <t>1636-CASE</t>
        </is>
      </c>
      <c r="B4026" t="n">
        <v>1636</v>
      </c>
      <c r="C4026" t="n">
        <v>144</v>
      </c>
    </row>
    <row r="4027">
      <c r="A4027" t="inlineStr">
        <is>
          <t>1907-CASE</t>
        </is>
      </c>
      <c r="B4027" t="n">
        <v>1907</v>
      </c>
      <c r="C4027" t="n">
        <v>144</v>
      </c>
    </row>
    <row r="4028">
      <c r="A4028" t="inlineStr">
        <is>
          <t>6006-CASE</t>
        </is>
      </c>
      <c r="B4028" t="n">
        <v>6006</v>
      </c>
      <c r="C4028" t="n">
        <v>144</v>
      </c>
    </row>
    <row r="4029">
      <c r="A4029" t="inlineStr">
        <is>
          <t>2008-CASE</t>
        </is>
      </c>
      <c r="B4029" t="n">
        <v>2008</v>
      </c>
      <c r="C4029" t="n">
        <v>144</v>
      </c>
    </row>
    <row r="4030">
      <c r="A4030" t="inlineStr">
        <is>
          <t>4002-CASE</t>
        </is>
      </c>
      <c r="B4030" t="n">
        <v>4002</v>
      </c>
      <c r="C4030" t="n">
        <v>144</v>
      </c>
    </row>
    <row r="4031">
      <c r="A4031" t="inlineStr">
        <is>
          <t>17075-CASE</t>
        </is>
      </c>
      <c r="B4031" t="n">
        <v>17075</v>
      </c>
      <c r="C4031" t="n">
        <v>144</v>
      </c>
    </row>
    <row r="4032">
      <c r="A4032" t="inlineStr">
        <is>
          <t>17066-CASE</t>
        </is>
      </c>
      <c r="B4032" t="n">
        <v>17066</v>
      </c>
      <c r="C4032" t="n">
        <v>144</v>
      </c>
    </row>
    <row r="4033">
      <c r="A4033" t="inlineStr">
        <is>
          <t>1635-CASE</t>
        </is>
      </c>
      <c r="B4033" t="n">
        <v>1635</v>
      </c>
      <c r="C4033" t="n">
        <v>144</v>
      </c>
    </row>
    <row r="4034">
      <c r="A4034" t="inlineStr">
        <is>
          <t>1630-CASE</t>
        </is>
      </c>
      <c r="B4034" t="n">
        <v>1630</v>
      </c>
      <c r="C4034" t="n">
        <v>144</v>
      </c>
    </row>
    <row r="4035">
      <c r="A4035" t="inlineStr">
        <is>
          <t>1638-CASE</t>
        </is>
      </c>
      <c r="B4035" t="n">
        <v>1638</v>
      </c>
      <c r="C4035" t="n">
        <v>144</v>
      </c>
    </row>
    <row r="4036">
      <c r="A4036" t="inlineStr">
        <is>
          <t>733-CASE</t>
        </is>
      </c>
      <c r="B4036" t="n">
        <v>733</v>
      </c>
      <c r="C4036" t="n">
        <v>144</v>
      </c>
    </row>
    <row r="4037">
      <c r="A4037" t="inlineStr">
        <is>
          <t>17071-CASE</t>
        </is>
      </c>
      <c r="B4037" t="n">
        <v>17071</v>
      </c>
      <c r="C4037" t="n">
        <v>144</v>
      </c>
    </row>
    <row r="4038">
      <c r="A4038" t="inlineStr">
        <is>
          <t>1763-CASE</t>
        </is>
      </c>
      <c r="B4038" t="n">
        <v>1763</v>
      </c>
      <c r="C4038" t="n">
        <v>144</v>
      </c>
    </row>
    <row r="4039">
      <c r="A4039" t="inlineStr">
        <is>
          <t>1213-CASE</t>
        </is>
      </c>
      <c r="B4039" t="n">
        <v>1213</v>
      </c>
      <c r="C4039" t="n">
        <v>144</v>
      </c>
    </row>
    <row r="4040">
      <c r="A4040" t="inlineStr">
        <is>
          <t>3195-CASE</t>
        </is>
      </c>
      <c r="B4040" t="n">
        <v>3195</v>
      </c>
      <c r="C4040" t="n">
        <v>144</v>
      </c>
    </row>
    <row r="4041">
      <c r="A4041" t="inlineStr">
        <is>
          <t>3196-CASE</t>
        </is>
      </c>
      <c r="B4041" t="n">
        <v>3196</v>
      </c>
      <c r="C4041" t="n">
        <v>144</v>
      </c>
    </row>
    <row r="4042">
      <c r="A4042" t="inlineStr">
        <is>
          <t>2001-CASE</t>
        </is>
      </c>
      <c r="B4042" t="n">
        <v>2001</v>
      </c>
      <c r="C4042" t="n">
        <v>144</v>
      </c>
    </row>
    <row r="4043">
      <c r="A4043" t="inlineStr">
        <is>
          <t>1733-CASE</t>
        </is>
      </c>
      <c r="B4043" t="n">
        <v>1733</v>
      </c>
      <c r="C4043" t="n">
        <v>144</v>
      </c>
    </row>
    <row r="4044">
      <c r="A4044" t="inlineStr">
        <is>
          <t>2011-CASE</t>
        </is>
      </c>
      <c r="B4044" t="n">
        <v>2011</v>
      </c>
      <c r="C4044" t="n">
        <v>144</v>
      </c>
    </row>
    <row r="4045">
      <c r="A4045" t="inlineStr">
        <is>
          <t>981-CASE</t>
        </is>
      </c>
      <c r="B4045" t="n">
        <v>981</v>
      </c>
      <c r="C4045" t="n">
        <v>144</v>
      </c>
    </row>
    <row r="4046">
      <c r="A4046" t="inlineStr">
        <is>
          <t>1929-CASE</t>
        </is>
      </c>
      <c r="B4046" t="n">
        <v>1929</v>
      </c>
      <c r="C4046" t="n">
        <v>144</v>
      </c>
    </row>
    <row r="4047">
      <c r="A4047" t="inlineStr">
        <is>
          <t>980-CASE</t>
        </is>
      </c>
      <c r="B4047" t="n">
        <v>980</v>
      </c>
      <c r="C4047" t="n">
        <v>144</v>
      </c>
    </row>
    <row r="4048">
      <c r="A4048" t="inlineStr">
        <is>
          <t>240-CASE</t>
        </is>
      </c>
      <c r="B4048" t="n">
        <v>240</v>
      </c>
      <c r="C4048" t="n">
        <v>144</v>
      </c>
    </row>
    <row r="4049">
      <c r="A4049" t="inlineStr">
        <is>
          <t>837-CASE</t>
        </is>
      </c>
      <c r="B4049" t="n">
        <v>837</v>
      </c>
      <c r="C4049" t="n">
        <v>144</v>
      </c>
    </row>
    <row r="4050">
      <c r="A4050" t="inlineStr">
        <is>
          <t>836-CASE</t>
        </is>
      </c>
      <c r="B4050" t="n">
        <v>836</v>
      </c>
      <c r="C4050" t="n">
        <v>144</v>
      </c>
    </row>
    <row r="4051">
      <c r="A4051" t="inlineStr">
        <is>
          <t>1920-CASE</t>
        </is>
      </c>
      <c r="B4051" t="n">
        <v>1920</v>
      </c>
      <c r="C4051" t="n">
        <v>144</v>
      </c>
    </row>
    <row r="4052">
      <c r="A4052" t="inlineStr">
        <is>
          <t>3998-CASE</t>
        </is>
      </c>
      <c r="B4052" t="n">
        <v>3998</v>
      </c>
      <c r="C4052" t="n">
        <v>288</v>
      </c>
    </row>
    <row r="4053">
      <c r="A4053" t="inlineStr">
        <is>
          <t>6004-CASE</t>
        </is>
      </c>
      <c r="B4053" t="n">
        <v>6004</v>
      </c>
      <c r="C4053" t="n">
        <v>144</v>
      </c>
    </row>
    <row r="4054">
      <c r="A4054" t="inlineStr">
        <is>
          <t>790-CASE</t>
        </is>
      </c>
      <c r="B4054" t="n">
        <v>790</v>
      </c>
      <c r="C4054" t="n">
        <v>288</v>
      </c>
    </row>
    <row r="4055">
      <c r="A4055" t="inlineStr">
        <is>
          <t>3342-CASE</t>
        </is>
      </c>
      <c r="B4055" t="n">
        <v>3342</v>
      </c>
      <c r="C4055" t="n">
        <v>72</v>
      </c>
    </row>
    <row r="4056">
      <c r="A4056" t="inlineStr">
        <is>
          <t>3344-CASE</t>
        </is>
      </c>
      <c r="B4056" t="n">
        <v>3344</v>
      </c>
      <c r="C4056" t="n">
        <v>72</v>
      </c>
    </row>
    <row r="4057">
      <c r="A4057" t="inlineStr">
        <is>
          <t>2012-CASE</t>
        </is>
      </c>
      <c r="B4057" t="n">
        <v>2012</v>
      </c>
      <c r="C4057" t="n">
        <v>72</v>
      </c>
    </row>
    <row r="4058">
      <c r="A4058" t="inlineStr">
        <is>
          <t>2028-CASE</t>
        </is>
      </c>
      <c r="B4058" t="n">
        <v>2028</v>
      </c>
      <c r="C4058" t="n">
        <v>72</v>
      </c>
    </row>
    <row r="4059">
      <c r="A4059" t="inlineStr">
        <is>
          <t>2201-CASE</t>
        </is>
      </c>
      <c r="B4059" t="n">
        <v>2201</v>
      </c>
      <c r="C4059" t="n">
        <v>72</v>
      </c>
    </row>
    <row r="4060">
      <c r="A4060" t="inlineStr">
        <is>
          <t>2015-CASE</t>
        </is>
      </c>
      <c r="B4060" t="n">
        <v>2015</v>
      </c>
      <c r="C4060" t="n">
        <v>72</v>
      </c>
    </row>
    <row r="4061">
      <c r="A4061" t="inlineStr">
        <is>
          <t>2512-CASE</t>
        </is>
      </c>
      <c r="B4061" t="n">
        <v>2512</v>
      </c>
      <c r="C4061" t="n">
        <v>72</v>
      </c>
    </row>
    <row r="4062">
      <c r="A4062" t="inlineStr">
        <is>
          <t>6001-CASE</t>
        </is>
      </c>
      <c r="B4062" t="n">
        <v>6001</v>
      </c>
      <c r="C4062" t="n">
        <v>48</v>
      </c>
    </row>
    <row r="4063">
      <c r="A4063" t="inlineStr">
        <is>
          <t>5076-CASE</t>
        </is>
      </c>
      <c r="B4063" t="n">
        <v>5076</v>
      </c>
      <c r="C4063" t="n">
        <v>72</v>
      </c>
    </row>
    <row r="4064">
      <c r="A4064" t="inlineStr">
        <is>
          <t>5075-CASE</t>
        </is>
      </c>
      <c r="B4064" t="n">
        <v>5075</v>
      </c>
      <c r="C4064" t="n">
        <v>72</v>
      </c>
    </row>
    <row r="4065">
      <c r="A4065" t="inlineStr">
        <is>
          <t>3941-CASE</t>
        </is>
      </c>
      <c r="B4065" t="n">
        <v>3941</v>
      </c>
      <c r="C4065" t="n">
        <v>72</v>
      </c>
    </row>
    <row r="4066">
      <c r="A4066" t="inlineStr">
        <is>
          <t>6002-CASE</t>
        </is>
      </c>
      <c r="B4066" t="n">
        <v>6002</v>
      </c>
      <c r="C4066" t="n">
        <v>72</v>
      </c>
    </row>
    <row r="4067">
      <c r="A4067" t="inlineStr">
        <is>
          <t>266-CASE</t>
        </is>
      </c>
      <c r="B4067" t="n">
        <v>266</v>
      </c>
      <c r="C4067" t="n">
        <v>120</v>
      </c>
    </row>
    <row r="4068">
      <c r="A4068" t="inlineStr">
        <is>
          <t>3930-CASE</t>
        </is>
      </c>
      <c r="B4068" t="n">
        <v>3930</v>
      </c>
      <c r="C4068" t="n">
        <v>72</v>
      </c>
    </row>
    <row r="4069">
      <c r="A4069" t="inlineStr">
        <is>
          <t>2513-CASE</t>
        </is>
      </c>
      <c r="B4069" t="n">
        <v>2513</v>
      </c>
      <c r="C4069" t="n">
        <v>72</v>
      </c>
    </row>
    <row r="4070">
      <c r="A4070" t="inlineStr">
        <is>
          <t>6804-CASE</t>
        </is>
      </c>
      <c r="B4070" t="n">
        <v>6804</v>
      </c>
      <c r="C4070" t="n">
        <v>10</v>
      </c>
    </row>
    <row r="4071">
      <c r="A4071" t="inlineStr">
        <is>
          <t>784-CASE</t>
        </is>
      </c>
      <c r="B4071" t="n">
        <v>784</v>
      </c>
      <c r="C4071" t="n">
        <v>72</v>
      </c>
    </row>
    <row r="4072">
      <c r="A4072" t="inlineStr">
        <is>
          <t>2517-CASE</t>
        </is>
      </c>
      <c r="B4072" t="n">
        <v>2517</v>
      </c>
      <c r="C4072" t="n">
        <v>144</v>
      </c>
    </row>
    <row r="4073">
      <c r="A4073" t="inlineStr">
        <is>
          <t>786-CASE</t>
        </is>
      </c>
      <c r="B4073" t="n">
        <v>786</v>
      </c>
      <c r="C4073" t="n">
        <v>144</v>
      </c>
    </row>
    <row r="4074">
      <c r="A4074" t="inlineStr">
        <is>
          <t>5096-CASE</t>
        </is>
      </c>
      <c r="B4074" t="n">
        <v>5096</v>
      </c>
      <c r="C4074" t="n">
        <v>288</v>
      </c>
    </row>
    <row r="4075">
      <c r="A4075" t="inlineStr">
        <is>
          <t>5102-CASE</t>
        </is>
      </c>
      <c r="B4075" t="n">
        <v>5102</v>
      </c>
      <c r="C4075" t="n">
        <v>144</v>
      </c>
    </row>
    <row r="4076">
      <c r="A4076" t="inlineStr">
        <is>
          <t>608-CASE</t>
        </is>
      </c>
      <c r="B4076" t="n">
        <v>608</v>
      </c>
      <c r="C4076" t="n">
        <v>72</v>
      </c>
    </row>
    <row r="4077">
      <c r="A4077" t="inlineStr">
        <is>
          <t>5100-CASE</t>
        </is>
      </c>
      <c r="B4077" t="n">
        <v>5100</v>
      </c>
      <c r="C4077" t="n">
        <v>144</v>
      </c>
    </row>
    <row r="4078">
      <c r="A4078" t="inlineStr">
        <is>
          <t>925-CASE</t>
        </is>
      </c>
      <c r="B4078" t="n">
        <v>925</v>
      </c>
      <c r="C4078" t="n">
        <v>72</v>
      </c>
    </row>
    <row r="4079">
      <c r="A4079" t="inlineStr">
        <is>
          <t>3467-CASE</t>
        </is>
      </c>
      <c r="B4079" t="n">
        <v>3467</v>
      </c>
      <c r="C4079" t="n">
        <v>72</v>
      </c>
    </row>
    <row r="4080">
      <c r="A4080" t="inlineStr">
        <is>
          <t>3468-CASE</t>
        </is>
      </c>
      <c r="B4080" t="n">
        <v>3468</v>
      </c>
      <c r="C4080" t="n">
        <v>72</v>
      </c>
    </row>
    <row r="4081">
      <c r="A4081" t="inlineStr">
        <is>
          <t>3457-CASE</t>
        </is>
      </c>
      <c r="B4081" t="n">
        <v>3457</v>
      </c>
      <c r="C4081" t="n">
        <v>72</v>
      </c>
    </row>
    <row r="4082">
      <c r="A4082" t="inlineStr">
        <is>
          <t>3910-CASE</t>
        </is>
      </c>
      <c r="B4082" t="n">
        <v>3910</v>
      </c>
      <c r="C4082" t="n">
        <v>72</v>
      </c>
    </row>
    <row r="4083">
      <c r="A4083" t="inlineStr">
        <is>
          <t>2514-CASE</t>
        </is>
      </c>
      <c r="B4083" t="n">
        <v>2514</v>
      </c>
      <c r="C4083" t="n">
        <v>72</v>
      </c>
    </row>
    <row r="4084">
      <c r="A4084" t="inlineStr">
        <is>
          <t>5104-CASE</t>
        </is>
      </c>
      <c r="B4084" t="n">
        <v>5104</v>
      </c>
      <c r="C4084" t="n">
        <v>288</v>
      </c>
    </row>
    <row r="4085">
      <c r="A4085" t="inlineStr">
        <is>
          <t>503-CASE</t>
        </is>
      </c>
      <c r="B4085" t="n">
        <v>503</v>
      </c>
      <c r="C4085" t="n">
        <v>72</v>
      </c>
    </row>
    <row r="4086">
      <c r="A4086" t="inlineStr">
        <is>
          <t>2225-CASE</t>
        </is>
      </c>
      <c r="B4086" t="n">
        <v>2225</v>
      </c>
      <c r="C4086" t="n">
        <v>72</v>
      </c>
    </row>
    <row r="4087">
      <c r="A4087" t="inlineStr">
        <is>
          <t>262-CASE</t>
        </is>
      </c>
      <c r="B4087" t="n">
        <v>262</v>
      </c>
      <c r="C4087" t="n">
        <v>144</v>
      </c>
    </row>
    <row r="4088">
      <c r="A4088" t="inlineStr">
        <is>
          <t>2207-CASE</t>
        </is>
      </c>
      <c r="B4088" t="n">
        <v>2207</v>
      </c>
      <c r="C4088" t="n">
        <v>72</v>
      </c>
    </row>
    <row r="4089">
      <c r="A4089" t="inlineStr">
        <is>
          <t>2209-CASE</t>
        </is>
      </c>
      <c r="B4089" t="n">
        <v>2209</v>
      </c>
      <c r="C4089" t="n">
        <v>72</v>
      </c>
    </row>
    <row r="4090">
      <c r="A4090" t="inlineStr">
        <is>
          <t>5105-CASE</t>
        </is>
      </c>
      <c r="B4090" t="n">
        <v>5105</v>
      </c>
      <c r="C4090" t="n">
        <v>288</v>
      </c>
    </row>
    <row r="4091">
      <c r="A4091" t="inlineStr">
        <is>
          <t>2042-CASE</t>
        </is>
      </c>
      <c r="B4091" t="n">
        <v>2042</v>
      </c>
      <c r="C4091" t="n">
        <v>144</v>
      </c>
    </row>
    <row r="4092">
      <c r="A4092" t="inlineStr">
        <is>
          <t>3460-CASE</t>
        </is>
      </c>
      <c r="B4092" t="n">
        <v>3460</v>
      </c>
      <c r="C4092" t="n">
        <v>144</v>
      </c>
    </row>
    <row r="4093">
      <c r="A4093" t="inlineStr">
        <is>
          <t>203-CASE</t>
        </is>
      </c>
      <c r="B4093" t="n">
        <v>203</v>
      </c>
      <c r="C4093" t="n">
        <v>144</v>
      </c>
    </row>
    <row r="4094">
      <c r="A4094" t="inlineStr">
        <is>
          <t>787-CASE</t>
        </is>
      </c>
      <c r="B4094" t="n">
        <v>787</v>
      </c>
      <c r="C4094" t="n">
        <v>144</v>
      </c>
    </row>
    <row r="4095">
      <c r="A4095" t="inlineStr">
        <is>
          <t>6800-CASE</t>
        </is>
      </c>
      <c r="B4095" t="n">
        <v>6800</v>
      </c>
      <c r="C4095" t="n">
        <v>72</v>
      </c>
    </row>
    <row r="4096">
      <c r="A4096" t="inlineStr">
        <is>
          <t>2511-CASE</t>
        </is>
      </c>
      <c r="B4096" t="n">
        <v>2511</v>
      </c>
      <c r="C4096" t="n">
        <v>72</v>
      </c>
    </row>
    <row r="4097">
      <c r="A4097" t="inlineStr">
        <is>
          <t>5112-CASE</t>
        </is>
      </c>
      <c r="B4097" t="n">
        <v>5112</v>
      </c>
      <c r="C4097" t="n">
        <v>144</v>
      </c>
    </row>
    <row r="4098">
      <c r="A4098" t="inlineStr">
        <is>
          <t>2132-CASE</t>
        </is>
      </c>
      <c r="B4098" t="n">
        <v>2132</v>
      </c>
      <c r="C4098" t="n">
        <v>144</v>
      </c>
    </row>
    <row r="4099">
      <c r="A4099" t="inlineStr">
        <is>
          <t>5054-CASE</t>
        </is>
      </c>
      <c r="B4099" t="n">
        <v>5054</v>
      </c>
      <c r="C4099" t="n">
        <v>72</v>
      </c>
    </row>
    <row r="4100">
      <c r="A4100" t="inlineStr">
        <is>
          <t>2024-CASE</t>
        </is>
      </c>
      <c r="B4100" t="n">
        <v>2024</v>
      </c>
      <c r="C4100" t="n">
        <v>144</v>
      </c>
    </row>
    <row r="4101">
      <c r="A4101" t="inlineStr">
        <is>
          <t>2227-CASE</t>
        </is>
      </c>
      <c r="B4101" t="n">
        <v>2227</v>
      </c>
      <c r="C4101" t="n">
        <v>72</v>
      </c>
    </row>
    <row r="4102">
      <c r="A4102" t="inlineStr">
        <is>
          <t>2025-CASE</t>
        </is>
      </c>
      <c r="B4102" t="n">
        <v>2025</v>
      </c>
      <c r="C4102" t="n">
        <v>144</v>
      </c>
    </row>
    <row r="4103">
      <c r="A4103" t="inlineStr">
        <is>
          <t>3185-CASE</t>
        </is>
      </c>
      <c r="B4103" t="n">
        <v>3185</v>
      </c>
      <c r="C4103" t="n">
        <v>144</v>
      </c>
    </row>
    <row r="4104">
      <c r="A4104" t="inlineStr">
        <is>
          <t>3186-CASE</t>
        </is>
      </c>
      <c r="B4104" t="n">
        <v>3186</v>
      </c>
      <c r="C4104" t="n">
        <v>144</v>
      </c>
    </row>
    <row r="4105">
      <c r="A4105" t="inlineStr">
        <is>
          <t>2232-CASE</t>
        </is>
      </c>
      <c r="B4105" t="n">
        <v>2232</v>
      </c>
      <c r="C4105" t="n">
        <v>72</v>
      </c>
    </row>
    <row r="4106">
      <c r="A4106" t="inlineStr">
        <is>
          <t>501-CASE</t>
        </is>
      </c>
      <c r="B4106" t="n">
        <v>501</v>
      </c>
      <c r="C4106" t="n">
        <v>72</v>
      </c>
    </row>
    <row r="4107">
      <c r="A4107" t="inlineStr">
        <is>
          <t>2230-CASE</t>
        </is>
      </c>
      <c r="B4107" t="n">
        <v>2230</v>
      </c>
      <c r="C4107" t="n">
        <v>72</v>
      </c>
    </row>
    <row r="4108">
      <c r="A4108" t="inlineStr">
        <is>
          <t>5074-CASE</t>
        </is>
      </c>
      <c r="B4108" t="n">
        <v>5074</v>
      </c>
      <c r="C4108" t="n">
        <v>144</v>
      </c>
    </row>
    <row r="4109">
      <c r="A4109" t="inlineStr">
        <is>
          <t>785-CASE</t>
        </is>
      </c>
      <c r="B4109" t="n">
        <v>785</v>
      </c>
      <c r="C4109" t="n">
        <v>144</v>
      </c>
    </row>
    <row r="4110">
      <c r="A4110" t="inlineStr">
        <is>
          <t>2550-CASE</t>
        </is>
      </c>
      <c r="B4110" t="n">
        <v>2550</v>
      </c>
      <c r="C4110" t="n">
        <v>144</v>
      </c>
    </row>
    <row r="4111">
      <c r="A4111" t="inlineStr">
        <is>
          <t>2205-CASE</t>
        </is>
      </c>
      <c r="B4111" t="n">
        <v>2205</v>
      </c>
      <c r="C4111" t="n">
        <v>72</v>
      </c>
    </row>
    <row r="4112">
      <c r="A4112" t="inlineStr">
        <is>
          <t>205-CASE</t>
        </is>
      </c>
      <c r="B4112" t="n">
        <v>205</v>
      </c>
      <c r="C4112" t="n">
        <v>72</v>
      </c>
    </row>
    <row r="4113">
      <c r="A4113" t="inlineStr">
        <is>
          <t>3462-CASE</t>
        </is>
      </c>
      <c r="B4113" t="n">
        <v>3462</v>
      </c>
      <c r="C4113" t="n">
        <v>144</v>
      </c>
    </row>
    <row r="4114">
      <c r="A4114" t="inlineStr">
        <is>
          <t>3107-CASE</t>
        </is>
      </c>
      <c r="B4114" t="n">
        <v>3107</v>
      </c>
      <c r="C4114" t="n">
        <v>144</v>
      </c>
    </row>
    <row r="4115">
      <c r="A4115" t="inlineStr">
        <is>
          <t>3102-CASE</t>
        </is>
      </c>
      <c r="B4115" t="n">
        <v>3102</v>
      </c>
      <c r="C4115" t="n">
        <v>144</v>
      </c>
    </row>
    <row r="4116">
      <c r="A4116" t="inlineStr">
        <is>
          <t>2518-CASE</t>
        </is>
      </c>
      <c r="B4116" t="n">
        <v>2518</v>
      </c>
      <c r="C4116" t="n">
        <v>144</v>
      </c>
    </row>
    <row r="4117">
      <c r="A4117" t="inlineStr">
        <is>
          <t>5103-CASE</t>
        </is>
      </c>
      <c r="B4117" t="n">
        <v>5103</v>
      </c>
      <c r="C4117" t="n">
        <v>144</v>
      </c>
    </row>
    <row r="4118">
      <c r="A4118" t="inlineStr">
        <is>
          <t>2204-CASE</t>
        </is>
      </c>
      <c r="B4118" t="n">
        <v>2204</v>
      </c>
      <c r="C4118" t="n">
        <v>72</v>
      </c>
    </row>
    <row r="4119">
      <c r="A4119" t="inlineStr">
        <is>
          <t>2041-CASE</t>
        </is>
      </c>
      <c r="B4119" t="n">
        <v>2041</v>
      </c>
      <c r="C4119" t="n">
        <v>600</v>
      </c>
    </row>
    <row r="4120">
      <c r="A4120" t="inlineStr">
        <is>
          <t>204-CASE</t>
        </is>
      </c>
      <c r="B4120" t="n">
        <v>204</v>
      </c>
      <c r="C4120" t="n">
        <v>72</v>
      </c>
    </row>
    <row r="4121">
      <c r="A4121" t="inlineStr">
        <is>
          <t>335-CASE</t>
        </is>
      </c>
      <c r="B4121" t="n">
        <v>335</v>
      </c>
      <c r="C4121" t="n">
        <v>144</v>
      </c>
    </row>
    <row r="4122">
      <c r="A4122" t="inlineStr">
        <is>
          <t>305-CASE</t>
        </is>
      </c>
      <c r="B4122" t="n">
        <v>305</v>
      </c>
      <c r="C4122" t="n">
        <v>144</v>
      </c>
    </row>
    <row r="4123">
      <c r="A4123" t="inlineStr">
        <is>
          <t>1612-CASE</t>
        </is>
      </c>
      <c r="B4123" t="n">
        <v>1612</v>
      </c>
      <c r="C4123" t="n">
        <v>144</v>
      </c>
    </row>
    <row r="4124">
      <c r="A4124" t="inlineStr">
        <is>
          <t>3108-CASE</t>
        </is>
      </c>
      <c r="B4124" t="n">
        <v>3108</v>
      </c>
      <c r="C4124" t="n">
        <v>144</v>
      </c>
    </row>
    <row r="4125">
      <c r="A4125" t="inlineStr">
        <is>
          <t>937-CASE</t>
        </is>
      </c>
      <c r="B4125" t="n">
        <v>937</v>
      </c>
      <c r="C4125" t="n">
        <v>144</v>
      </c>
    </row>
    <row r="4126">
      <c r="A4126" t="inlineStr">
        <is>
          <t>261-CASE</t>
        </is>
      </c>
      <c r="B4126" t="n">
        <v>261</v>
      </c>
      <c r="C4126" t="n">
        <v>144</v>
      </c>
    </row>
    <row r="4127">
      <c r="A4127" t="inlineStr">
        <is>
          <t>2516-CASE</t>
        </is>
      </c>
      <c r="B4127" t="n">
        <v>2516</v>
      </c>
      <c r="C4127" t="n">
        <v>144</v>
      </c>
    </row>
    <row r="4128">
      <c r="A4128" t="inlineStr">
        <is>
          <t>2223-CASE</t>
        </is>
      </c>
      <c r="B4128" t="n">
        <v>2223</v>
      </c>
      <c r="C4128" t="n">
        <v>72</v>
      </c>
    </row>
    <row r="4129">
      <c r="A4129" t="inlineStr">
        <is>
          <t>3129-CASE</t>
        </is>
      </c>
      <c r="B4129" t="n">
        <v>3129</v>
      </c>
      <c r="C4129" t="n">
        <v>144</v>
      </c>
    </row>
    <row r="4130">
      <c r="A4130" t="inlineStr">
        <is>
          <t>3120-CASE</t>
        </is>
      </c>
      <c r="B4130" t="n">
        <v>3120</v>
      </c>
      <c r="C4130" t="n">
        <v>288</v>
      </c>
    </row>
    <row r="4131">
      <c r="A4131" t="inlineStr">
        <is>
          <t>3197-CASE</t>
        </is>
      </c>
      <c r="B4131" t="n">
        <v>3197</v>
      </c>
      <c r="C4131" t="n">
        <v>144</v>
      </c>
    </row>
    <row r="4132">
      <c r="A4132" t="inlineStr">
        <is>
          <t>272-CASE</t>
        </is>
      </c>
      <c r="B4132" t="n">
        <v>272</v>
      </c>
      <c r="C4132" t="n">
        <v>144</v>
      </c>
    </row>
    <row r="4133">
      <c r="A4133" t="inlineStr">
        <is>
          <t>3912-CASE</t>
        </is>
      </c>
      <c r="B4133" t="n">
        <v>3912</v>
      </c>
      <c r="C4133" t="n">
        <v>144</v>
      </c>
    </row>
    <row r="4134">
      <c r="A4134" t="inlineStr">
        <is>
          <t>2130-CASE</t>
        </is>
      </c>
      <c r="B4134" t="n">
        <v>2130</v>
      </c>
      <c r="C4134" t="n">
        <v>144</v>
      </c>
    </row>
    <row r="4135">
      <c r="A4135" t="inlineStr">
        <is>
          <t>1223-CASE</t>
        </is>
      </c>
      <c r="B4135" t="n">
        <v>1223</v>
      </c>
      <c r="C4135" t="n">
        <v>144</v>
      </c>
    </row>
    <row r="4136">
      <c r="A4136" t="inlineStr">
        <is>
          <t>3441-CASE</t>
        </is>
      </c>
      <c r="B4136" t="n">
        <v>3441</v>
      </c>
      <c r="C4136" t="n">
        <v>144</v>
      </c>
    </row>
    <row r="4137">
      <c r="A4137" t="inlineStr">
        <is>
          <t>302-CASE</t>
        </is>
      </c>
      <c r="B4137" t="n">
        <v>302</v>
      </c>
      <c r="C4137" t="n">
        <v>144</v>
      </c>
    </row>
    <row r="4138">
      <c r="A4138" t="inlineStr">
        <is>
          <t>936-CASE</t>
        </is>
      </c>
      <c r="B4138" t="n">
        <v>936</v>
      </c>
      <c r="C4138" t="n">
        <v>144</v>
      </c>
    </row>
    <row r="4139">
      <c r="A4139" t="inlineStr">
        <is>
          <t>1613-CASE</t>
        </is>
      </c>
      <c r="B4139" t="n">
        <v>1613</v>
      </c>
      <c r="C4139" t="n">
        <v>144</v>
      </c>
    </row>
    <row r="4140">
      <c r="A4140" t="inlineStr">
        <is>
          <t>3442-CASE</t>
        </is>
      </c>
      <c r="B4140" t="n">
        <v>3442</v>
      </c>
      <c r="C4140" t="n">
        <v>144</v>
      </c>
    </row>
    <row r="4141">
      <c r="A4141" t="inlineStr">
        <is>
          <t>2233-CASE</t>
        </is>
      </c>
      <c r="B4141" t="n">
        <v>2233</v>
      </c>
      <c r="C4141" t="n">
        <v>72</v>
      </c>
    </row>
    <row r="4142">
      <c r="A4142" t="inlineStr">
        <is>
          <t>2234-CASE</t>
        </is>
      </c>
      <c r="B4142" t="n">
        <v>2234</v>
      </c>
      <c r="C4142" t="n">
        <v>72</v>
      </c>
    </row>
    <row r="4143">
      <c r="A4143" t="inlineStr">
        <is>
          <t>3114-CASE</t>
        </is>
      </c>
      <c r="B4143" t="n">
        <v>3114</v>
      </c>
      <c r="C4143" t="n">
        <v>144</v>
      </c>
    </row>
    <row r="4144">
      <c r="A4144" t="inlineStr">
        <is>
          <t>3818-CASE</t>
        </is>
      </c>
      <c r="B4144" t="n">
        <v>3818</v>
      </c>
      <c r="C4144" t="n">
        <v>144</v>
      </c>
    </row>
    <row r="4145">
      <c r="A4145" t="inlineStr">
        <is>
          <t>1228-CASE</t>
        </is>
      </c>
      <c r="B4145" t="n">
        <v>1228</v>
      </c>
      <c r="C4145" t="n">
        <v>144</v>
      </c>
    </row>
    <row r="4146">
      <c r="A4146" t="inlineStr">
        <is>
          <t>3817-CASE</t>
        </is>
      </c>
      <c r="B4146" t="n">
        <v>3817</v>
      </c>
      <c r="C4146" t="n">
        <v>144</v>
      </c>
    </row>
    <row r="4147">
      <c r="A4147" t="inlineStr">
        <is>
          <t>3870-CASE</t>
        </is>
      </c>
      <c r="B4147" t="n">
        <v>3870</v>
      </c>
      <c r="C4147" t="n">
        <v>144</v>
      </c>
    </row>
    <row r="4148">
      <c r="A4148" t="inlineStr">
        <is>
          <t>609-CASE</t>
        </is>
      </c>
      <c r="B4148" t="n">
        <v>609</v>
      </c>
      <c r="C4148" t="n">
        <v>72</v>
      </c>
    </row>
    <row r="4149">
      <c r="A4149" t="inlineStr">
        <is>
          <t>3118-CASE</t>
        </is>
      </c>
      <c r="B4149" t="n">
        <v>3118</v>
      </c>
      <c r="C4149" t="n">
        <v>144</v>
      </c>
    </row>
    <row r="4150">
      <c r="A4150" t="inlineStr">
        <is>
          <t>731-CASE</t>
        </is>
      </c>
      <c r="B4150" t="n">
        <v>731</v>
      </c>
      <c r="C4150" t="n">
        <v>144</v>
      </c>
    </row>
    <row r="4151">
      <c r="A4151" t="inlineStr">
        <is>
          <t>2051-CASE</t>
        </is>
      </c>
      <c r="B4151" t="n">
        <v>2051</v>
      </c>
      <c r="C4151" t="n">
        <v>144</v>
      </c>
    </row>
    <row r="4152">
      <c r="A4152" t="inlineStr">
        <is>
          <t>2530-CASE</t>
        </is>
      </c>
      <c r="B4152" t="n">
        <v>2530</v>
      </c>
      <c r="C4152" t="n">
        <v>72</v>
      </c>
    </row>
    <row r="4153">
      <c r="A4153" t="inlineStr">
        <is>
          <t>1220-CASE</t>
        </is>
      </c>
      <c r="B4153" t="n">
        <v>1220</v>
      </c>
      <c r="C4153" t="n">
        <v>144</v>
      </c>
    </row>
    <row r="4154">
      <c r="A4154" t="inlineStr">
        <is>
          <t>2029-CASE</t>
        </is>
      </c>
      <c r="B4154" t="n">
        <v>2029</v>
      </c>
      <c r="C4154" t="n">
        <v>144</v>
      </c>
    </row>
    <row r="4155">
      <c r="A4155" t="inlineStr">
        <is>
          <t>307-CASE</t>
        </is>
      </c>
      <c r="B4155" t="n">
        <v>307</v>
      </c>
      <c r="C4155" t="n">
        <v>144</v>
      </c>
    </row>
    <row r="4156">
      <c r="A4156" t="inlineStr">
        <is>
          <t>2050-CASE</t>
        </is>
      </c>
      <c r="B4156" t="n">
        <v>2050</v>
      </c>
      <c r="C4156" t="n">
        <v>144</v>
      </c>
    </row>
    <row r="4157">
      <c r="A4157" t="inlineStr">
        <is>
          <t>2211-CASE</t>
        </is>
      </c>
      <c r="B4157" t="n">
        <v>2211</v>
      </c>
      <c r="C4157" t="n">
        <v>144</v>
      </c>
    </row>
    <row r="4158">
      <c r="A4158" t="inlineStr">
        <is>
          <t>2216-CASE</t>
        </is>
      </c>
      <c r="B4158" t="n">
        <v>2216</v>
      </c>
      <c r="C4158" t="n">
        <v>144</v>
      </c>
    </row>
    <row r="4159">
      <c r="A4159" t="inlineStr">
        <is>
          <t>5106-CASE</t>
        </is>
      </c>
      <c r="B4159" t="n">
        <v>5106</v>
      </c>
      <c r="C4159" t="n">
        <v>288</v>
      </c>
    </row>
    <row r="4160">
      <c r="A4160" t="inlineStr">
        <is>
          <t>2519-CASE</t>
        </is>
      </c>
      <c r="B4160" t="n">
        <v>2519</v>
      </c>
      <c r="C4160" t="n">
        <v>72</v>
      </c>
    </row>
    <row r="4161">
      <c r="A4161" t="inlineStr">
        <is>
          <t>2092-CASE</t>
        </is>
      </c>
      <c r="B4161" t="n">
        <v>2092</v>
      </c>
      <c r="C4161" t="n">
        <v>144</v>
      </c>
    </row>
    <row r="4162">
      <c r="A4162" t="inlineStr">
        <is>
          <t>332-CASE</t>
        </is>
      </c>
      <c r="B4162" t="n">
        <v>332</v>
      </c>
      <c r="C4162" t="n">
        <v>144</v>
      </c>
    </row>
    <row r="4163">
      <c r="A4163" t="inlineStr">
        <is>
          <t>905-CASE</t>
        </is>
      </c>
      <c r="B4163" t="n">
        <v>905</v>
      </c>
      <c r="C4163" t="n">
        <v>144</v>
      </c>
    </row>
    <row r="4164">
      <c r="A4164" t="inlineStr">
        <is>
          <t>763-CASE</t>
        </is>
      </c>
      <c r="B4164" t="n">
        <v>763</v>
      </c>
      <c r="C4164" t="n">
        <v>144</v>
      </c>
    </row>
    <row r="4165">
      <c r="A4165" t="inlineStr">
        <is>
          <t>2539-CASE</t>
        </is>
      </c>
      <c r="B4165" t="n">
        <v>2539</v>
      </c>
      <c r="C4165" t="n">
        <v>144</v>
      </c>
    </row>
    <row r="4166">
      <c r="A4166" t="inlineStr">
        <is>
          <t>1225-CASE</t>
        </is>
      </c>
      <c r="B4166" t="n">
        <v>1225</v>
      </c>
      <c r="C4166" t="n">
        <v>144</v>
      </c>
    </row>
    <row r="4167">
      <c r="A4167" t="inlineStr">
        <is>
          <t>2094-CASE</t>
        </is>
      </c>
      <c r="B4167" t="n">
        <v>2094</v>
      </c>
      <c r="C4167" t="n">
        <v>144</v>
      </c>
    </row>
    <row r="4168">
      <c r="A4168" t="inlineStr">
        <is>
          <t>3113-A-CASE</t>
        </is>
      </c>
      <c r="B4168" t="inlineStr">
        <is>
          <t>3113-A</t>
        </is>
      </c>
      <c r="C4168" t="n">
        <v>24</v>
      </c>
    </row>
    <row r="4169">
      <c r="A4169" t="inlineStr">
        <is>
          <t>3138-A-CASE</t>
        </is>
      </c>
      <c r="B4169" t="inlineStr">
        <is>
          <t>3138-A</t>
        </is>
      </c>
      <c r="C4169" t="n">
        <v>24</v>
      </c>
    </row>
    <row r="4170">
      <c r="A4170" t="inlineStr">
        <is>
          <t>145-CASE</t>
        </is>
      </c>
      <c r="B4170" t="n">
        <v>145</v>
      </c>
      <c r="C4170" t="n">
        <v>144</v>
      </c>
    </row>
    <row r="4171">
      <c r="A4171" t="inlineStr">
        <is>
          <t>222-CASE</t>
        </is>
      </c>
      <c r="B4171" t="n">
        <v>222</v>
      </c>
      <c r="C4171" t="n">
        <v>72</v>
      </c>
    </row>
    <row r="4172">
      <c r="A4172" t="inlineStr">
        <is>
          <t>1802-CASE</t>
        </is>
      </c>
      <c r="B4172" t="n">
        <v>1802</v>
      </c>
      <c r="C4172" t="n">
        <v>72</v>
      </c>
    </row>
    <row r="4173">
      <c r="A4173" t="inlineStr">
        <is>
          <t>2030-CASE</t>
        </is>
      </c>
      <c r="B4173" t="n">
        <v>2030</v>
      </c>
      <c r="C4173" t="n">
        <v>72</v>
      </c>
    </row>
    <row r="4174">
      <c r="A4174" t="inlineStr">
        <is>
          <t>2027-CASE</t>
        </is>
      </c>
      <c r="B4174" t="n">
        <v>2027</v>
      </c>
      <c r="C4174" t="n">
        <v>72</v>
      </c>
    </row>
    <row r="4175">
      <c r="A4175" t="inlineStr">
        <is>
          <t>264-CASE</t>
        </is>
      </c>
      <c r="B4175" t="n">
        <v>264</v>
      </c>
      <c r="C4175" t="n">
        <v>144</v>
      </c>
    </row>
    <row r="4176">
      <c r="A4176" t="inlineStr">
        <is>
          <t>904-CASE</t>
        </is>
      </c>
      <c r="B4176" t="n">
        <v>904</v>
      </c>
      <c r="C4176" t="n">
        <v>144</v>
      </c>
    </row>
    <row r="4177">
      <c r="A4177" t="inlineStr">
        <is>
          <t>120-CASE</t>
        </is>
      </c>
      <c r="B4177" t="n">
        <v>120</v>
      </c>
      <c r="C4177" t="n">
        <v>144</v>
      </c>
    </row>
    <row r="4178">
      <c r="A4178" t="inlineStr">
        <is>
          <t>4440-CASE</t>
        </is>
      </c>
      <c r="B4178" t="n">
        <v>4440</v>
      </c>
      <c r="C4178" t="n">
        <v>144</v>
      </c>
    </row>
    <row r="4179">
      <c r="A4179" t="inlineStr">
        <is>
          <t>1226-CASE</t>
        </is>
      </c>
      <c r="B4179" t="n">
        <v>1226</v>
      </c>
      <c r="C4179" t="n">
        <v>144</v>
      </c>
    </row>
    <row r="4180">
      <c r="A4180" t="inlineStr">
        <is>
          <t>1224-CASE</t>
        </is>
      </c>
      <c r="B4180" t="n">
        <v>1224</v>
      </c>
      <c r="C4180" t="n">
        <v>144</v>
      </c>
    </row>
    <row r="4181">
      <c r="A4181" t="inlineStr">
        <is>
          <t>3939-CASE</t>
        </is>
      </c>
      <c r="B4181" t="n">
        <v>3939</v>
      </c>
      <c r="C4181" t="n">
        <v>72</v>
      </c>
    </row>
    <row r="4182">
      <c r="A4182" t="inlineStr">
        <is>
          <t>3920-CASE</t>
        </is>
      </c>
      <c r="B4182" t="n">
        <v>3920</v>
      </c>
      <c r="C4182" t="n">
        <v>72</v>
      </c>
    </row>
    <row r="4183">
      <c r="A4183" t="inlineStr">
        <is>
          <t>1285-CASE</t>
        </is>
      </c>
      <c r="B4183" t="n">
        <v>1285</v>
      </c>
      <c r="C4183" t="n">
        <v>144</v>
      </c>
    </row>
    <row r="4184">
      <c r="A4184" t="inlineStr">
        <is>
          <t>2023-CASE</t>
        </is>
      </c>
      <c r="B4184" t="n">
        <v>2023</v>
      </c>
      <c r="C4184" t="n">
        <v>144</v>
      </c>
    </row>
    <row r="4185">
      <c r="A4185" t="inlineStr">
        <is>
          <t>2022-CASE</t>
        </is>
      </c>
      <c r="B4185" t="n">
        <v>2022</v>
      </c>
      <c r="C4185" t="n">
        <v>144</v>
      </c>
    </row>
    <row r="4186">
      <c r="A4186" t="inlineStr">
        <is>
          <t>6007-CASE</t>
        </is>
      </c>
      <c r="B4186" t="n">
        <v>6007</v>
      </c>
      <c r="C4186" t="n">
        <v>144</v>
      </c>
    </row>
    <row r="4187">
      <c r="A4187" t="inlineStr">
        <is>
          <t>533-CASE</t>
        </is>
      </c>
      <c r="B4187" t="n">
        <v>533</v>
      </c>
      <c r="C4187" t="n">
        <v>72</v>
      </c>
    </row>
    <row r="4188">
      <c r="A4188" t="inlineStr">
        <is>
          <t>549-CASE</t>
        </is>
      </c>
      <c r="B4188" t="n">
        <v>549</v>
      </c>
      <c r="C4188" t="n">
        <v>72</v>
      </c>
    </row>
    <row r="4189">
      <c r="A4189" t="inlineStr">
        <is>
          <t>544-CASE</t>
        </is>
      </c>
      <c r="B4189" t="n">
        <v>544</v>
      </c>
      <c r="C4189" t="n">
        <v>72</v>
      </c>
    </row>
    <row r="4190">
      <c r="A4190" t="inlineStr">
        <is>
          <t>534-CASE</t>
        </is>
      </c>
      <c r="B4190" t="n">
        <v>534</v>
      </c>
      <c r="C4190" t="n">
        <v>72</v>
      </c>
    </row>
    <row r="4191">
      <c r="A4191" t="inlineStr">
        <is>
          <t>223-CASE</t>
        </is>
      </c>
      <c r="B4191" t="n">
        <v>223</v>
      </c>
      <c r="C4191" t="n">
        <v>72</v>
      </c>
    </row>
    <row r="4192">
      <c r="A4192" t="inlineStr">
        <is>
          <t>545-CASE</t>
        </is>
      </c>
      <c r="B4192" t="n">
        <v>545</v>
      </c>
      <c r="C4192" t="n">
        <v>72</v>
      </c>
    </row>
    <row r="4193">
      <c r="A4193" t="inlineStr">
        <is>
          <t>535-CASE</t>
        </is>
      </c>
      <c r="B4193" t="n">
        <v>535</v>
      </c>
      <c r="C4193" t="n">
        <v>72</v>
      </c>
    </row>
    <row r="4194">
      <c r="A4194" t="inlineStr">
        <is>
          <t>548-CASE</t>
        </is>
      </c>
      <c r="B4194" t="n">
        <v>548</v>
      </c>
      <c r="C4194" t="n">
        <v>72</v>
      </c>
    </row>
    <row r="4195">
      <c r="A4195" t="inlineStr">
        <is>
          <t>532-CASE</t>
        </is>
      </c>
      <c r="B4195" t="n">
        <v>532</v>
      </c>
      <c r="C4195" t="n">
        <v>72</v>
      </c>
    </row>
    <row r="4196">
      <c r="A4196" t="inlineStr">
        <is>
          <t>2226-CASE</t>
        </is>
      </c>
      <c r="B4196" t="n">
        <v>2226</v>
      </c>
      <c r="C4196" t="n">
        <v>72</v>
      </c>
    </row>
    <row r="4197">
      <c r="A4197" t="inlineStr">
        <is>
          <t>6802-CASE</t>
        </is>
      </c>
      <c r="B4197" t="n">
        <v>6802</v>
      </c>
      <c r="C4197" t="n">
        <v>72</v>
      </c>
    </row>
    <row r="4198">
      <c r="A4198" t="inlineStr">
        <is>
          <t>929-CASE</t>
        </is>
      </c>
      <c r="B4198" t="n">
        <v>929</v>
      </c>
      <c r="C4198" t="n">
        <v>144</v>
      </c>
    </row>
    <row r="4199">
      <c r="A4199" t="inlineStr">
        <is>
          <t>928-CASE</t>
        </is>
      </c>
      <c r="B4199" t="n">
        <v>928</v>
      </c>
      <c r="C4199" t="n">
        <v>144</v>
      </c>
    </row>
    <row r="4200">
      <c r="A4200" t="inlineStr">
        <is>
          <t>2093-CASE</t>
        </is>
      </c>
      <c r="B4200" t="n">
        <v>2093</v>
      </c>
      <c r="C4200" t="n">
        <v>144</v>
      </c>
    </row>
    <row r="4201">
      <c r="A4201" t="inlineStr">
        <is>
          <t>4441-CASE</t>
        </is>
      </c>
      <c r="B4201" t="n">
        <v>4441</v>
      </c>
      <c r="C4201" t="n">
        <v>144</v>
      </c>
    </row>
    <row r="4202">
      <c r="A4202" t="inlineStr">
        <is>
          <t>3482-CASE</t>
        </is>
      </c>
      <c r="B4202" t="n">
        <v>3482</v>
      </c>
      <c r="C4202" t="n">
        <v>144</v>
      </c>
    </row>
    <row r="4203">
      <c r="A4203" t="inlineStr">
        <is>
          <t>3483-CASE</t>
        </is>
      </c>
      <c r="B4203" t="n">
        <v>3483</v>
      </c>
      <c r="C4203" t="n">
        <v>144</v>
      </c>
    </row>
    <row r="4204">
      <c r="A4204" t="inlineStr">
        <is>
          <t>903-CASE</t>
        </is>
      </c>
      <c r="B4204" t="n">
        <v>903</v>
      </c>
      <c r="C4204" t="n">
        <v>144</v>
      </c>
    </row>
    <row r="4205">
      <c r="A4205" t="inlineStr">
        <is>
          <t>761-CASE</t>
        </is>
      </c>
      <c r="B4205" t="n">
        <v>761</v>
      </c>
      <c r="C4205" t="n">
        <v>144</v>
      </c>
    </row>
    <row r="4206">
      <c r="A4206" t="inlineStr">
        <is>
          <t>1283-CASE</t>
        </is>
      </c>
      <c r="B4206" t="n">
        <v>1283</v>
      </c>
      <c r="C4206" t="n">
        <v>72</v>
      </c>
    </row>
    <row r="4207">
      <c r="A4207" t="inlineStr">
        <is>
          <t>6801-CASE</t>
        </is>
      </c>
      <c r="B4207" t="n">
        <v>6801</v>
      </c>
      <c r="C4207" t="n">
        <v>72</v>
      </c>
    </row>
    <row r="4208">
      <c r="A4208" t="inlineStr">
        <is>
          <t>L-13-CASE</t>
        </is>
      </c>
      <c r="B4208" t="inlineStr">
        <is>
          <t>L-13</t>
        </is>
      </c>
      <c r="C4208" t="n">
        <v>360</v>
      </c>
    </row>
    <row r="4209">
      <c r="A4209" t="inlineStr">
        <is>
          <t>L-20-CASE</t>
        </is>
      </c>
      <c r="B4209" t="inlineStr">
        <is>
          <t>L-20</t>
        </is>
      </c>
      <c r="C4209" t="n">
        <v>360</v>
      </c>
    </row>
    <row r="4210">
      <c r="A4210" t="inlineStr">
        <is>
          <t>L-28-CASE</t>
        </is>
      </c>
      <c r="B4210" t="inlineStr">
        <is>
          <t>L-28</t>
        </is>
      </c>
      <c r="C4210" t="n">
        <v>360</v>
      </c>
    </row>
    <row r="4211">
      <c r="A4211" t="inlineStr">
        <is>
          <t>L-45-CASE</t>
        </is>
      </c>
      <c r="B4211" t="inlineStr">
        <is>
          <t>L-45</t>
        </is>
      </c>
      <c r="C4211" t="n">
        <v>360</v>
      </c>
    </row>
    <row r="4212">
      <c r="A4212" t="inlineStr">
        <is>
          <t>6803-CASE</t>
        </is>
      </c>
      <c r="B4212" t="n">
        <v>6803</v>
      </c>
      <c r="C4212" t="n">
        <v>72</v>
      </c>
    </row>
    <row r="4213">
      <c r="A4213" t="inlineStr">
        <is>
          <t>2090-CASE</t>
        </is>
      </c>
      <c r="B4213" t="n">
        <v>2090</v>
      </c>
      <c r="C4213" t="n">
        <v>144</v>
      </c>
    </row>
    <row r="4214">
      <c r="A4214" t="inlineStr">
        <is>
          <t>2043-CASE</t>
        </is>
      </c>
      <c r="B4214" t="n">
        <v>2043</v>
      </c>
      <c r="C4214" t="n">
        <v>144</v>
      </c>
    </row>
    <row r="4215">
      <c r="A4215" t="inlineStr">
        <is>
          <t>L-12-CASE</t>
        </is>
      </c>
      <c r="B4215" t="inlineStr">
        <is>
          <t>L-12</t>
        </is>
      </c>
      <c r="C4215" t="n">
        <v>360</v>
      </c>
    </row>
    <row r="4216">
      <c r="A4216" t="inlineStr">
        <is>
          <t>L-15-CASE</t>
        </is>
      </c>
      <c r="B4216" t="inlineStr">
        <is>
          <t>L-15</t>
        </is>
      </c>
      <c r="C4216" t="n">
        <v>360</v>
      </c>
    </row>
    <row r="4217">
      <c r="A4217" t="inlineStr">
        <is>
          <t>L-17-CASE</t>
        </is>
      </c>
      <c r="B4217" t="inlineStr">
        <is>
          <t>L-17</t>
        </is>
      </c>
      <c r="C4217" t="n">
        <v>360</v>
      </c>
    </row>
    <row r="4218">
      <c r="A4218" t="inlineStr">
        <is>
          <t>L-30-CASE</t>
        </is>
      </c>
      <c r="B4218" t="inlineStr">
        <is>
          <t>L-30</t>
        </is>
      </c>
      <c r="C4218" t="n">
        <v>360</v>
      </c>
    </row>
    <row r="4219">
      <c r="A4219" t="inlineStr">
        <is>
          <t>L-32-CASE</t>
        </is>
      </c>
      <c r="B4219" t="inlineStr">
        <is>
          <t>L-32</t>
        </is>
      </c>
      <c r="C4219" t="n">
        <v>360</v>
      </c>
    </row>
    <row r="4220">
      <c r="A4220" t="inlineStr">
        <is>
          <t>L-52-CASE</t>
        </is>
      </c>
      <c r="B4220" t="inlineStr">
        <is>
          <t>L-52</t>
        </is>
      </c>
      <c r="C4220" t="n">
        <v>360</v>
      </c>
    </row>
    <row r="4221">
      <c r="A4221" t="inlineStr">
        <is>
          <t>L-53-CASE</t>
        </is>
      </c>
      <c r="B4221" t="inlineStr">
        <is>
          <t>L-53</t>
        </is>
      </c>
      <c r="C4221" t="n">
        <v>360</v>
      </c>
    </row>
    <row r="4222">
      <c r="A4222" t="inlineStr">
        <is>
          <t>L-5-CASE</t>
        </is>
      </c>
      <c r="B4222" t="inlineStr">
        <is>
          <t>L-5</t>
        </is>
      </c>
      <c r="C4222" t="n">
        <v>360</v>
      </c>
    </row>
    <row r="4223">
      <c r="A4223" t="inlineStr">
        <is>
          <t>L-1-CASE</t>
        </is>
      </c>
      <c r="B4223" t="inlineStr">
        <is>
          <t>L-1</t>
        </is>
      </c>
      <c r="C4223" t="n">
        <v>360</v>
      </c>
    </row>
    <row r="4224">
      <c r="A4224" t="inlineStr">
        <is>
          <t>L-10-CASE</t>
        </is>
      </c>
      <c r="B4224" t="inlineStr">
        <is>
          <t>L-10</t>
        </is>
      </c>
      <c r="C4224" t="n">
        <v>360</v>
      </c>
    </row>
    <row r="4225">
      <c r="A4225" t="inlineStr">
        <is>
          <t>L-11-CASE</t>
        </is>
      </c>
      <c r="B4225" t="inlineStr">
        <is>
          <t>L-11</t>
        </is>
      </c>
      <c r="C4225" t="n">
        <v>360</v>
      </c>
    </row>
    <row r="4226">
      <c r="A4226" t="inlineStr">
        <is>
          <t>L-14-CASE</t>
        </is>
      </c>
      <c r="B4226" t="inlineStr">
        <is>
          <t>L-14</t>
        </is>
      </c>
      <c r="C4226" t="n">
        <v>360</v>
      </c>
    </row>
    <row r="4227">
      <c r="A4227" t="inlineStr">
        <is>
          <t>L-16-CASE</t>
        </is>
      </c>
      <c r="B4227" t="inlineStr">
        <is>
          <t>L-16</t>
        </is>
      </c>
      <c r="C4227" t="n">
        <v>360</v>
      </c>
    </row>
    <row r="4228">
      <c r="A4228" t="inlineStr">
        <is>
          <t>L-19-CASE</t>
        </is>
      </c>
      <c r="B4228" t="inlineStr">
        <is>
          <t>L-19</t>
        </is>
      </c>
      <c r="C4228" t="n">
        <v>360</v>
      </c>
    </row>
    <row r="4229">
      <c r="A4229" t="inlineStr">
        <is>
          <t>L-23-CASE</t>
        </is>
      </c>
      <c r="B4229" t="inlineStr">
        <is>
          <t>L-23</t>
        </is>
      </c>
      <c r="C4229" t="n">
        <v>360</v>
      </c>
    </row>
    <row r="4230">
      <c r="A4230" t="inlineStr">
        <is>
          <t>L-29-CASE</t>
        </is>
      </c>
      <c r="B4230" t="inlineStr">
        <is>
          <t>L-29</t>
        </is>
      </c>
      <c r="C4230" t="n">
        <v>360</v>
      </c>
    </row>
    <row r="4231">
      <c r="A4231" t="inlineStr">
        <is>
          <t>L-2-CASE</t>
        </is>
      </c>
      <c r="B4231" t="inlineStr">
        <is>
          <t>L-2</t>
        </is>
      </c>
      <c r="C4231" t="n">
        <v>360</v>
      </c>
    </row>
    <row r="4232">
      <c r="A4232" t="inlineStr">
        <is>
          <t>L-31-CASE</t>
        </is>
      </c>
      <c r="B4232" t="inlineStr">
        <is>
          <t>L-31</t>
        </is>
      </c>
      <c r="C4232" t="n">
        <v>360</v>
      </c>
    </row>
    <row r="4233">
      <c r="A4233" t="inlineStr">
        <is>
          <t>L-42-CASE</t>
        </is>
      </c>
      <c r="B4233" t="inlineStr">
        <is>
          <t>L-42</t>
        </is>
      </c>
      <c r="C4233" t="n">
        <v>360</v>
      </c>
    </row>
    <row r="4234">
      <c r="A4234" t="inlineStr">
        <is>
          <t>L-46-CASE</t>
        </is>
      </c>
      <c r="B4234" t="inlineStr">
        <is>
          <t>L-46</t>
        </is>
      </c>
      <c r="C4234" t="n">
        <v>360</v>
      </c>
    </row>
    <row r="4235">
      <c r="A4235" t="inlineStr">
        <is>
          <t>L-55-CASE</t>
        </is>
      </c>
      <c r="B4235" t="inlineStr">
        <is>
          <t>L-55</t>
        </is>
      </c>
      <c r="C4235" t="n">
        <v>360</v>
      </c>
    </row>
    <row r="4236">
      <c r="A4236" t="inlineStr">
        <is>
          <t>L-9-CASE</t>
        </is>
      </c>
      <c r="B4236" t="inlineStr">
        <is>
          <t>L-9</t>
        </is>
      </c>
      <c r="C4236" t="n">
        <v>360</v>
      </c>
    </row>
    <row r="4237">
      <c r="A4237" t="inlineStr">
        <is>
          <t>730-CASE</t>
        </is>
      </c>
      <c r="B4237" t="n">
        <v>730</v>
      </c>
      <c r="C4237" t="n">
        <v>144</v>
      </c>
    </row>
    <row r="4238">
      <c r="A4238" t="inlineStr">
        <is>
          <t>746-CASE</t>
        </is>
      </c>
      <c r="B4238" t="n">
        <v>746</v>
      </c>
      <c r="C4238" t="n">
        <v>144</v>
      </c>
    </row>
    <row r="4239">
      <c r="A4239" t="inlineStr">
        <is>
          <t>1617-A-CASE</t>
        </is>
      </c>
      <c r="B4239" t="inlineStr">
        <is>
          <t>1617-A</t>
        </is>
      </c>
      <c r="C4239" t="n">
        <v>576</v>
      </c>
    </row>
    <row r="4240">
      <c r="A4240" t="inlineStr">
        <is>
          <t>A323-CASE</t>
        </is>
      </c>
      <c r="B4240" t="inlineStr">
        <is>
          <t>A323</t>
        </is>
      </c>
      <c r="C4240" t="n">
        <v>32</v>
      </c>
    </row>
    <row r="4241">
      <c r="A4241" t="inlineStr">
        <is>
          <t>L-3-CASE</t>
        </is>
      </c>
      <c r="B4241" t="inlineStr">
        <is>
          <t>L-3</t>
        </is>
      </c>
      <c r="C4241" t="n">
        <v>360</v>
      </c>
    </row>
    <row r="4242">
      <c r="A4242" t="inlineStr">
        <is>
          <t>L-4-CASE</t>
        </is>
      </c>
      <c r="B4242" t="inlineStr">
        <is>
          <t>L-4</t>
        </is>
      </c>
      <c r="C4242" t="n">
        <v>360</v>
      </c>
    </row>
    <row r="4243">
      <c r="A4243" t="inlineStr">
        <is>
          <t>3901-CASE</t>
        </is>
      </c>
      <c r="B4243" t="n">
        <v>3901</v>
      </c>
      <c r="C4243" t="n">
        <v>144</v>
      </c>
    </row>
    <row r="4244">
      <c r="A4244" t="inlineStr">
        <is>
          <t>6810-CASE</t>
        </is>
      </c>
      <c r="B4244" t="n">
        <v>6810</v>
      </c>
      <c r="C4244" t="n">
        <v>144</v>
      </c>
    </row>
    <row r="4245">
      <c r="A4245" t="inlineStr">
        <is>
          <t>6812-CASE</t>
        </is>
      </c>
      <c r="B4245" t="n">
        <v>6812</v>
      </c>
      <c r="C4245" t="n">
        <v>144</v>
      </c>
    </row>
    <row r="4246">
      <c r="A4246" t="inlineStr">
        <is>
          <t>2501-CASE</t>
        </is>
      </c>
      <c r="B4246" t="n">
        <v>2501</v>
      </c>
      <c r="C4246" t="n">
        <v>72</v>
      </c>
    </row>
    <row r="4247">
      <c r="A4247" t="inlineStr">
        <is>
          <t>902-CASE</t>
        </is>
      </c>
      <c r="B4247" t="n">
        <v>902</v>
      </c>
      <c r="C4247" t="n">
        <v>144</v>
      </c>
    </row>
    <row r="4248">
      <c r="A4248" t="inlineStr">
        <is>
          <t>2052-CASE</t>
        </is>
      </c>
      <c r="B4248" t="n">
        <v>2052</v>
      </c>
      <c r="C4248" t="n">
        <v>144</v>
      </c>
    </row>
    <row r="4249">
      <c r="A4249" t="inlineStr">
        <is>
          <t>765-CASE</t>
        </is>
      </c>
      <c r="B4249" t="n">
        <v>765</v>
      </c>
      <c r="C4249" t="n">
        <v>144</v>
      </c>
    </row>
    <row r="4250">
      <c r="A4250" t="inlineStr">
        <is>
          <t>3449-CASE</t>
        </is>
      </c>
      <c r="B4250" t="n">
        <v>3449</v>
      </c>
      <c r="C4250" t="n">
        <v>144</v>
      </c>
    </row>
    <row r="4251">
      <c r="A4251" t="inlineStr">
        <is>
          <t>3445-CASE</t>
        </is>
      </c>
      <c r="B4251" t="n">
        <v>3445</v>
      </c>
      <c r="C4251" t="n">
        <v>144</v>
      </c>
    </row>
    <row r="4252">
      <c r="A4252" t="inlineStr">
        <is>
          <t>142-CASE</t>
        </is>
      </c>
      <c r="B4252" t="n">
        <v>142</v>
      </c>
      <c r="C4252" t="n">
        <v>288</v>
      </c>
    </row>
    <row r="4253">
      <c r="A4253" t="inlineStr">
        <is>
          <t>1301-CASE</t>
        </is>
      </c>
      <c r="B4253" t="n">
        <v>1301</v>
      </c>
      <c r="C4253" t="n">
        <v>72</v>
      </c>
    </row>
    <row r="4254">
      <c r="A4254" t="inlineStr">
        <is>
          <t>926-CASE</t>
        </is>
      </c>
      <c r="B4254" t="n">
        <v>926</v>
      </c>
      <c r="C4254" t="n">
        <v>72</v>
      </c>
    </row>
    <row r="4255">
      <c r="A4255" t="inlineStr">
        <is>
          <t>1282-CASE</t>
        </is>
      </c>
      <c r="B4255" t="n">
        <v>1282</v>
      </c>
      <c r="C4255" t="n">
        <v>72</v>
      </c>
    </row>
    <row r="4256">
      <c r="A4256" t="inlineStr">
        <is>
          <t>783-CASE</t>
        </is>
      </c>
      <c r="B4256" t="n">
        <v>783</v>
      </c>
      <c r="C4256" t="n">
        <v>72</v>
      </c>
    </row>
    <row r="4257">
      <c r="A4257" t="inlineStr">
        <is>
          <t>6813-CASE</t>
        </is>
      </c>
      <c r="B4257" t="n">
        <v>6813</v>
      </c>
      <c r="C4257" t="n">
        <v>144</v>
      </c>
    </row>
    <row r="4258">
      <c r="A4258" t="inlineStr">
        <is>
          <t>3119-CASE</t>
        </is>
      </c>
      <c r="B4258" t="n">
        <v>3119</v>
      </c>
      <c r="C4258" t="n">
        <v>144</v>
      </c>
    </row>
    <row r="4259">
      <c r="A4259" t="inlineStr">
        <is>
          <t>3198-CASE</t>
        </is>
      </c>
      <c r="B4259" t="n">
        <v>3198</v>
      </c>
      <c r="C4259" t="n">
        <v>144</v>
      </c>
    </row>
    <row r="4260">
      <c r="A4260" t="inlineStr">
        <is>
          <t>1266-CASE</t>
        </is>
      </c>
      <c r="B4260" t="n">
        <v>1266</v>
      </c>
      <c r="C4260" t="n">
        <v>72</v>
      </c>
    </row>
    <row r="4261">
      <c r="A4261" t="inlineStr">
        <is>
          <t>1801-CASE</t>
        </is>
      </c>
      <c r="B4261" t="n">
        <v>1801</v>
      </c>
      <c r="C4261" t="n">
        <v>72</v>
      </c>
    </row>
    <row r="4262">
      <c r="A4262" t="inlineStr">
        <is>
          <t>333-CASE</t>
        </is>
      </c>
      <c r="B4262" t="n">
        <v>333</v>
      </c>
      <c r="C4262" t="n">
        <v>144</v>
      </c>
    </row>
    <row r="4263">
      <c r="A4263" t="inlineStr">
        <is>
          <t>17039-CASE</t>
        </is>
      </c>
      <c r="B4263" t="n">
        <v>17039</v>
      </c>
      <c r="C4263" t="n">
        <v>72</v>
      </c>
    </row>
    <row r="4264">
      <c r="A4264" t="inlineStr">
        <is>
          <t>L-24-CASE</t>
        </is>
      </c>
      <c r="B4264" t="inlineStr">
        <is>
          <t>L-24</t>
        </is>
      </c>
      <c r="C4264" t="n">
        <v>360</v>
      </c>
    </row>
    <row r="4265">
      <c r="A4265" t="inlineStr">
        <is>
          <t>L-50-CASE</t>
        </is>
      </c>
      <c r="B4265" t="inlineStr">
        <is>
          <t>L-50</t>
        </is>
      </c>
      <c r="C4265" t="n">
        <v>360</v>
      </c>
    </row>
    <row r="4266">
      <c r="A4266" t="inlineStr">
        <is>
          <t>3172-CASE</t>
        </is>
      </c>
      <c r="B4266" t="n">
        <v>3172</v>
      </c>
      <c r="C4266" t="n">
        <v>72</v>
      </c>
    </row>
    <row r="4267">
      <c r="A4267" t="inlineStr">
        <is>
          <t>17037-CASE</t>
        </is>
      </c>
      <c r="B4267" t="n">
        <v>17037</v>
      </c>
      <c r="C4267" t="n">
        <v>144</v>
      </c>
    </row>
    <row r="4268">
      <c r="A4268" t="inlineStr">
        <is>
          <t>1242-CASE</t>
        </is>
      </c>
      <c r="B4268" t="n">
        <v>1242</v>
      </c>
      <c r="C4268" t="n">
        <v>144</v>
      </c>
    </row>
    <row r="4269">
      <c r="A4269" t="inlineStr">
        <is>
          <t>4412-CASE</t>
        </is>
      </c>
      <c r="B4269" t="n">
        <v>4412</v>
      </c>
      <c r="C4269" t="n">
        <v>144</v>
      </c>
    </row>
    <row r="4270">
      <c r="A4270" t="inlineStr">
        <is>
          <t>1720-CASE</t>
        </is>
      </c>
      <c r="B4270" t="n">
        <v>1720</v>
      </c>
      <c r="C4270" t="n">
        <v>144</v>
      </c>
    </row>
    <row r="4271">
      <c r="A4271" t="inlineStr">
        <is>
          <t>3112-CASE</t>
        </is>
      </c>
      <c r="B4271" t="n">
        <v>3112</v>
      </c>
      <c r="C4271" t="n">
        <v>72</v>
      </c>
    </row>
    <row r="4272">
      <c r="A4272" t="inlineStr">
        <is>
          <t>5131-CASE</t>
        </is>
      </c>
      <c r="B4272" t="n">
        <v>5131</v>
      </c>
      <c r="C4272" t="n">
        <v>144</v>
      </c>
    </row>
    <row r="4273">
      <c r="A4273" t="inlineStr">
        <is>
          <t>604-CASE</t>
        </is>
      </c>
      <c r="B4273" t="n">
        <v>604</v>
      </c>
      <c r="C4273" t="n">
        <v>144</v>
      </c>
    </row>
    <row r="4274">
      <c r="A4274" t="inlineStr">
        <is>
          <t>450-A-CASE</t>
        </is>
      </c>
      <c r="B4274" t="inlineStr">
        <is>
          <t>450-A</t>
        </is>
      </c>
      <c r="C4274" t="n">
        <v>144</v>
      </c>
    </row>
    <row r="4275">
      <c r="A4275" t="inlineStr">
        <is>
          <t>5121-CASE</t>
        </is>
      </c>
      <c r="B4275" t="n">
        <v>5121</v>
      </c>
      <c r="C4275" t="n">
        <v>144</v>
      </c>
    </row>
    <row r="4276">
      <c r="A4276" t="inlineStr">
        <is>
          <t>1611-CASE</t>
        </is>
      </c>
      <c r="B4276" t="n">
        <v>1611</v>
      </c>
      <c r="C4276" t="n">
        <v>144</v>
      </c>
    </row>
    <row r="4277">
      <c r="A4277" t="inlineStr">
        <is>
          <t>3471-CASE</t>
        </is>
      </c>
      <c r="B4277" t="n">
        <v>3471</v>
      </c>
      <c r="C4277" t="n">
        <v>72</v>
      </c>
    </row>
    <row r="4278">
      <c r="A4278" t="inlineStr">
        <is>
          <t>767-CASE</t>
        </is>
      </c>
      <c r="B4278" t="n">
        <v>767</v>
      </c>
      <c r="C4278" t="n">
        <v>144</v>
      </c>
    </row>
    <row r="4279">
      <c r="A4279" t="inlineStr">
        <is>
          <t>1217-CASE</t>
        </is>
      </c>
      <c r="B4279" t="n">
        <v>1217</v>
      </c>
      <c r="C4279" t="n">
        <v>144</v>
      </c>
    </row>
    <row r="4280">
      <c r="A4280" t="inlineStr">
        <is>
          <t>1216-CASE</t>
        </is>
      </c>
      <c r="B4280" t="n">
        <v>1216</v>
      </c>
      <c r="C4280" t="n">
        <v>144</v>
      </c>
    </row>
    <row r="4281">
      <c r="A4281" t="inlineStr">
        <is>
          <t>4438-CASE</t>
        </is>
      </c>
      <c r="B4281" t="n">
        <v>4438</v>
      </c>
      <c r="C4281" t="n">
        <v>144</v>
      </c>
    </row>
    <row r="4282">
      <c r="A4282" t="inlineStr">
        <is>
          <t>3446-CASE</t>
        </is>
      </c>
      <c r="B4282" t="n">
        <v>3446</v>
      </c>
      <c r="C4282" t="n">
        <v>144</v>
      </c>
    </row>
    <row r="4283">
      <c r="A4283" t="inlineStr">
        <is>
          <t>230-CASE</t>
        </is>
      </c>
      <c r="B4283" t="n">
        <v>230</v>
      </c>
      <c r="C4283" t="n">
        <v>144</v>
      </c>
    </row>
    <row r="4284">
      <c r="A4284" t="inlineStr">
        <is>
          <t>2344-CASE</t>
        </is>
      </c>
      <c r="B4284" t="n">
        <v>2344</v>
      </c>
      <c r="C4284" t="n">
        <v>144</v>
      </c>
    </row>
    <row r="4285">
      <c r="A4285" t="inlineStr">
        <is>
          <t>304-CASE</t>
        </is>
      </c>
      <c r="B4285" t="n">
        <v>304</v>
      </c>
      <c r="C4285" t="n">
        <v>288</v>
      </c>
    </row>
    <row r="4286">
      <c r="A4286" t="inlineStr">
        <is>
          <t>303-CASE</t>
        </is>
      </c>
      <c r="B4286" t="n">
        <v>303</v>
      </c>
      <c r="C4286" t="n">
        <v>288</v>
      </c>
    </row>
    <row r="4287">
      <c r="A4287" t="inlineStr">
        <is>
          <t>2206-CASE</t>
        </is>
      </c>
      <c r="B4287" t="n">
        <v>2206</v>
      </c>
      <c r="C4287" t="n">
        <v>144</v>
      </c>
    </row>
    <row r="4288">
      <c r="A4288" t="inlineStr">
        <is>
          <t>229-CASE</t>
        </is>
      </c>
      <c r="B4288" t="n">
        <v>229</v>
      </c>
      <c r="C4288" t="n">
        <v>144</v>
      </c>
    </row>
    <row r="4289">
      <c r="A4289" t="inlineStr">
        <is>
          <t>273-CASE</t>
        </is>
      </c>
      <c r="B4289" t="n">
        <v>273</v>
      </c>
      <c r="C4289" t="n">
        <v>144</v>
      </c>
    </row>
    <row r="4290">
      <c r="A4290" t="inlineStr">
        <is>
          <t>3999-CASE</t>
        </is>
      </c>
      <c r="B4290" t="n">
        <v>3999</v>
      </c>
      <c r="C4290" t="n">
        <v>288</v>
      </c>
    </row>
    <row r="4291">
      <c r="A4291" t="inlineStr">
        <is>
          <t>1240-CASE</t>
        </is>
      </c>
      <c r="B4291" t="n">
        <v>1240</v>
      </c>
      <c r="C4291" t="n">
        <v>144</v>
      </c>
    </row>
    <row r="4292">
      <c r="A4292" t="inlineStr">
        <is>
          <t>5142-CASE</t>
        </is>
      </c>
      <c r="B4292" t="n">
        <v>5142</v>
      </c>
      <c r="C4292" t="n">
        <v>144</v>
      </c>
    </row>
    <row r="4293">
      <c r="A4293" t="inlineStr">
        <is>
          <t>3911-CASE</t>
        </is>
      </c>
      <c r="B4293" t="n">
        <v>3911</v>
      </c>
      <c r="C4293" t="n">
        <v>144</v>
      </c>
    </row>
    <row r="4294">
      <c r="A4294" t="inlineStr">
        <is>
          <t>3871-CASE</t>
        </is>
      </c>
      <c r="B4294" t="n">
        <v>3871</v>
      </c>
      <c r="C4294" t="n">
        <v>288</v>
      </c>
    </row>
    <row r="4295">
      <c r="A4295" t="inlineStr">
        <is>
          <t>6003-CASE</t>
        </is>
      </c>
      <c r="B4295" t="n">
        <v>6003</v>
      </c>
      <c r="C4295" t="n">
        <v>144</v>
      </c>
    </row>
    <row r="4296">
      <c r="A4296" t="inlineStr">
        <is>
          <t>2150-CASE</t>
        </is>
      </c>
      <c r="B4296" t="n">
        <v>2150</v>
      </c>
      <c r="C4296" t="n">
        <v>288</v>
      </c>
    </row>
    <row r="4297">
      <c r="A4297" t="inlineStr">
        <is>
          <t>1265-CASE</t>
        </is>
      </c>
      <c r="B4297" t="n">
        <v>1265</v>
      </c>
      <c r="C4297" t="n">
        <v>72</v>
      </c>
    </row>
    <row r="4298">
      <c r="A4298" t="inlineStr">
        <is>
          <t>2705-CASE</t>
        </is>
      </c>
      <c r="B4298" t="n">
        <v>2705</v>
      </c>
      <c r="C4298" t="n">
        <v>144</v>
      </c>
    </row>
    <row r="4299">
      <c r="A4299" t="inlineStr">
        <is>
          <t>3872-CASE</t>
        </is>
      </c>
      <c r="B4299" t="n">
        <v>3872</v>
      </c>
      <c r="C4299" t="n">
        <v>288</v>
      </c>
    </row>
    <row r="4300">
      <c r="A4300" t="inlineStr">
        <is>
          <t>5122-CASE</t>
        </is>
      </c>
      <c r="B4300" t="n">
        <v>5122</v>
      </c>
      <c r="C4300" t="n">
        <v>144</v>
      </c>
    </row>
    <row r="4301">
      <c r="A4301" t="inlineStr">
        <is>
          <t>2202-CASE</t>
        </is>
      </c>
      <c r="B4301" t="n">
        <v>2202</v>
      </c>
      <c r="C4301" t="n">
        <v>144</v>
      </c>
    </row>
    <row r="4302">
      <c r="A4302" t="inlineStr">
        <is>
          <t>215-CASE</t>
        </is>
      </c>
      <c r="B4302" t="n">
        <v>215</v>
      </c>
      <c r="C4302" t="n">
        <v>144</v>
      </c>
    </row>
    <row r="4303">
      <c r="A4303" t="inlineStr">
        <is>
          <t>310-CASE</t>
        </is>
      </c>
      <c r="B4303" t="n">
        <v>310</v>
      </c>
      <c r="C4303" t="n">
        <v>144</v>
      </c>
    </row>
    <row r="4304">
      <c r="A4304" t="inlineStr">
        <is>
          <t>1614-CASE</t>
        </is>
      </c>
      <c r="B4304" t="n">
        <v>1614</v>
      </c>
      <c r="C4304" t="n">
        <v>144</v>
      </c>
    </row>
    <row r="4305">
      <c r="A4305" t="inlineStr">
        <is>
          <t>5101-CASE</t>
        </is>
      </c>
      <c r="B4305" t="n">
        <v>5101</v>
      </c>
      <c r="C4305" t="n">
        <v>144</v>
      </c>
    </row>
    <row r="4306">
      <c r="A4306" t="inlineStr">
        <is>
          <t>231-CASE</t>
        </is>
      </c>
      <c r="B4306" t="n">
        <v>231</v>
      </c>
      <c r="C4306" t="n">
        <v>144</v>
      </c>
    </row>
    <row r="4307">
      <c r="A4307" t="inlineStr">
        <is>
          <t>2151-CASE</t>
        </is>
      </c>
      <c r="B4307" t="n">
        <v>2151</v>
      </c>
      <c r="C4307" t="n">
        <v>144</v>
      </c>
    </row>
    <row r="4308">
      <c r="A4308" t="inlineStr">
        <is>
          <t>3913-CASE</t>
        </is>
      </c>
      <c r="B4308" t="n">
        <v>3913</v>
      </c>
      <c r="C4308" t="n">
        <v>72</v>
      </c>
    </row>
    <row r="4309">
      <c r="A4309" t="inlineStr">
        <is>
          <t>S-13-CASE</t>
        </is>
      </c>
      <c r="B4309" t="inlineStr">
        <is>
          <t>S-13</t>
        </is>
      </c>
      <c r="C4309" t="n">
        <v>480</v>
      </c>
    </row>
    <row r="4310">
      <c r="A4310" t="inlineStr">
        <is>
          <t>S-19-CASE</t>
        </is>
      </c>
      <c r="B4310" t="inlineStr">
        <is>
          <t>S-19</t>
        </is>
      </c>
      <c r="C4310" t="n">
        <v>480</v>
      </c>
    </row>
    <row r="4311">
      <c r="A4311" t="inlineStr">
        <is>
          <t>S-20-CASE</t>
        </is>
      </c>
      <c r="B4311" t="inlineStr">
        <is>
          <t>S-20</t>
        </is>
      </c>
      <c r="C4311" t="n">
        <v>480</v>
      </c>
    </row>
    <row r="4312">
      <c r="A4312" t="inlineStr">
        <is>
          <t>S-30-CASE</t>
        </is>
      </c>
      <c r="B4312" t="inlineStr">
        <is>
          <t>S-30</t>
        </is>
      </c>
      <c r="C4312" t="n">
        <v>480</v>
      </c>
    </row>
    <row r="4313">
      <c r="A4313" t="inlineStr">
        <is>
          <t>S-32-CASE</t>
        </is>
      </c>
      <c r="B4313" t="inlineStr">
        <is>
          <t>S-32</t>
        </is>
      </c>
      <c r="C4313" t="n">
        <v>480</v>
      </c>
    </row>
    <row r="4314">
      <c r="A4314" t="inlineStr">
        <is>
          <t>S-46-CASE</t>
        </is>
      </c>
      <c r="B4314" t="inlineStr">
        <is>
          <t>S-46</t>
        </is>
      </c>
      <c r="C4314" t="n">
        <v>480</v>
      </c>
    </row>
    <row r="4315">
      <c r="A4315" t="inlineStr">
        <is>
          <t>S-52-CASE</t>
        </is>
      </c>
      <c r="B4315" t="inlineStr">
        <is>
          <t>S-52</t>
        </is>
      </c>
      <c r="C4315" t="n">
        <v>480</v>
      </c>
    </row>
    <row r="4316">
      <c r="A4316" t="inlineStr">
        <is>
          <t>S-5-CASE</t>
        </is>
      </c>
      <c r="B4316" t="inlineStr">
        <is>
          <t>S-5</t>
        </is>
      </c>
      <c r="C4316" t="n">
        <v>480</v>
      </c>
    </row>
    <row r="4317">
      <c r="A4317" t="inlineStr">
        <is>
          <t>S-9-CASE</t>
        </is>
      </c>
      <c r="B4317" t="inlineStr">
        <is>
          <t>S-9</t>
        </is>
      </c>
      <c r="C4317" t="n">
        <v>480</v>
      </c>
    </row>
    <row r="4318">
      <c r="A4318" t="inlineStr">
        <is>
          <t>S-24-CASE</t>
        </is>
      </c>
      <c r="B4318" t="inlineStr">
        <is>
          <t>S-24</t>
        </is>
      </c>
      <c r="C4318" t="n">
        <v>480</v>
      </c>
    </row>
    <row r="4319">
      <c r="A4319" t="inlineStr">
        <is>
          <t>3001-CASE</t>
        </is>
      </c>
      <c r="B4319" t="n">
        <v>3001</v>
      </c>
      <c r="C4319" t="n">
        <v>72</v>
      </c>
    </row>
    <row r="4320">
      <c r="A4320" t="inlineStr">
        <is>
          <t>1273-CASE</t>
        </is>
      </c>
      <c r="B4320" t="n">
        <v>1273</v>
      </c>
      <c r="C4320" t="n">
        <v>72</v>
      </c>
    </row>
    <row r="4321">
      <c r="A4321" t="inlineStr">
        <is>
          <t>1274-CASE</t>
        </is>
      </c>
      <c r="B4321" t="n">
        <v>1274</v>
      </c>
      <c r="C4321" t="n">
        <v>72</v>
      </c>
    </row>
    <row r="4322">
      <c r="A4322" t="inlineStr">
        <is>
          <t>127-CASE</t>
        </is>
      </c>
      <c r="B4322" t="n">
        <v>127</v>
      </c>
      <c r="C4322" t="n">
        <v>144</v>
      </c>
    </row>
    <row r="4323">
      <c r="A4323" t="inlineStr">
        <is>
          <t>213-CASE</t>
        </is>
      </c>
      <c r="B4323" t="n">
        <v>213</v>
      </c>
      <c r="C4323" t="n">
        <v>144</v>
      </c>
    </row>
    <row r="4324">
      <c r="A4324" t="inlineStr">
        <is>
          <t>260-CASE</t>
        </is>
      </c>
      <c r="B4324" t="n">
        <v>260</v>
      </c>
      <c r="C4324" t="n">
        <v>144</v>
      </c>
    </row>
    <row r="4325">
      <c r="A4325" t="inlineStr">
        <is>
          <t>S-10-CASE</t>
        </is>
      </c>
      <c r="B4325" t="inlineStr">
        <is>
          <t>S-10</t>
        </is>
      </c>
      <c r="C4325" t="n">
        <v>480</v>
      </c>
    </row>
    <row r="4326">
      <c r="A4326" t="inlineStr">
        <is>
          <t>S-11-CASE</t>
        </is>
      </c>
      <c r="B4326" t="inlineStr">
        <is>
          <t>S-11</t>
        </is>
      </c>
      <c r="C4326" t="n">
        <v>480</v>
      </c>
    </row>
    <row r="4327">
      <c r="A4327" t="inlineStr">
        <is>
          <t>S-12-CASE</t>
        </is>
      </c>
      <c r="B4327" t="inlineStr">
        <is>
          <t>S-12</t>
        </is>
      </c>
      <c r="C4327" t="n">
        <v>480</v>
      </c>
    </row>
    <row r="4328">
      <c r="A4328" t="inlineStr">
        <is>
          <t>S-14-CASE</t>
        </is>
      </c>
      <c r="B4328" t="inlineStr">
        <is>
          <t>S-14</t>
        </is>
      </c>
      <c r="C4328" t="n">
        <v>480</v>
      </c>
    </row>
    <row r="4329">
      <c r="A4329" t="inlineStr">
        <is>
          <t>S-15-CASE</t>
        </is>
      </c>
      <c r="B4329" t="inlineStr">
        <is>
          <t>S-15</t>
        </is>
      </c>
      <c r="C4329" t="n">
        <v>480</v>
      </c>
    </row>
    <row r="4330">
      <c r="A4330" t="inlineStr">
        <is>
          <t>S-16-CASE</t>
        </is>
      </c>
      <c r="B4330" t="inlineStr">
        <is>
          <t>S-16</t>
        </is>
      </c>
      <c r="C4330" t="n">
        <v>480</v>
      </c>
    </row>
    <row r="4331">
      <c r="A4331" t="inlineStr">
        <is>
          <t>S-17-CASE</t>
        </is>
      </c>
      <c r="B4331" t="inlineStr">
        <is>
          <t>S-17</t>
        </is>
      </c>
      <c r="C4331" t="n">
        <v>480</v>
      </c>
    </row>
    <row r="4332">
      <c r="A4332" t="inlineStr">
        <is>
          <t>S-23-CASE</t>
        </is>
      </c>
      <c r="B4332" t="inlineStr">
        <is>
          <t>S-23</t>
        </is>
      </c>
      <c r="C4332" t="n">
        <v>480</v>
      </c>
    </row>
    <row r="4333">
      <c r="A4333" t="inlineStr">
        <is>
          <t>S-28-CASE</t>
        </is>
      </c>
      <c r="B4333" t="inlineStr">
        <is>
          <t>S-28</t>
        </is>
      </c>
      <c r="C4333" t="n">
        <v>480</v>
      </c>
    </row>
    <row r="4334">
      <c r="A4334" t="inlineStr">
        <is>
          <t>S-2-CASE</t>
        </is>
      </c>
      <c r="B4334" t="inlineStr">
        <is>
          <t>S-2</t>
        </is>
      </c>
      <c r="C4334" t="n">
        <v>480</v>
      </c>
    </row>
    <row r="4335">
      <c r="A4335" t="inlineStr">
        <is>
          <t>S-31-CASE</t>
        </is>
      </c>
      <c r="B4335" t="inlineStr">
        <is>
          <t>S-31</t>
        </is>
      </c>
      <c r="C4335" t="n">
        <v>480</v>
      </c>
    </row>
    <row r="4336">
      <c r="A4336" t="inlineStr">
        <is>
          <t>S-3-CASE</t>
        </is>
      </c>
      <c r="B4336" t="inlineStr">
        <is>
          <t>S-3</t>
        </is>
      </c>
      <c r="C4336" t="n">
        <v>480</v>
      </c>
    </row>
    <row r="4337">
      <c r="A4337" t="inlineStr">
        <is>
          <t>S-4-CASE</t>
        </is>
      </c>
      <c r="B4337" t="inlineStr">
        <is>
          <t>S-4</t>
        </is>
      </c>
      <c r="C4337" t="n">
        <v>480</v>
      </c>
    </row>
    <row r="4338">
      <c r="A4338" t="inlineStr">
        <is>
          <t>S-53-CASE</t>
        </is>
      </c>
      <c r="B4338" t="inlineStr">
        <is>
          <t>S-53</t>
        </is>
      </c>
      <c r="C4338" t="n">
        <v>480</v>
      </c>
    </row>
    <row r="4339">
      <c r="A4339" t="inlineStr">
        <is>
          <t>17025-CASE</t>
        </is>
      </c>
      <c r="B4339" t="n">
        <v>17025</v>
      </c>
      <c r="C4339" t="n">
        <v>144</v>
      </c>
    </row>
    <row r="4340">
      <c r="A4340" t="inlineStr">
        <is>
          <t>621-CASE</t>
        </is>
      </c>
      <c r="B4340" t="n">
        <v>621</v>
      </c>
      <c r="C4340" t="n">
        <v>48</v>
      </c>
    </row>
    <row r="4341">
      <c r="A4341" t="inlineStr">
        <is>
          <t>17023-CASE</t>
        </is>
      </c>
      <c r="B4341" t="n">
        <v>17023</v>
      </c>
      <c r="C4341" t="n">
        <v>144</v>
      </c>
    </row>
    <row r="4342">
      <c r="A4342" t="inlineStr">
        <is>
          <t>S-1-CASE</t>
        </is>
      </c>
      <c r="B4342" t="inlineStr">
        <is>
          <t>S-1</t>
        </is>
      </c>
      <c r="C4342" t="n">
        <v>480</v>
      </c>
    </row>
    <row r="4343">
      <c r="A4343" t="inlineStr">
        <is>
          <t>17024-CASE</t>
        </is>
      </c>
      <c r="B4343" t="n">
        <v>17024</v>
      </c>
      <c r="C4343" t="n">
        <v>144</v>
      </c>
    </row>
    <row r="4344">
      <c r="A4344" t="inlineStr">
        <is>
          <t>6016-CASE</t>
        </is>
      </c>
      <c r="B4344" t="n">
        <v>6016</v>
      </c>
      <c r="C4344" t="n">
        <v>72</v>
      </c>
    </row>
    <row r="4345">
      <c r="A4345" t="inlineStr">
        <is>
          <t>1280-CASE</t>
        </is>
      </c>
      <c r="B4345" t="n">
        <v>1280</v>
      </c>
      <c r="C4345" t="n">
        <v>144</v>
      </c>
    </row>
    <row r="4346">
      <c r="A4346" t="inlineStr">
        <is>
          <t>5113-CASE</t>
        </is>
      </c>
      <c r="B4346" t="n">
        <v>5113</v>
      </c>
      <c r="C4346" t="n">
        <v>144</v>
      </c>
    </row>
    <row r="4347">
      <c r="A4347" t="inlineStr">
        <is>
          <t>3117-CASE</t>
        </is>
      </c>
      <c r="B4347" t="n">
        <v>3117</v>
      </c>
      <c r="C4347" t="n">
        <v>144</v>
      </c>
    </row>
    <row r="4348">
      <c r="A4348" t="inlineStr">
        <is>
          <t>274-CASE</t>
        </is>
      </c>
      <c r="B4348" t="n">
        <v>274</v>
      </c>
      <c r="C4348" t="n">
        <v>144</v>
      </c>
    </row>
    <row r="4349">
      <c r="A4349" t="inlineStr">
        <is>
          <t>214-CASE</t>
        </is>
      </c>
      <c r="B4349" t="n">
        <v>214</v>
      </c>
      <c r="C4349" t="n">
        <v>144</v>
      </c>
    </row>
    <row r="4350">
      <c r="A4350" t="inlineStr">
        <is>
          <t>1925-CASE</t>
        </is>
      </c>
      <c r="B4350" t="n">
        <v>1925</v>
      </c>
      <c r="C4350" t="n">
        <v>144</v>
      </c>
    </row>
    <row r="4351">
      <c r="A4351" t="inlineStr">
        <is>
          <t>139-CASE</t>
        </is>
      </c>
      <c r="B4351" t="n">
        <v>139</v>
      </c>
      <c r="C4351" t="n">
        <v>144</v>
      </c>
    </row>
    <row r="4352">
      <c r="A4352" t="inlineStr">
        <is>
          <t>3444-CASE</t>
        </is>
      </c>
      <c r="B4352" t="n">
        <v>3444</v>
      </c>
      <c r="C4352" t="n">
        <v>288</v>
      </c>
    </row>
    <row r="4353">
      <c r="A4353" t="inlineStr">
        <is>
          <t>322-CASE</t>
        </is>
      </c>
      <c r="B4353" t="n">
        <v>322</v>
      </c>
      <c r="C4353" t="n">
        <v>288</v>
      </c>
    </row>
    <row r="4354">
      <c r="A4354" t="inlineStr">
        <is>
          <t>622-CASE</t>
        </is>
      </c>
      <c r="B4354" t="n">
        <v>622</v>
      </c>
      <c r="C4354" t="n">
        <v>144</v>
      </c>
    </row>
    <row r="4355">
      <c r="A4355" t="inlineStr">
        <is>
          <t>S-50-CASE</t>
        </is>
      </c>
      <c r="B4355" t="inlineStr">
        <is>
          <t>S-50</t>
        </is>
      </c>
      <c r="C4355" t="n">
        <v>480</v>
      </c>
    </row>
    <row r="4356">
      <c r="A4356" t="inlineStr">
        <is>
          <t>325-CASE</t>
        </is>
      </c>
      <c r="B4356" t="n">
        <v>325</v>
      </c>
      <c r="C4356" t="n">
        <v>288</v>
      </c>
    </row>
    <row r="4357">
      <c r="A4357" t="inlineStr">
        <is>
          <t>S-29-CASE</t>
        </is>
      </c>
      <c r="B4357" t="inlineStr">
        <is>
          <t>S-29</t>
        </is>
      </c>
      <c r="C4357" t="n">
        <v>480</v>
      </c>
    </row>
    <row r="4358">
      <c r="A4358" t="inlineStr">
        <is>
          <t>S-42-CASE</t>
        </is>
      </c>
      <c r="B4358" t="inlineStr">
        <is>
          <t>S-42</t>
        </is>
      </c>
      <c r="C4358" t="n">
        <v>480</v>
      </c>
    </row>
    <row r="4359">
      <c r="A4359" t="inlineStr">
        <is>
          <t>S-45-CASE</t>
        </is>
      </c>
      <c r="B4359" t="inlineStr">
        <is>
          <t>S-45</t>
        </is>
      </c>
      <c r="C4359" t="n">
        <v>480</v>
      </c>
    </row>
    <row r="4360">
      <c r="A4360" t="inlineStr">
        <is>
          <t>780-CASE</t>
        </is>
      </c>
      <c r="B4360" t="n">
        <v>780</v>
      </c>
      <c r="C4360" t="n">
        <v>288</v>
      </c>
    </row>
    <row r="4361">
      <c r="A4361" t="inlineStr">
        <is>
          <t>2346-CASE</t>
        </is>
      </c>
      <c r="B4361" t="n">
        <v>2346</v>
      </c>
      <c r="C4361" t="n">
        <v>144</v>
      </c>
    </row>
    <row r="4362">
      <c r="A4362" t="inlineStr">
        <is>
          <t>2506-CASE</t>
        </is>
      </c>
      <c r="B4362" t="n">
        <v>2506</v>
      </c>
      <c r="C4362" t="n">
        <v>144</v>
      </c>
    </row>
    <row r="4363">
      <c r="A4363" t="inlineStr">
        <is>
          <t>452-CASE</t>
        </is>
      </c>
      <c r="B4363" t="n">
        <v>452</v>
      </c>
      <c r="C4363" t="n">
        <v>144</v>
      </c>
    </row>
    <row r="4364">
      <c r="A4364" t="inlineStr">
        <is>
          <t>451-CASE</t>
        </is>
      </c>
      <c r="B4364" t="n">
        <v>451</v>
      </c>
      <c r="C4364" t="n">
        <v>144</v>
      </c>
    </row>
    <row r="4365">
      <c r="A4365" t="inlineStr">
        <is>
          <t>211-CASE</t>
        </is>
      </c>
      <c r="B4365" t="n">
        <v>211</v>
      </c>
      <c r="C4365" t="n">
        <v>144</v>
      </c>
    </row>
    <row r="4366">
      <c r="A4366" t="inlineStr">
        <is>
          <t>927-CASE</t>
        </is>
      </c>
      <c r="B4366" t="n">
        <v>927</v>
      </c>
      <c r="C4366" t="n">
        <v>144</v>
      </c>
    </row>
    <row r="4367">
      <c r="A4367" t="inlineStr">
        <is>
          <t>901-CASE</t>
        </is>
      </c>
      <c r="B4367" t="n">
        <v>901</v>
      </c>
      <c r="C4367" t="n">
        <v>144</v>
      </c>
    </row>
    <row r="4368">
      <c r="A4368" t="inlineStr">
        <is>
          <t>3104-CASE</t>
        </is>
      </c>
      <c r="B4368" t="n">
        <v>3104</v>
      </c>
      <c r="C4368" t="n">
        <v>72</v>
      </c>
    </row>
    <row r="4369">
      <c r="A4369" t="inlineStr">
        <is>
          <t>738-CASE</t>
        </is>
      </c>
      <c r="B4369" t="n">
        <v>738</v>
      </c>
      <c r="C4369" t="n">
        <v>144</v>
      </c>
    </row>
    <row r="4370">
      <c r="A4370" t="inlineStr">
        <is>
          <t>3200-CASE</t>
        </is>
      </c>
      <c r="B4370" t="n">
        <v>3200</v>
      </c>
      <c r="C4370" t="n">
        <v>144</v>
      </c>
    </row>
    <row r="4371">
      <c r="A4371" t="inlineStr">
        <is>
          <t>17081-CASE</t>
        </is>
      </c>
      <c r="B4371" t="n">
        <v>17081</v>
      </c>
      <c r="C4371" t="n">
        <v>144</v>
      </c>
    </row>
    <row r="4372">
      <c r="A4372" t="inlineStr">
        <is>
          <t>17082-CASE</t>
        </is>
      </c>
      <c r="B4372" t="n">
        <v>17082</v>
      </c>
      <c r="C4372" t="n">
        <v>144</v>
      </c>
    </row>
    <row r="4373">
      <c r="A4373" t="inlineStr">
        <is>
          <t>17083-CASE</t>
        </is>
      </c>
      <c r="B4373" t="n">
        <v>17083</v>
      </c>
      <c r="C4373" t="n">
        <v>144</v>
      </c>
    </row>
    <row r="4374">
      <c r="A4374" t="inlineStr">
        <is>
          <t>2331-CASE</t>
        </is>
      </c>
      <c r="B4374" t="n">
        <v>2331</v>
      </c>
      <c r="C4374" t="n">
        <v>72</v>
      </c>
    </row>
    <row r="4375">
      <c r="A4375" t="inlineStr">
        <is>
          <t>2332-CASE</t>
        </is>
      </c>
      <c r="B4375" t="n">
        <v>2332</v>
      </c>
      <c r="C4375" t="n">
        <v>72</v>
      </c>
    </row>
    <row r="4376">
      <c r="A4376" t="inlineStr">
        <is>
          <t>5114-CASE</t>
        </is>
      </c>
      <c r="B4376" t="n">
        <v>5114</v>
      </c>
      <c r="C4376" t="n">
        <v>144</v>
      </c>
    </row>
    <row r="4377">
      <c r="A4377" t="inlineStr">
        <is>
          <t>912-CASE</t>
        </is>
      </c>
      <c r="B4377" t="n">
        <v>912</v>
      </c>
      <c r="C4377" t="n">
        <v>144</v>
      </c>
    </row>
    <row r="4378">
      <c r="A4378" t="inlineStr">
        <is>
          <t>718-CASE</t>
        </is>
      </c>
      <c r="B4378" t="n">
        <v>718</v>
      </c>
      <c r="C4378" t="n">
        <v>144</v>
      </c>
    </row>
    <row r="4379">
      <c r="A4379" t="inlineStr">
        <is>
          <t>336-CASE</t>
        </is>
      </c>
      <c r="B4379" t="n">
        <v>336</v>
      </c>
      <c r="C4379" t="n">
        <v>144</v>
      </c>
    </row>
    <row r="4380">
      <c r="A4380" t="inlineStr">
        <is>
          <t>697-CASE</t>
        </is>
      </c>
      <c r="B4380" t="n">
        <v>697</v>
      </c>
      <c r="C4380" t="n">
        <v>72</v>
      </c>
    </row>
    <row r="4381">
      <c r="A4381" t="inlineStr">
        <is>
          <t>1917-CASE</t>
        </is>
      </c>
      <c r="B4381" t="n">
        <v>1917</v>
      </c>
      <c r="C4381" t="n">
        <v>144</v>
      </c>
    </row>
    <row r="4382">
      <c r="A4382" t="inlineStr">
        <is>
          <t>453-CASE</t>
        </is>
      </c>
      <c r="B4382" t="n">
        <v>453</v>
      </c>
      <c r="C4382" t="n">
        <v>144</v>
      </c>
    </row>
    <row r="4383">
      <c r="A4383" t="inlineStr">
        <is>
          <t>1234-CASE</t>
        </is>
      </c>
      <c r="B4383" t="n">
        <v>1234</v>
      </c>
      <c r="C4383" t="n">
        <v>144</v>
      </c>
    </row>
    <row r="4384">
      <c r="A4384" t="inlineStr">
        <is>
          <t>263-CASE</t>
        </is>
      </c>
      <c r="B4384" t="n">
        <v>263</v>
      </c>
      <c r="C4384" t="n">
        <v>144</v>
      </c>
    </row>
    <row r="4385">
      <c r="A4385" t="inlineStr">
        <is>
          <t>624-CASE</t>
        </is>
      </c>
      <c r="B4385" t="n">
        <v>624</v>
      </c>
      <c r="C4385" t="n">
        <v>144</v>
      </c>
    </row>
    <row r="4386">
      <c r="A4386" t="inlineStr">
        <is>
          <t>1257-CASE</t>
        </is>
      </c>
      <c r="B4386" t="n">
        <v>1257</v>
      </c>
      <c r="C4386" t="n">
        <v>144</v>
      </c>
    </row>
    <row r="4387">
      <c r="A4387" t="inlineStr">
        <is>
          <t>1290-CASE</t>
        </is>
      </c>
      <c r="B4387" t="n">
        <v>1290</v>
      </c>
      <c r="C4387" t="n">
        <v>144</v>
      </c>
    </row>
    <row r="4388">
      <c r="A4388" t="inlineStr">
        <is>
          <t>1291-CASE</t>
        </is>
      </c>
      <c r="B4388" t="n">
        <v>1291</v>
      </c>
      <c r="C4388" t="n">
        <v>144</v>
      </c>
    </row>
    <row r="4389">
      <c r="A4389" t="inlineStr">
        <is>
          <t>1295-CASE</t>
        </is>
      </c>
      <c r="B4389" t="n">
        <v>1295</v>
      </c>
      <c r="C4389" t="n">
        <v>144</v>
      </c>
    </row>
    <row r="4390">
      <c r="A4390" t="inlineStr">
        <is>
          <t>1286-CASE</t>
        </is>
      </c>
      <c r="B4390" t="n">
        <v>1286</v>
      </c>
      <c r="C4390" t="n">
        <v>144</v>
      </c>
    </row>
    <row r="4391">
      <c r="A4391" t="inlineStr">
        <is>
          <t>1830-CASE</t>
        </is>
      </c>
      <c r="B4391" t="n">
        <v>1830</v>
      </c>
      <c r="C4391" t="n">
        <v>48</v>
      </c>
    </row>
    <row r="4392">
      <c r="A4392" t="inlineStr">
        <is>
          <t>265-CASE</t>
        </is>
      </c>
      <c r="B4392" t="n">
        <v>265</v>
      </c>
      <c r="C4392" t="n">
        <v>240</v>
      </c>
    </row>
    <row r="4393">
      <c r="A4393" t="inlineStr">
        <is>
          <t>3802-CASE</t>
        </is>
      </c>
      <c r="B4393" t="n">
        <v>3802</v>
      </c>
      <c r="C4393" t="n">
        <v>144</v>
      </c>
    </row>
    <row r="4394">
      <c r="A4394" t="inlineStr">
        <is>
          <t>1208-CASE</t>
        </is>
      </c>
      <c r="B4394" t="n">
        <v>1208</v>
      </c>
      <c r="C4394" t="n">
        <v>72</v>
      </c>
    </row>
    <row r="4395">
      <c r="A4395" t="inlineStr">
        <is>
          <t>1264-CASE</t>
        </is>
      </c>
      <c r="B4395" t="n">
        <v>1264</v>
      </c>
      <c r="C4395" t="n">
        <v>144</v>
      </c>
    </row>
    <row r="4396">
      <c r="A4396" t="inlineStr">
        <is>
          <t>5132-CASE</t>
        </is>
      </c>
      <c r="B4396" t="n">
        <v>5132</v>
      </c>
      <c r="C4396" t="n">
        <v>144</v>
      </c>
    </row>
    <row r="4397">
      <c r="A4397" t="inlineStr">
        <is>
          <t>1922-CASE</t>
        </is>
      </c>
      <c r="B4397" t="n">
        <v>1922</v>
      </c>
      <c r="C4397" t="n">
        <v>144</v>
      </c>
    </row>
    <row r="4398">
      <c r="A4398" t="inlineStr">
        <is>
          <t>623-CASE</t>
        </is>
      </c>
      <c r="B4398" t="n">
        <v>623</v>
      </c>
      <c r="C4398" t="n">
        <v>144</v>
      </c>
    </row>
    <row r="4399">
      <c r="A4399" t="inlineStr">
        <is>
          <t>209-CASE</t>
        </is>
      </c>
      <c r="B4399" t="n">
        <v>209</v>
      </c>
      <c r="C4399" t="n">
        <v>144</v>
      </c>
    </row>
    <row r="4400">
      <c r="A4400" t="inlineStr">
        <is>
          <t>1706-CASE</t>
        </is>
      </c>
      <c r="B4400" t="n">
        <v>1706</v>
      </c>
      <c r="C4400" t="n">
        <v>144</v>
      </c>
    </row>
    <row r="4401">
      <c r="A4401" t="inlineStr">
        <is>
          <t>1903-CASE</t>
        </is>
      </c>
      <c r="B4401" t="n">
        <v>1903</v>
      </c>
      <c r="C4401" t="n">
        <v>144</v>
      </c>
    </row>
    <row r="4402">
      <c r="A4402" t="inlineStr">
        <is>
          <t>2343-CASE</t>
        </is>
      </c>
      <c r="B4402" t="n">
        <v>2343</v>
      </c>
      <c r="C4402" t="n">
        <v>144</v>
      </c>
    </row>
    <row r="4403">
      <c r="A4403" t="inlineStr">
        <is>
          <t>2345-CASE</t>
        </is>
      </c>
      <c r="B4403" t="n">
        <v>2345</v>
      </c>
      <c r="C4403" t="n">
        <v>144</v>
      </c>
    </row>
    <row r="4404">
      <c r="A4404" t="inlineStr">
        <is>
          <t>149-CASE</t>
        </is>
      </c>
      <c r="B4404" t="n">
        <v>149</v>
      </c>
      <c r="C4404" t="n">
        <v>144</v>
      </c>
    </row>
    <row r="4405">
      <c r="A4405" t="inlineStr">
        <is>
          <t>747-CASE</t>
        </is>
      </c>
      <c r="B4405" t="n">
        <v>747</v>
      </c>
      <c r="C4405" t="n">
        <v>144</v>
      </c>
    </row>
    <row r="4406">
      <c r="A4406" t="inlineStr">
        <is>
          <t>801-CASE</t>
        </is>
      </c>
      <c r="B4406" t="n">
        <v>801</v>
      </c>
      <c r="C4406" t="n">
        <v>144</v>
      </c>
    </row>
    <row r="4407">
      <c r="A4407" t="inlineStr">
        <is>
          <t>1266-BOX</t>
        </is>
      </c>
      <c r="B4407" t="n">
        <v>1266</v>
      </c>
      <c r="C4407" t="n">
        <v>12</v>
      </c>
    </row>
    <row r="4408">
      <c r="A4408" t="inlineStr">
        <is>
          <t>2561-CASE</t>
        </is>
      </c>
      <c r="B4408" t="n">
        <v>2561</v>
      </c>
      <c r="C4408" t="n">
        <v>72</v>
      </c>
    </row>
    <row r="4409">
      <c r="A4409" t="inlineStr">
        <is>
          <t>2707-CASE</t>
        </is>
      </c>
      <c r="B4409" t="n">
        <v>2707</v>
      </c>
      <c r="C4409" t="n">
        <v>144</v>
      </c>
    </row>
    <row r="4410">
      <c r="A4410" t="inlineStr">
        <is>
          <t>2560-CASE</t>
        </is>
      </c>
      <c r="B4410" t="n">
        <v>2560</v>
      </c>
      <c r="C4410" t="n">
        <v>144</v>
      </c>
    </row>
    <row r="4411">
      <c r="A4411" t="inlineStr">
        <is>
          <t>208-CASE</t>
        </is>
      </c>
      <c r="B4411" t="n">
        <v>208</v>
      </c>
      <c r="C4411" t="n">
        <v>144</v>
      </c>
    </row>
    <row r="4412">
      <c r="A4412" t="inlineStr">
        <is>
          <t>1621-CASE</t>
        </is>
      </c>
      <c r="B4412" t="n">
        <v>1621</v>
      </c>
      <c r="C4412" t="n">
        <v>144</v>
      </c>
    </row>
    <row r="4413">
      <c r="A4413" t="inlineStr">
        <is>
          <t>206-CASE</t>
        </is>
      </c>
      <c r="B4413" t="n">
        <v>206</v>
      </c>
      <c r="C4413" t="n">
        <v>144</v>
      </c>
    </row>
    <row r="4414">
      <c r="A4414" t="inlineStr">
        <is>
          <t>3440-CASE</t>
        </is>
      </c>
      <c r="B4414" t="n">
        <v>3440</v>
      </c>
      <c r="C4414" t="n">
        <v>144</v>
      </c>
    </row>
    <row r="4415">
      <c r="A4415" t="inlineStr">
        <is>
          <t>3900-CASE</t>
        </is>
      </c>
      <c r="B4415" t="n">
        <v>3900</v>
      </c>
      <c r="C4415" t="n">
        <v>144</v>
      </c>
    </row>
    <row r="4416">
      <c r="A4416" t="inlineStr">
        <is>
          <t>2507-CASE</t>
        </is>
      </c>
      <c r="B4416" t="n">
        <v>2507</v>
      </c>
      <c r="C4416" t="n">
        <v>144</v>
      </c>
    </row>
    <row r="4417">
      <c r="A4417" t="inlineStr">
        <is>
          <t>111-CASE</t>
        </is>
      </c>
      <c r="B4417" t="n">
        <v>111</v>
      </c>
      <c r="C4417" t="n">
        <v>144</v>
      </c>
    </row>
    <row r="4418">
      <c r="A4418" t="inlineStr">
        <is>
          <t>5108-CASE</t>
        </is>
      </c>
      <c r="B4418" t="n">
        <v>5108</v>
      </c>
      <c r="C4418" t="n">
        <v>288</v>
      </c>
    </row>
    <row r="4419">
      <c r="A4419" t="inlineStr">
        <is>
          <t>4436-CASE</t>
        </is>
      </c>
      <c r="B4419" t="n">
        <v>4436</v>
      </c>
      <c r="C4419" t="n">
        <v>144</v>
      </c>
    </row>
    <row r="4420">
      <c r="A4420" t="inlineStr">
        <is>
          <t>768-CASE</t>
        </is>
      </c>
      <c r="B4420" t="n">
        <v>768</v>
      </c>
      <c r="C4420" t="n">
        <v>72</v>
      </c>
    </row>
    <row r="4421">
      <c r="A4421" t="inlineStr">
        <is>
          <t>1911-CASE</t>
        </is>
      </c>
      <c r="B4421" t="n">
        <v>1911</v>
      </c>
      <c r="C4421" t="n">
        <v>144</v>
      </c>
    </row>
    <row r="4422">
      <c r="A4422" t="inlineStr">
        <is>
          <t>620-CASE</t>
        </is>
      </c>
      <c r="B4422" t="n">
        <v>620</v>
      </c>
      <c r="C4422" t="n">
        <v>72</v>
      </c>
    </row>
    <row r="4423">
      <c r="A4423" t="inlineStr">
        <is>
          <t>4434-CASE</t>
        </is>
      </c>
      <c r="B4423" t="n">
        <v>4434</v>
      </c>
      <c r="C4423" t="n">
        <v>144</v>
      </c>
    </row>
    <row r="4424">
      <c r="A4424" t="inlineStr">
        <is>
          <t>1246-CASE</t>
        </is>
      </c>
      <c r="B4424" t="n">
        <v>1246</v>
      </c>
      <c r="C4424" t="n">
        <v>144</v>
      </c>
    </row>
    <row r="4425">
      <c r="A4425" t="inlineStr">
        <is>
          <t>17006-CASE</t>
        </is>
      </c>
      <c r="B4425" t="n">
        <v>17006</v>
      </c>
      <c r="C4425" t="n">
        <v>144</v>
      </c>
    </row>
    <row r="4426">
      <c r="A4426" t="inlineStr">
        <is>
          <t>2325-CASE</t>
        </is>
      </c>
      <c r="B4426" t="n">
        <v>2325</v>
      </c>
      <c r="C4426" t="n">
        <v>144</v>
      </c>
    </row>
    <row r="4427">
      <c r="A4427" t="inlineStr">
        <is>
          <t>1756-CASE</t>
        </is>
      </c>
      <c r="B4427" t="n">
        <v>1756</v>
      </c>
      <c r="C4427" t="n">
        <v>144</v>
      </c>
    </row>
    <row r="4428">
      <c r="A4428" t="inlineStr">
        <is>
          <t>2326-CASE</t>
        </is>
      </c>
      <c r="B4428" t="n">
        <v>2326</v>
      </c>
      <c r="C4428" t="n">
        <v>144</v>
      </c>
    </row>
    <row r="4429">
      <c r="A4429" t="inlineStr">
        <is>
          <t>1752-CASE</t>
        </is>
      </c>
      <c r="B4429" t="n">
        <v>1752</v>
      </c>
      <c r="C4429" t="n">
        <v>144</v>
      </c>
    </row>
    <row r="4430">
      <c r="A4430" t="inlineStr">
        <is>
          <t>1754-CASE</t>
        </is>
      </c>
      <c r="B4430" t="n">
        <v>1754</v>
      </c>
      <c r="C4430" t="n">
        <v>144</v>
      </c>
    </row>
    <row r="4431">
      <c r="A4431" t="inlineStr">
        <is>
          <t>17004-CASE</t>
        </is>
      </c>
      <c r="B4431" t="n">
        <v>17004</v>
      </c>
      <c r="C4431" t="n">
        <v>144</v>
      </c>
    </row>
    <row r="4432">
      <c r="A4432" t="inlineStr">
        <is>
          <t>1755-CASE</t>
        </is>
      </c>
      <c r="B4432" t="n">
        <v>1755</v>
      </c>
      <c r="C4432" t="n">
        <v>144</v>
      </c>
    </row>
    <row r="4433">
      <c r="A4433" t="inlineStr">
        <is>
          <t>776-CASE</t>
        </is>
      </c>
      <c r="B4433" t="n">
        <v>776</v>
      </c>
      <c r="C4433" t="n">
        <v>144</v>
      </c>
    </row>
    <row r="4434">
      <c r="A4434" t="inlineStr">
        <is>
          <t>2323-CASE</t>
        </is>
      </c>
      <c r="B4434" t="n">
        <v>2323</v>
      </c>
      <c r="C4434" t="n">
        <v>144</v>
      </c>
    </row>
    <row r="4435">
      <c r="A4435" t="inlineStr">
        <is>
          <t>2314-CASE</t>
        </is>
      </c>
      <c r="B4435" t="n">
        <v>2314</v>
      </c>
      <c r="C4435" t="n">
        <v>144</v>
      </c>
    </row>
    <row r="4436">
      <c r="A4436" t="inlineStr">
        <is>
          <t>3443-CASE</t>
        </is>
      </c>
      <c r="B4436" t="n">
        <v>3443</v>
      </c>
      <c r="C4436" t="n">
        <v>288</v>
      </c>
    </row>
    <row r="4437">
      <c r="A4437" t="inlineStr">
        <is>
          <t>5143-CASE</t>
        </is>
      </c>
      <c r="B4437" t="n">
        <v>5143</v>
      </c>
      <c r="C4437" t="n">
        <v>144</v>
      </c>
    </row>
    <row r="4438">
      <c r="A4438" t="inlineStr">
        <is>
          <t>207-CASE</t>
        </is>
      </c>
      <c r="B4438" t="n">
        <v>207</v>
      </c>
      <c r="C4438" t="n">
        <v>144</v>
      </c>
    </row>
    <row r="4439">
      <c r="A4439" t="inlineStr">
        <is>
          <t>4400-CASE</t>
        </is>
      </c>
      <c r="B4439" t="n">
        <v>4400</v>
      </c>
      <c r="C4439" t="n">
        <v>144</v>
      </c>
    </row>
    <row r="4440">
      <c r="A4440" t="inlineStr">
        <is>
          <t>3473-CASE</t>
        </is>
      </c>
      <c r="B4440" t="n">
        <v>3473</v>
      </c>
      <c r="C4440" t="n">
        <v>288</v>
      </c>
    </row>
    <row r="4441">
      <c r="A4441" t="inlineStr">
        <is>
          <t>3478-CASE</t>
        </is>
      </c>
      <c r="B4441" t="n">
        <v>3478</v>
      </c>
      <c r="C4441" t="n">
        <v>288</v>
      </c>
    </row>
    <row r="4442">
      <c r="A4442" t="inlineStr">
        <is>
          <t>3479-CASE</t>
        </is>
      </c>
      <c r="B4442" t="n">
        <v>3479</v>
      </c>
      <c r="C4442" t="n">
        <v>288</v>
      </c>
    </row>
    <row r="4443">
      <c r="A4443" t="inlineStr">
        <is>
          <t>3477-CASE</t>
        </is>
      </c>
      <c r="B4443" t="n">
        <v>3477</v>
      </c>
      <c r="C4443" t="n">
        <v>288</v>
      </c>
    </row>
    <row r="4444">
      <c r="A4444" t="inlineStr">
        <is>
          <t>2713-CASE</t>
        </is>
      </c>
      <c r="B4444" t="n">
        <v>2713</v>
      </c>
      <c r="C4444" t="n">
        <v>72</v>
      </c>
    </row>
    <row r="4445">
      <c r="A4445" t="inlineStr">
        <is>
          <t>3480-CASE</t>
        </is>
      </c>
      <c r="B4445" t="n">
        <v>3480</v>
      </c>
      <c r="C4445" t="n">
        <v>288</v>
      </c>
    </row>
    <row r="4446">
      <c r="A4446" t="inlineStr">
        <is>
          <t>3474-CASE</t>
        </is>
      </c>
      <c r="B4446" t="n">
        <v>3474</v>
      </c>
      <c r="C4446" t="n">
        <v>288</v>
      </c>
    </row>
    <row r="4447">
      <c r="A4447" t="inlineStr">
        <is>
          <t>3475-CASE</t>
        </is>
      </c>
      <c r="B4447" t="n">
        <v>3475</v>
      </c>
      <c r="C4447" t="n">
        <v>288</v>
      </c>
    </row>
    <row r="4448">
      <c r="A4448" t="inlineStr">
        <is>
          <t>320-CASE</t>
        </is>
      </c>
      <c r="B4448" t="n">
        <v>320</v>
      </c>
      <c r="C4448" t="n">
        <v>288</v>
      </c>
    </row>
    <row r="4449">
      <c r="A4449" t="inlineStr">
        <is>
          <t>4439-CASE</t>
        </is>
      </c>
      <c r="B4449" t="n">
        <v>4439</v>
      </c>
      <c r="C4449" t="n">
        <v>144</v>
      </c>
    </row>
    <row r="4450">
      <c r="A4450" t="inlineStr">
        <is>
          <t>3116-CASE</t>
        </is>
      </c>
      <c r="B4450" t="n">
        <v>3116</v>
      </c>
      <c r="C4450" t="n">
        <v>144</v>
      </c>
    </row>
    <row r="4451">
      <c r="A4451" t="inlineStr">
        <is>
          <t>4442-CASE</t>
        </is>
      </c>
      <c r="B4451" t="n">
        <v>4442</v>
      </c>
      <c r="C4451" t="n">
        <v>144</v>
      </c>
    </row>
    <row r="4452">
      <c r="A4452" t="inlineStr">
        <is>
          <t>1912-CASE</t>
        </is>
      </c>
      <c r="B4452" t="n">
        <v>1912</v>
      </c>
      <c r="C4452" t="n">
        <v>144</v>
      </c>
    </row>
    <row r="4453">
      <c r="A4453" t="inlineStr">
        <is>
          <t>1921-CASE</t>
        </is>
      </c>
      <c r="B4453" t="n">
        <v>1921</v>
      </c>
      <c r="C4453" t="n">
        <v>144</v>
      </c>
    </row>
    <row r="4454">
      <c r="A4454" t="inlineStr">
        <is>
          <t>1941-CASE</t>
        </is>
      </c>
      <c r="B4454" t="n">
        <v>1941</v>
      </c>
      <c r="C4454" t="n">
        <v>144</v>
      </c>
    </row>
    <row r="4455">
      <c r="A4455" t="inlineStr">
        <is>
          <t>1245-CASE</t>
        </is>
      </c>
      <c r="B4455" t="n">
        <v>1245</v>
      </c>
      <c r="C4455" t="n">
        <v>144</v>
      </c>
    </row>
    <row r="4456">
      <c r="A4456" t="inlineStr">
        <is>
          <t>17005-CASE</t>
        </is>
      </c>
      <c r="B4456" t="n">
        <v>17005</v>
      </c>
      <c r="C4456" t="n">
        <v>144</v>
      </c>
    </row>
    <row r="4457">
      <c r="A4457" t="inlineStr">
        <is>
          <t>2711-CASE</t>
        </is>
      </c>
      <c r="B4457" t="n">
        <v>2711</v>
      </c>
      <c r="C4457" t="n">
        <v>144</v>
      </c>
    </row>
    <row r="4458">
      <c r="A4458" t="inlineStr">
        <is>
          <t>2569-CASE</t>
        </is>
      </c>
      <c r="B4458" t="n">
        <v>2569</v>
      </c>
      <c r="C4458" t="n">
        <v>72</v>
      </c>
    </row>
    <row r="4459">
      <c r="A4459" t="inlineStr">
        <is>
          <t>4431-CASE</t>
        </is>
      </c>
      <c r="B4459" t="n">
        <v>4431</v>
      </c>
      <c r="C4459" t="n">
        <v>144</v>
      </c>
    </row>
    <row r="4460">
      <c r="A4460" t="inlineStr">
        <is>
          <t>4430-CASE</t>
        </is>
      </c>
      <c r="B4460" t="n">
        <v>4430</v>
      </c>
      <c r="C4460" t="n">
        <v>144</v>
      </c>
    </row>
    <row r="4461">
      <c r="A4461" t="inlineStr">
        <is>
          <t>1247-CASE</t>
        </is>
      </c>
      <c r="B4461" t="n">
        <v>1247</v>
      </c>
      <c r="C4461" t="n">
        <v>144</v>
      </c>
    </row>
    <row r="4462">
      <c r="A4462" t="inlineStr">
        <is>
          <t>1206-CASE</t>
        </is>
      </c>
      <c r="B4462" t="n">
        <v>1206</v>
      </c>
      <c r="C4462" t="n">
        <v>144</v>
      </c>
    </row>
    <row r="4463">
      <c r="A4463" t="inlineStr">
        <is>
          <t>1210-CASE</t>
        </is>
      </c>
      <c r="B4463" t="n">
        <v>1210</v>
      </c>
      <c r="C4463" t="n">
        <v>144</v>
      </c>
    </row>
    <row r="4464">
      <c r="A4464" t="inlineStr">
        <is>
          <t>1248-CASE</t>
        </is>
      </c>
      <c r="B4464" t="n">
        <v>1248</v>
      </c>
      <c r="C4464" t="n">
        <v>144</v>
      </c>
    </row>
    <row r="4465">
      <c r="A4465" t="inlineStr">
        <is>
          <t>3189-CASE</t>
        </is>
      </c>
      <c r="B4465" t="n">
        <v>3189</v>
      </c>
      <c r="C4465" t="n">
        <v>144</v>
      </c>
    </row>
    <row r="4466">
      <c r="A4466" t="inlineStr">
        <is>
          <t>4432-CASE</t>
        </is>
      </c>
      <c r="B4466" t="n">
        <v>4432</v>
      </c>
      <c r="C4466" t="n">
        <v>144</v>
      </c>
    </row>
    <row r="4467">
      <c r="A4467" t="inlineStr">
        <is>
          <t>716-CASE</t>
        </is>
      </c>
      <c r="B4467" t="n">
        <v>716</v>
      </c>
      <c r="C4467" t="n">
        <v>144</v>
      </c>
    </row>
    <row r="4468">
      <c r="A4468" t="inlineStr">
        <is>
          <t>275-CASE</t>
        </is>
      </c>
      <c r="B4468" t="n">
        <v>275</v>
      </c>
      <c r="C4468" t="n">
        <v>144</v>
      </c>
    </row>
    <row r="4469">
      <c r="A4469" t="inlineStr">
        <is>
          <t>210-CASE</t>
        </is>
      </c>
      <c r="B4469" t="n">
        <v>210</v>
      </c>
      <c r="C4469" t="n">
        <v>144</v>
      </c>
    </row>
    <row r="4470">
      <c r="A4470" t="inlineStr">
        <is>
          <t>712-CASE</t>
        </is>
      </c>
      <c r="B4470" t="n">
        <v>712</v>
      </c>
      <c r="C4470" t="n">
        <v>144</v>
      </c>
    </row>
    <row r="4471">
      <c r="A4471" t="inlineStr">
        <is>
          <t>4414-CASE</t>
        </is>
      </c>
      <c r="B4471" t="n">
        <v>4414</v>
      </c>
      <c r="C4471" t="n">
        <v>144</v>
      </c>
    </row>
    <row r="4472">
      <c r="A4472" t="inlineStr">
        <is>
          <t>3824-CASE</t>
        </is>
      </c>
      <c r="B4472" t="n">
        <v>3824</v>
      </c>
      <c r="C4472" t="n">
        <v>144</v>
      </c>
    </row>
    <row r="4473">
      <c r="A4473" t="inlineStr">
        <is>
          <t>212-CASE</t>
        </is>
      </c>
      <c r="B4473" t="n">
        <v>212</v>
      </c>
      <c r="C4473" t="n">
        <v>144</v>
      </c>
    </row>
    <row r="4474">
      <c r="A4474" t="inlineStr">
        <is>
          <t>3825-CASE</t>
        </is>
      </c>
      <c r="B4474" t="n">
        <v>3825</v>
      </c>
      <c r="C4474" t="n">
        <v>144</v>
      </c>
    </row>
    <row r="4475">
      <c r="A4475" t="inlineStr">
        <is>
          <t>3476-CASE</t>
        </is>
      </c>
      <c r="B4475" t="n">
        <v>3476</v>
      </c>
      <c r="C4475" t="n">
        <v>288</v>
      </c>
    </row>
    <row r="4476">
      <c r="A4476" t="inlineStr">
        <is>
          <t>6811-CASE</t>
        </is>
      </c>
      <c r="B4476" t="n">
        <v>6811</v>
      </c>
      <c r="C4476" t="n">
        <v>144</v>
      </c>
    </row>
    <row r="4477">
      <c r="A4477" t="inlineStr">
        <is>
          <t>3801-CASE</t>
        </is>
      </c>
      <c r="B4477" t="n">
        <v>3801</v>
      </c>
      <c r="C4477" t="n">
        <v>144</v>
      </c>
    </row>
    <row r="4478">
      <c r="A4478" t="inlineStr">
        <is>
          <t>3808-CASE</t>
        </is>
      </c>
      <c r="B4478" t="n">
        <v>3808</v>
      </c>
      <c r="C4478" t="n">
        <v>144</v>
      </c>
    </row>
    <row r="4479">
      <c r="A4479" t="inlineStr">
        <is>
          <t>17020-CASE</t>
        </is>
      </c>
      <c r="B4479" t="n">
        <v>17020</v>
      </c>
      <c r="C4479" t="n">
        <v>144</v>
      </c>
    </row>
    <row r="4480">
      <c r="A4480" t="inlineStr">
        <is>
          <t>17022-CASE</t>
        </is>
      </c>
      <c r="B4480" t="n">
        <v>17022</v>
      </c>
      <c r="C4480" t="n">
        <v>144</v>
      </c>
    </row>
    <row r="4481">
      <c r="A4481" t="inlineStr">
        <is>
          <t>17019-CASE</t>
        </is>
      </c>
      <c r="B4481" t="n">
        <v>17019</v>
      </c>
      <c r="C4481" t="n">
        <v>144</v>
      </c>
    </row>
    <row r="4482">
      <c r="A4482" t="inlineStr">
        <is>
          <t>17021-CASE</t>
        </is>
      </c>
      <c r="B4482" t="n">
        <v>17021</v>
      </c>
      <c r="C4482" t="n">
        <v>144</v>
      </c>
    </row>
    <row r="4483">
      <c r="A4483" t="inlineStr">
        <is>
          <t>1939-CASE</t>
        </is>
      </c>
      <c r="B4483" t="n">
        <v>1939</v>
      </c>
      <c r="C4483" t="n">
        <v>144</v>
      </c>
    </row>
    <row r="4484">
      <c r="A4484" t="inlineStr">
        <is>
          <t>338-CASE</t>
        </is>
      </c>
      <c r="B4484" t="n">
        <v>338</v>
      </c>
      <c r="C4484" t="n">
        <v>288</v>
      </c>
    </row>
    <row r="4485">
      <c r="A4485" t="inlineStr">
        <is>
          <t>1251-CASE</t>
        </is>
      </c>
      <c r="B4485" t="n">
        <v>1251</v>
      </c>
      <c r="C4485" t="n">
        <v>144</v>
      </c>
    </row>
    <row r="4486">
      <c r="A4486" t="inlineStr">
        <is>
          <t>1249-CASE</t>
        </is>
      </c>
      <c r="B4486" t="n">
        <v>1249</v>
      </c>
      <c r="C4486" t="n">
        <v>144</v>
      </c>
    </row>
    <row r="4487">
      <c r="A4487" t="inlineStr">
        <is>
          <t>760-CASE</t>
        </is>
      </c>
      <c r="B4487" t="n">
        <v>760</v>
      </c>
      <c r="C4487" t="n">
        <v>144</v>
      </c>
    </row>
    <row r="4488">
      <c r="A4488" t="inlineStr">
        <is>
          <t>1250-CASE</t>
        </is>
      </c>
      <c r="B4488" t="n">
        <v>1250</v>
      </c>
      <c r="C4488" t="n">
        <v>144</v>
      </c>
    </row>
    <row r="4489">
      <c r="A4489" t="inlineStr">
        <is>
          <t>771-CASE</t>
        </is>
      </c>
      <c r="B4489" t="n">
        <v>771</v>
      </c>
      <c r="C4489" t="n">
        <v>144</v>
      </c>
    </row>
    <row r="4490">
      <c r="A4490" t="inlineStr">
        <is>
          <t>1725-CASE</t>
        </is>
      </c>
      <c r="B4490" t="n">
        <v>1725</v>
      </c>
      <c r="C4490" t="n">
        <v>144</v>
      </c>
    </row>
    <row r="4491">
      <c r="A4491" t="inlineStr">
        <is>
          <t>2303-CASE</t>
        </is>
      </c>
      <c r="B4491" t="n">
        <v>2303</v>
      </c>
      <c r="C4491" t="n">
        <v>72</v>
      </c>
    </row>
    <row r="4492">
      <c r="A4492" t="inlineStr">
        <is>
          <t>3867-CASE</t>
        </is>
      </c>
      <c r="B4492" t="n">
        <v>3867</v>
      </c>
      <c r="C4492" t="n">
        <v>24</v>
      </c>
    </row>
    <row r="4493">
      <c r="A4493" t="inlineStr">
        <is>
          <t>3866-CASE</t>
        </is>
      </c>
      <c r="B4493" t="n">
        <v>3866</v>
      </c>
      <c r="C4493" t="n">
        <v>24</v>
      </c>
    </row>
    <row r="4494">
      <c r="A4494" t="inlineStr">
        <is>
          <t>3868-CASE</t>
        </is>
      </c>
      <c r="B4494" t="n">
        <v>3868</v>
      </c>
      <c r="C4494" t="n">
        <v>24</v>
      </c>
    </row>
    <row r="4495">
      <c r="A4495" t="inlineStr">
        <is>
          <t>755-CASE</t>
        </is>
      </c>
      <c r="B4495" t="n">
        <v>755</v>
      </c>
      <c r="C4495" t="n">
        <v>144</v>
      </c>
    </row>
    <row r="4496">
      <c r="A4496" t="inlineStr">
        <is>
          <t>315-CASE</t>
        </is>
      </c>
      <c r="B4496" t="n">
        <v>315</v>
      </c>
      <c r="C4496" t="n">
        <v>288</v>
      </c>
    </row>
    <row r="4497">
      <c r="A4497" t="inlineStr">
        <is>
          <t>4410-CASE</t>
        </is>
      </c>
      <c r="B4497" t="n">
        <v>4410</v>
      </c>
      <c r="C4497" t="n">
        <v>144</v>
      </c>
    </row>
    <row r="4498">
      <c r="A4498" t="inlineStr">
        <is>
          <t>3823-CASE</t>
        </is>
      </c>
      <c r="B4498" t="n">
        <v>3823</v>
      </c>
      <c r="C4498" t="n">
        <v>144</v>
      </c>
    </row>
    <row r="4499">
      <c r="A4499" t="inlineStr">
        <is>
          <t>4413-CASE</t>
        </is>
      </c>
      <c r="B4499" t="n">
        <v>4413</v>
      </c>
      <c r="C4499" t="n">
        <v>144</v>
      </c>
    </row>
    <row r="4500">
      <c r="A4500" t="inlineStr">
        <is>
          <t>3821-CASE</t>
        </is>
      </c>
      <c r="B4500" t="n">
        <v>3821</v>
      </c>
      <c r="C4500" t="n">
        <v>144</v>
      </c>
    </row>
    <row r="4501">
      <c r="A4501" t="inlineStr">
        <is>
          <t>1616-CASE</t>
        </is>
      </c>
      <c r="B4501" t="n">
        <v>1616</v>
      </c>
      <c r="C4501" t="n">
        <v>144</v>
      </c>
    </row>
    <row r="4502">
      <c r="A4502" t="inlineStr">
        <is>
          <t>1272-CASE</t>
        </is>
      </c>
      <c r="B4502" t="n">
        <v>1272</v>
      </c>
      <c r="C4502" t="n">
        <v>72</v>
      </c>
    </row>
    <row r="4503">
      <c r="A4503" t="inlineStr">
        <is>
          <t>1270-CASE</t>
        </is>
      </c>
      <c r="B4503" t="n">
        <v>1270</v>
      </c>
      <c r="C4503" t="n">
        <v>72</v>
      </c>
    </row>
    <row r="4504">
      <c r="A4504" t="inlineStr">
        <is>
          <t>3201-CASE</t>
        </is>
      </c>
      <c r="B4504" t="n">
        <v>3201</v>
      </c>
      <c r="C4504" t="n">
        <v>144</v>
      </c>
    </row>
    <row r="4505">
      <c r="A4505" t="inlineStr">
        <is>
          <t>1271-CASE</t>
        </is>
      </c>
      <c r="B4505" t="n">
        <v>1271</v>
      </c>
      <c r="C4505" t="n">
        <v>72</v>
      </c>
    </row>
    <row r="4506">
      <c r="A4506" t="inlineStr">
        <is>
          <t>17047-CASE</t>
        </is>
      </c>
      <c r="B4506" t="n">
        <v>17047</v>
      </c>
      <c r="C4506" t="n">
        <v>144</v>
      </c>
    </row>
    <row r="4507">
      <c r="A4507" t="inlineStr">
        <is>
          <t>717-CASE</t>
        </is>
      </c>
      <c r="B4507" t="n">
        <v>717</v>
      </c>
      <c r="C4507" t="n">
        <v>144</v>
      </c>
    </row>
    <row r="4508">
      <c r="A4508" t="inlineStr">
        <is>
          <t>1788-CASE</t>
        </is>
      </c>
      <c r="B4508" t="n">
        <v>1788</v>
      </c>
      <c r="C4508" t="n">
        <v>144</v>
      </c>
    </row>
    <row r="4509">
      <c r="A4509" t="inlineStr">
        <is>
          <t>17049-CASE</t>
        </is>
      </c>
      <c r="B4509" t="n">
        <v>17049</v>
      </c>
      <c r="C4509" t="n">
        <v>144</v>
      </c>
    </row>
    <row r="4510">
      <c r="A4510" t="inlineStr">
        <is>
          <t>17028-CASE</t>
        </is>
      </c>
      <c r="B4510" t="n">
        <v>17028</v>
      </c>
      <c r="C4510" t="n">
        <v>144</v>
      </c>
    </row>
    <row r="4511">
      <c r="A4511" t="inlineStr">
        <is>
          <t>17030-CASE</t>
        </is>
      </c>
      <c r="B4511" t="n">
        <v>17030</v>
      </c>
      <c r="C4511" t="n">
        <v>144</v>
      </c>
    </row>
    <row r="4512">
      <c r="A4512" t="inlineStr">
        <is>
          <t>17026-CASE</t>
        </is>
      </c>
      <c r="B4512" t="n">
        <v>17026</v>
      </c>
      <c r="C4512" t="n">
        <v>144</v>
      </c>
    </row>
    <row r="4513">
      <c r="A4513" t="inlineStr">
        <is>
          <t>17027-CASE</t>
        </is>
      </c>
      <c r="B4513" t="n">
        <v>17027</v>
      </c>
      <c r="C4513" t="n">
        <v>144</v>
      </c>
    </row>
    <row r="4514">
      <c r="A4514" t="inlineStr">
        <is>
          <t>1769-CASE</t>
        </is>
      </c>
      <c r="B4514" t="n">
        <v>1769</v>
      </c>
      <c r="C4514" t="n">
        <v>144</v>
      </c>
    </row>
    <row r="4515">
      <c r="A4515" t="inlineStr">
        <is>
          <t>1770-CASE</t>
        </is>
      </c>
      <c r="B4515" t="n">
        <v>1770</v>
      </c>
      <c r="C4515" t="n">
        <v>144</v>
      </c>
    </row>
    <row r="4516">
      <c r="A4516" t="inlineStr">
        <is>
          <t>17048-CASE</t>
        </is>
      </c>
      <c r="B4516" t="n">
        <v>17048</v>
      </c>
      <c r="C4516" t="n">
        <v>144</v>
      </c>
    </row>
    <row r="4517">
      <c r="A4517" t="inlineStr">
        <is>
          <t>3470-CASE</t>
        </is>
      </c>
      <c r="B4517" t="n">
        <v>3470</v>
      </c>
      <c r="C4517" t="n">
        <v>72</v>
      </c>
    </row>
    <row r="4518">
      <c r="A4518" t="inlineStr">
        <is>
          <t>1742-CASE</t>
        </is>
      </c>
      <c r="B4518" t="n">
        <v>1742</v>
      </c>
      <c r="C4518" t="n">
        <v>144</v>
      </c>
    </row>
    <row r="4519">
      <c r="A4519" t="inlineStr">
        <is>
          <t>1796-CASE</t>
        </is>
      </c>
      <c r="B4519" t="n">
        <v>1796</v>
      </c>
      <c r="C4519" t="n">
        <v>144</v>
      </c>
    </row>
    <row r="4520">
      <c r="A4520" t="inlineStr">
        <is>
          <t>1732-CASE</t>
        </is>
      </c>
      <c r="B4520" t="n">
        <v>1732</v>
      </c>
      <c r="C4520" t="n">
        <v>144</v>
      </c>
    </row>
    <row r="4521">
      <c r="A4521" t="inlineStr">
        <is>
          <t>1734-CASE</t>
        </is>
      </c>
      <c r="B4521" t="n">
        <v>1734</v>
      </c>
      <c r="C4521" t="n">
        <v>144</v>
      </c>
    </row>
    <row r="4522">
      <c r="A4522" t="inlineStr">
        <is>
          <t>17080-CASE</t>
        </is>
      </c>
      <c r="B4522" t="n">
        <v>17080</v>
      </c>
      <c r="C4522" t="n">
        <v>144</v>
      </c>
    </row>
    <row r="4523">
      <c r="A4523" t="inlineStr">
        <is>
          <t>17052-CASE</t>
        </is>
      </c>
      <c r="B4523" t="n">
        <v>17052</v>
      </c>
      <c r="C4523" t="n">
        <v>144</v>
      </c>
    </row>
    <row r="4524">
      <c r="A4524" t="inlineStr">
        <is>
          <t>4435-CASE</t>
        </is>
      </c>
      <c r="B4524" t="n">
        <v>4435</v>
      </c>
      <c r="C4524" t="n">
        <v>144</v>
      </c>
    </row>
    <row r="4525">
      <c r="A4525" t="inlineStr">
        <is>
          <t>2301-CASE</t>
        </is>
      </c>
      <c r="B4525" t="n">
        <v>2301</v>
      </c>
      <c r="C4525" t="n">
        <v>144</v>
      </c>
    </row>
    <row r="4526">
      <c r="A4526" t="inlineStr">
        <is>
          <t>1209-CASE</t>
        </is>
      </c>
      <c r="B4526" t="n">
        <v>1209</v>
      </c>
      <c r="C4526" t="n">
        <v>144</v>
      </c>
    </row>
    <row r="4527">
      <c r="A4527" t="inlineStr">
        <is>
          <t>2300-CASE</t>
        </is>
      </c>
      <c r="B4527" t="n">
        <v>2300</v>
      </c>
      <c r="C4527" t="n">
        <v>144</v>
      </c>
    </row>
    <row r="4528">
      <c r="A4528" t="inlineStr">
        <is>
          <t>2319-CASE</t>
        </is>
      </c>
      <c r="B4528" t="n">
        <v>2319</v>
      </c>
      <c r="C4528" t="n">
        <v>144</v>
      </c>
    </row>
    <row r="4529">
      <c r="A4529" t="inlineStr">
        <is>
          <t>2320-CASE</t>
        </is>
      </c>
      <c r="B4529" t="n">
        <v>2320</v>
      </c>
      <c r="C4529" t="n">
        <v>144</v>
      </c>
    </row>
    <row r="4530">
      <c r="A4530" t="inlineStr">
        <is>
          <t>3822-CASE</t>
        </is>
      </c>
      <c r="B4530" t="n">
        <v>3822</v>
      </c>
      <c r="C4530" t="n">
        <v>144</v>
      </c>
    </row>
    <row r="4531">
      <c r="A4531" t="inlineStr">
        <is>
          <t>3827-CASE</t>
        </is>
      </c>
      <c r="B4531" t="n">
        <v>3827</v>
      </c>
      <c r="C4531" t="n">
        <v>144</v>
      </c>
    </row>
    <row r="4532">
      <c r="A4532" t="inlineStr">
        <is>
          <t>3828-CASE</t>
        </is>
      </c>
      <c r="B4532" t="n">
        <v>3828</v>
      </c>
      <c r="C4532" t="n">
        <v>144</v>
      </c>
    </row>
    <row r="4533">
      <c r="A4533" t="inlineStr">
        <is>
          <t>772-CASE</t>
        </is>
      </c>
      <c r="B4533" t="n">
        <v>772</v>
      </c>
      <c r="C4533" t="n">
        <v>144</v>
      </c>
    </row>
    <row r="4534">
      <c r="A4534" t="inlineStr">
        <is>
          <t>4004-CASE</t>
        </is>
      </c>
      <c r="B4534" t="n">
        <v>4004</v>
      </c>
      <c r="C4534" t="n">
        <v>144</v>
      </c>
    </row>
    <row r="4535">
      <c r="A4535" t="inlineStr">
        <is>
          <t>2007-CASE</t>
        </is>
      </c>
      <c r="B4535" t="n">
        <v>2007</v>
      </c>
      <c r="C4535" t="n">
        <v>144</v>
      </c>
    </row>
    <row r="4536">
      <c r="A4536" t="inlineStr">
        <is>
          <t>2807-CASE</t>
        </is>
      </c>
      <c r="B4536" t="n">
        <v>2807</v>
      </c>
      <c r="C4536" t="n">
        <v>144</v>
      </c>
    </row>
    <row r="4537">
      <c r="A4537" t="inlineStr">
        <is>
          <t>2317-CASE</t>
        </is>
      </c>
      <c r="B4537" t="n">
        <v>2317</v>
      </c>
      <c r="C4537" t="n">
        <v>144</v>
      </c>
    </row>
    <row r="4538">
      <c r="A4538" t="inlineStr">
        <is>
          <t>3988-CASE</t>
        </is>
      </c>
      <c r="B4538" t="n">
        <v>3988</v>
      </c>
      <c r="C4538" t="n">
        <v>144</v>
      </c>
    </row>
    <row r="4539">
      <c r="A4539" t="inlineStr">
        <is>
          <t>2569-BOX</t>
        </is>
      </c>
      <c r="B4539" t="n">
        <v>2569</v>
      </c>
      <c r="C4539" t="n">
        <v>12</v>
      </c>
    </row>
    <row r="4540">
      <c r="A4540" t="inlineStr">
        <is>
          <t>3481-CASE</t>
        </is>
      </c>
      <c r="B4540" t="n">
        <v>3481</v>
      </c>
      <c r="C4540" t="n">
        <v>144</v>
      </c>
    </row>
    <row r="4541">
      <c r="A4541" t="inlineStr">
        <is>
          <t>708-CASE</t>
        </is>
      </c>
      <c r="B4541" t="n">
        <v>708</v>
      </c>
      <c r="C4541" t="n">
        <v>144</v>
      </c>
    </row>
    <row r="4542">
      <c r="A4542" t="inlineStr">
        <is>
          <t>770-CASE</t>
        </is>
      </c>
      <c r="B4542" t="n">
        <v>770</v>
      </c>
      <c r="C4542" t="n">
        <v>144</v>
      </c>
    </row>
    <row r="4543">
      <c r="A4543" t="inlineStr">
        <is>
          <t>714-CASE</t>
        </is>
      </c>
      <c r="B4543" t="n">
        <v>714</v>
      </c>
      <c r="C4543" t="n">
        <v>144</v>
      </c>
    </row>
    <row r="4544">
      <c r="A4544" t="inlineStr">
        <is>
          <t>4401-CASE</t>
        </is>
      </c>
      <c r="B4544" t="n">
        <v>4401</v>
      </c>
      <c r="C4544" t="n">
        <v>144</v>
      </c>
    </row>
    <row r="4545">
      <c r="A4545" t="inlineStr">
        <is>
          <t>2304-CASE</t>
        </is>
      </c>
      <c r="B4545" t="n">
        <v>2304</v>
      </c>
      <c r="C4545" t="n">
        <v>72</v>
      </c>
    </row>
    <row r="4546">
      <c r="A4546" t="inlineStr">
        <is>
          <t>741-CASE</t>
        </is>
      </c>
      <c r="B4546" t="n">
        <v>741</v>
      </c>
      <c r="C4546" t="n">
        <v>144</v>
      </c>
    </row>
    <row r="4547">
      <c r="A4547" t="inlineStr">
        <is>
          <t>1743-CASE</t>
        </is>
      </c>
      <c r="B4547" t="n">
        <v>1743</v>
      </c>
      <c r="C4547" t="n">
        <v>144</v>
      </c>
    </row>
    <row r="4548">
      <c r="A4548" t="inlineStr">
        <is>
          <t>1741-CASE</t>
        </is>
      </c>
      <c r="B4548" t="n">
        <v>1741</v>
      </c>
      <c r="C4548" t="n">
        <v>144</v>
      </c>
    </row>
    <row r="4549">
      <c r="A4549" t="inlineStr">
        <is>
          <t>2805-CASE</t>
        </is>
      </c>
      <c r="B4549" t="n">
        <v>2805</v>
      </c>
      <c r="C4549" t="n">
        <v>144</v>
      </c>
    </row>
    <row r="4550">
      <c r="A4550" t="inlineStr">
        <is>
          <t>3826-CASE</t>
        </is>
      </c>
      <c r="B4550" t="n">
        <v>3826</v>
      </c>
      <c r="C4550" t="n">
        <v>144</v>
      </c>
    </row>
    <row r="4551">
      <c r="A4551" t="inlineStr">
        <is>
          <t>4398-CASE</t>
        </is>
      </c>
      <c r="B4551" t="n">
        <v>4398</v>
      </c>
      <c r="C4551" t="n">
        <v>144</v>
      </c>
    </row>
    <row r="4552">
      <c r="A4552" t="inlineStr">
        <is>
          <t>4399-CASE</t>
        </is>
      </c>
      <c r="B4552" t="n">
        <v>4399</v>
      </c>
      <c r="C4552" t="n">
        <v>144</v>
      </c>
    </row>
    <row r="4553">
      <c r="A4553" t="inlineStr">
        <is>
          <t>1203-CASE</t>
        </is>
      </c>
      <c r="B4553" t="n">
        <v>1203</v>
      </c>
      <c r="C4553" t="n">
        <v>72</v>
      </c>
    </row>
    <row r="4554">
      <c r="A4554" t="inlineStr">
        <is>
          <t>1202-CASE</t>
        </is>
      </c>
      <c r="B4554" t="n">
        <v>1202</v>
      </c>
      <c r="C4554" t="n">
        <v>72</v>
      </c>
    </row>
    <row r="4555">
      <c r="A4555" t="inlineStr">
        <is>
          <t>803-CASE-B</t>
        </is>
      </c>
      <c r="B4555" t="n">
        <v>803</v>
      </c>
      <c r="C4555" t="n">
        <v>144</v>
      </c>
    </row>
    <row r="4556">
      <c r="A4556" t="inlineStr">
        <is>
          <t>769-CASE</t>
        </is>
      </c>
      <c r="B4556" t="n">
        <v>769</v>
      </c>
      <c r="C4556" t="n">
        <v>144</v>
      </c>
    </row>
    <row r="4557">
      <c r="A4557" t="inlineStr">
        <is>
          <t>1259-CASE</t>
        </is>
      </c>
      <c r="B4557" t="n">
        <v>1259</v>
      </c>
      <c r="C4557" t="n">
        <v>72</v>
      </c>
    </row>
    <row r="4558">
      <c r="A4558" t="inlineStr">
        <is>
          <t>6005-CASE</t>
        </is>
      </c>
      <c r="B4558" t="n">
        <v>6005</v>
      </c>
      <c r="C4558" t="n">
        <v>144</v>
      </c>
    </row>
    <row r="4559">
      <c r="A4559" t="inlineStr">
        <is>
          <t>1736-CASE</t>
        </is>
      </c>
      <c r="B4559" t="n">
        <v>1736</v>
      </c>
      <c r="C4559" t="n">
        <v>144</v>
      </c>
    </row>
    <row r="4560">
      <c r="A4560" t="inlineStr">
        <is>
          <t>1738-CASE</t>
        </is>
      </c>
      <c r="B4560" t="n">
        <v>1738</v>
      </c>
      <c r="C4560" t="n">
        <v>144</v>
      </c>
    </row>
    <row r="4561">
      <c r="A4561" t="inlineStr">
        <is>
          <t>1739-CASE</t>
        </is>
      </c>
      <c r="B4561" t="n">
        <v>1739</v>
      </c>
      <c r="C4561" t="n">
        <v>144</v>
      </c>
    </row>
    <row r="4562">
      <c r="A4562" t="inlineStr">
        <is>
          <t>1737-CASE</t>
        </is>
      </c>
      <c r="B4562" t="n">
        <v>1737</v>
      </c>
      <c r="C4562" t="n">
        <v>144</v>
      </c>
    </row>
    <row r="4563">
      <c r="A4563" t="inlineStr">
        <is>
          <t>1735-CASE</t>
        </is>
      </c>
      <c r="B4563" t="n">
        <v>1735</v>
      </c>
      <c r="C4563" t="n">
        <v>144</v>
      </c>
    </row>
    <row r="4564">
      <c r="A4564" t="inlineStr">
        <is>
          <t>2339-CASE</t>
        </is>
      </c>
      <c r="B4564" t="n">
        <v>2339</v>
      </c>
      <c r="C4564" t="n">
        <v>144</v>
      </c>
    </row>
    <row r="4565">
      <c r="A4565" t="inlineStr">
        <is>
          <t>6301-CASE</t>
        </is>
      </c>
      <c r="B4565" t="n">
        <v>6301</v>
      </c>
      <c r="C4565" t="n">
        <v>144</v>
      </c>
    </row>
    <row r="4566">
      <c r="A4566" t="inlineStr">
        <is>
          <t>17016-CASE</t>
        </is>
      </c>
      <c r="B4566" t="n">
        <v>17016</v>
      </c>
      <c r="C4566" t="n">
        <v>144</v>
      </c>
    </row>
    <row r="4567">
      <c r="A4567" t="inlineStr">
        <is>
          <t>4411-CASE</t>
        </is>
      </c>
      <c r="B4567" t="n">
        <v>4411</v>
      </c>
      <c r="C4567" t="n">
        <v>144</v>
      </c>
    </row>
    <row r="4568">
      <c r="A4568" t="inlineStr">
        <is>
          <t>713-CASE</t>
        </is>
      </c>
      <c r="B4568" t="n">
        <v>713</v>
      </c>
      <c r="C4568" t="n">
        <v>144</v>
      </c>
    </row>
    <row r="4569">
      <c r="A4569" t="inlineStr">
        <is>
          <t>1263-CASE</t>
        </is>
      </c>
      <c r="B4569" t="n">
        <v>1263</v>
      </c>
      <c r="C4569" t="n">
        <v>144</v>
      </c>
    </row>
    <row r="4570">
      <c r="A4570" t="inlineStr">
        <is>
          <t>4433-CASE</t>
        </is>
      </c>
      <c r="B4570" t="n">
        <v>4433</v>
      </c>
      <c r="C4570" t="n">
        <v>144</v>
      </c>
    </row>
    <row r="4571">
      <c r="A4571" t="inlineStr">
        <is>
          <t>720-CASE</t>
        </is>
      </c>
      <c r="B4571" t="n">
        <v>720</v>
      </c>
      <c r="C4571" t="n">
        <v>144</v>
      </c>
    </row>
    <row r="4572">
      <c r="A4572" t="inlineStr">
        <is>
          <t>2321-CASE</t>
        </is>
      </c>
      <c r="B4572" t="n">
        <v>2321</v>
      </c>
      <c r="C4572" t="n">
        <v>144</v>
      </c>
    </row>
    <row r="4573">
      <c r="A4573" t="inlineStr">
        <is>
          <t>2560-BOX</t>
        </is>
      </c>
      <c r="B4573" t="n">
        <v>2560</v>
      </c>
      <c r="C4573" t="n">
        <v>24</v>
      </c>
    </row>
    <row r="4574">
      <c r="A4574" t="inlineStr">
        <is>
          <t>316-CASE</t>
        </is>
      </c>
      <c r="B4574" t="n">
        <v>316</v>
      </c>
      <c r="C4574" t="n">
        <v>288</v>
      </c>
    </row>
    <row r="4575">
      <c r="A4575" t="inlineStr">
        <is>
          <t>2307-CASE</t>
        </is>
      </c>
      <c r="B4575" t="n">
        <v>2307</v>
      </c>
      <c r="C4575" t="n">
        <v>144</v>
      </c>
    </row>
    <row r="4576">
      <c r="A4576" t="inlineStr">
        <is>
          <t>740-CASE</t>
        </is>
      </c>
      <c r="B4576" t="n">
        <v>740</v>
      </c>
      <c r="C4576" t="n">
        <v>144</v>
      </c>
    </row>
    <row r="4577">
      <c r="A4577" t="inlineStr">
        <is>
          <t>702-CASE</t>
        </is>
      </c>
      <c r="B4577" t="n">
        <v>702</v>
      </c>
      <c r="C4577" t="n">
        <v>144</v>
      </c>
    </row>
    <row r="4578">
      <c r="A4578" t="inlineStr">
        <is>
          <t>2006-CASE</t>
        </is>
      </c>
      <c r="B4578" t="n">
        <v>2006</v>
      </c>
      <c r="C4578" t="n">
        <v>144</v>
      </c>
    </row>
    <row r="4579">
      <c r="A4579" t="inlineStr">
        <is>
          <t>724-CASE</t>
        </is>
      </c>
      <c r="B4579" t="n">
        <v>724</v>
      </c>
      <c r="C4579" t="n">
        <v>144</v>
      </c>
    </row>
    <row r="4580">
      <c r="A4580" t="inlineStr">
        <is>
          <t>1204-CASE</t>
        </is>
      </c>
      <c r="B4580" t="n">
        <v>1204</v>
      </c>
      <c r="C4580" t="n">
        <v>144</v>
      </c>
    </row>
    <row r="4581">
      <c r="A4581" t="inlineStr">
        <is>
          <t>1200-CASE</t>
        </is>
      </c>
      <c r="B4581" t="n">
        <v>1200</v>
      </c>
      <c r="C4581" t="n">
        <v>144</v>
      </c>
    </row>
    <row r="4582">
      <c r="A4582" t="inlineStr">
        <is>
          <t>727-CASE</t>
        </is>
      </c>
      <c r="B4582" t="n">
        <v>727</v>
      </c>
      <c r="C4582" t="n">
        <v>144</v>
      </c>
    </row>
    <row r="4583">
      <c r="A4583" t="inlineStr">
        <is>
          <t>1201-CASE</t>
        </is>
      </c>
      <c r="B4583" t="n">
        <v>1201</v>
      </c>
      <c r="C4583" t="n">
        <v>144</v>
      </c>
    </row>
    <row r="4584">
      <c r="A4584" t="inlineStr">
        <is>
          <t>745-CASE</t>
        </is>
      </c>
      <c r="B4584" t="n">
        <v>745</v>
      </c>
      <c r="C4584" t="n">
        <v>144</v>
      </c>
    </row>
    <row r="4585">
      <c r="A4585" t="inlineStr">
        <is>
          <t>781-CASE</t>
        </is>
      </c>
      <c r="B4585" t="n">
        <v>781</v>
      </c>
      <c r="C4585" t="n">
        <v>288</v>
      </c>
    </row>
    <row r="4586">
      <c r="A4586" t="inlineStr">
        <is>
          <t>3202-CASE</t>
        </is>
      </c>
      <c r="B4586" t="n">
        <v>3202</v>
      </c>
      <c r="C4586" t="n">
        <v>72</v>
      </c>
    </row>
    <row r="4587">
      <c r="A4587" t="inlineStr">
        <is>
          <t>1080-CASE</t>
        </is>
      </c>
      <c r="B4587" t="n">
        <v>1080</v>
      </c>
      <c r="C4587" t="n">
        <v>24</v>
      </c>
    </row>
    <row r="4588">
      <c r="A4588" t="inlineStr">
        <is>
          <t>2010-CASE</t>
        </is>
      </c>
      <c r="B4588" t="n">
        <v>2010</v>
      </c>
      <c r="C4588" t="n">
        <v>144</v>
      </c>
    </row>
    <row r="4589">
      <c r="A4589" t="inlineStr">
        <is>
          <t>737-CASE</t>
        </is>
      </c>
      <c r="B4589" t="n">
        <v>737</v>
      </c>
      <c r="C4589" t="n">
        <v>144</v>
      </c>
    </row>
    <row r="4590">
      <c r="A4590" t="inlineStr">
        <is>
          <t>1615-CASE</t>
        </is>
      </c>
      <c r="B4590" t="n">
        <v>1615</v>
      </c>
      <c r="C4590" t="n">
        <v>144</v>
      </c>
    </row>
    <row r="4591">
      <c r="A4591" t="inlineStr">
        <is>
          <t>17085-CASE</t>
        </is>
      </c>
      <c r="B4591" t="n">
        <v>17085</v>
      </c>
      <c r="C4591" t="n">
        <v>144</v>
      </c>
    </row>
    <row r="4592">
      <c r="A4592" t="inlineStr">
        <is>
          <t>725-CASE</t>
        </is>
      </c>
      <c r="B4592" t="n">
        <v>725</v>
      </c>
      <c r="C4592" t="n">
        <v>144</v>
      </c>
    </row>
    <row r="4593">
      <c r="A4593" t="inlineStr">
        <is>
          <t>17059-CASE</t>
        </is>
      </c>
      <c r="B4593" t="n">
        <v>17059</v>
      </c>
      <c r="C4593" t="n">
        <v>144</v>
      </c>
    </row>
    <row r="4594">
      <c r="A4594" t="inlineStr">
        <is>
          <t>2808-CASE</t>
        </is>
      </c>
      <c r="B4594" t="n">
        <v>2808</v>
      </c>
      <c r="C4594" t="n">
        <v>144</v>
      </c>
    </row>
    <row r="4595">
      <c r="A4595" t="inlineStr">
        <is>
          <t>17053-CASE</t>
        </is>
      </c>
      <c r="B4595" t="n">
        <v>17053</v>
      </c>
      <c r="C4595" t="n">
        <v>144</v>
      </c>
    </row>
    <row r="4596">
      <c r="A4596" t="inlineStr">
        <is>
          <t>17017-CASE</t>
        </is>
      </c>
      <c r="B4596" t="n">
        <v>17017</v>
      </c>
      <c r="C4596" t="n">
        <v>144</v>
      </c>
    </row>
    <row r="4597">
      <c r="A4597" t="inlineStr">
        <is>
          <t>17018-A-CASE</t>
        </is>
      </c>
      <c r="B4597" t="inlineStr">
        <is>
          <t>17018-A</t>
        </is>
      </c>
      <c r="C4597" t="n">
        <v>144</v>
      </c>
    </row>
    <row r="4598">
      <c r="A4598" t="inlineStr">
        <is>
          <t>930-CASE</t>
        </is>
      </c>
      <c r="B4598" t="n">
        <v>930</v>
      </c>
      <c r="C4598" t="n">
        <v>144</v>
      </c>
    </row>
    <row r="4599">
      <c r="A4599" t="inlineStr">
        <is>
          <t>2315-CASE</t>
        </is>
      </c>
      <c r="B4599" t="n">
        <v>2315</v>
      </c>
      <c r="C4599" t="n">
        <v>144</v>
      </c>
    </row>
    <row r="4600">
      <c r="A4600" t="inlineStr">
        <is>
          <t>1722-CASE</t>
        </is>
      </c>
      <c r="B4600" t="n">
        <v>1722</v>
      </c>
      <c r="C4600" t="n">
        <v>144</v>
      </c>
    </row>
    <row r="4601">
      <c r="A4601" t="inlineStr">
        <is>
          <t>1723-CASE</t>
        </is>
      </c>
      <c r="B4601" t="n">
        <v>1723</v>
      </c>
      <c r="C4601" t="n">
        <v>144</v>
      </c>
    </row>
    <row r="4602">
      <c r="A4602" t="inlineStr">
        <is>
          <t>613-CASE</t>
        </is>
      </c>
      <c r="B4602" t="n">
        <v>613</v>
      </c>
      <c r="C4602" t="n">
        <v>144</v>
      </c>
    </row>
    <row r="4603">
      <c r="A4603" t="inlineStr">
        <is>
          <t>1721-CASE</t>
        </is>
      </c>
      <c r="B4603" t="n">
        <v>1721</v>
      </c>
      <c r="C4603" t="n">
        <v>144</v>
      </c>
    </row>
    <row r="4604">
      <c r="A4604" t="inlineStr">
        <is>
          <t>1080-SET6</t>
        </is>
      </c>
      <c r="B4604" t="n">
        <v>1080</v>
      </c>
      <c r="C4604" t="n">
        <v>6</v>
      </c>
    </row>
    <row r="4605">
      <c r="A4605" t="inlineStr">
        <is>
          <t>782-CASE</t>
        </is>
      </c>
      <c r="B4605" t="n">
        <v>782</v>
      </c>
      <c r="C4605" t="n">
        <v>288</v>
      </c>
    </row>
    <row r="4606">
      <c r="A4606" t="inlineStr">
        <is>
          <t>2505-CASE</t>
        </is>
      </c>
      <c r="B4606" t="n">
        <v>2505</v>
      </c>
      <c r="C4606" t="n">
        <v>144</v>
      </c>
    </row>
    <row r="4607">
      <c r="A4607" t="inlineStr">
        <is>
          <t>791-CASE</t>
        </is>
      </c>
      <c r="B4607" t="n">
        <v>791</v>
      </c>
      <c r="C4607" t="n">
        <v>288</v>
      </c>
    </row>
    <row r="4608">
      <c r="A4608" t="inlineStr">
        <is>
          <t>3811-CASE</t>
        </is>
      </c>
      <c r="B4608" t="n">
        <v>3811</v>
      </c>
      <c r="C4608" t="n">
        <v>144</v>
      </c>
    </row>
    <row r="4609">
      <c r="A4609" t="inlineStr">
        <is>
          <t>3805-CASE</t>
        </is>
      </c>
      <c r="B4609" t="n">
        <v>3805</v>
      </c>
      <c r="C4609" t="n">
        <v>144</v>
      </c>
    </row>
    <row r="4610">
      <c r="A4610" t="inlineStr">
        <is>
          <t>3812-CASE</t>
        </is>
      </c>
      <c r="B4610" t="n">
        <v>3812</v>
      </c>
      <c r="C4610" t="n">
        <v>144</v>
      </c>
    </row>
    <row r="4611">
      <c r="A4611" t="inlineStr">
        <is>
          <t>1502-CASE</t>
        </is>
      </c>
      <c r="B4611" t="n">
        <v>1502</v>
      </c>
      <c r="C4611" t="n">
        <v>144</v>
      </c>
    </row>
    <row r="4612">
      <c r="A4612" t="inlineStr">
        <is>
          <t>721-CASE</t>
        </is>
      </c>
      <c r="B4612" t="n">
        <v>721</v>
      </c>
      <c r="C4612" t="n">
        <v>144</v>
      </c>
    </row>
    <row r="4613">
      <c r="A4613" t="inlineStr">
        <is>
          <t>701-CASE</t>
        </is>
      </c>
      <c r="B4613" t="n">
        <v>701</v>
      </c>
      <c r="C4613" t="n">
        <v>144</v>
      </c>
    </row>
    <row r="4614">
      <c r="A4614" t="inlineStr">
        <is>
          <t>130-CASE</t>
        </is>
      </c>
      <c r="B4614" t="n">
        <v>130</v>
      </c>
      <c r="C4614" t="n">
        <v>144</v>
      </c>
    </row>
    <row r="4615">
      <c r="A4615" t="inlineStr">
        <is>
          <t>306-CASE</t>
        </is>
      </c>
      <c r="B4615" t="n">
        <v>306</v>
      </c>
      <c r="C4615" t="n">
        <v>144</v>
      </c>
    </row>
    <row r="4616">
      <c r="A4616" t="inlineStr">
        <is>
          <t>707-CASE</t>
        </is>
      </c>
      <c r="B4616" t="n">
        <v>707</v>
      </c>
      <c r="C4616" t="n">
        <v>144</v>
      </c>
    </row>
    <row r="4617">
      <c r="A4617" t="inlineStr">
        <is>
          <t>1702-CASE</t>
        </is>
      </c>
      <c r="B4617" t="n">
        <v>1702</v>
      </c>
      <c r="C4617" t="n">
        <v>144</v>
      </c>
    </row>
    <row r="4618">
      <c r="A4618" t="inlineStr">
        <is>
          <t>1707-CASE</t>
        </is>
      </c>
      <c r="B4618" t="n">
        <v>1707</v>
      </c>
      <c r="C4618" t="n">
        <v>144</v>
      </c>
    </row>
    <row r="4619">
      <c r="A4619" t="inlineStr">
        <is>
          <t>1708-CASE</t>
        </is>
      </c>
      <c r="B4619" t="n">
        <v>1708</v>
      </c>
      <c r="C4619" t="n">
        <v>144</v>
      </c>
    </row>
    <row r="4620">
      <c r="A4620" t="inlineStr">
        <is>
          <t>2306-CASE</t>
        </is>
      </c>
      <c r="B4620" t="n">
        <v>2306</v>
      </c>
      <c r="C4620" t="n">
        <v>144</v>
      </c>
    </row>
    <row r="4621">
      <c r="A4621" t="inlineStr">
        <is>
          <t>3989-CASE</t>
        </is>
      </c>
      <c r="B4621" t="n">
        <v>3989</v>
      </c>
      <c r="C4621" t="n">
        <v>144</v>
      </c>
    </row>
    <row r="4622">
      <c r="A4622" t="inlineStr">
        <is>
          <t>793-CASE</t>
        </is>
      </c>
      <c r="B4622" t="n">
        <v>793</v>
      </c>
      <c r="C4622" t="n">
        <v>288</v>
      </c>
    </row>
    <row r="4623">
      <c r="A4623" t="inlineStr">
        <is>
          <t>792-CASE</t>
        </is>
      </c>
      <c r="B4623" t="n">
        <v>792</v>
      </c>
      <c r="C4623" t="n">
        <v>288</v>
      </c>
    </row>
    <row r="4624">
      <c r="A4624" t="inlineStr">
        <is>
          <t>619-CASE</t>
        </is>
      </c>
      <c r="B4624" t="n">
        <v>619</v>
      </c>
      <c r="C4624" t="n">
        <v>144</v>
      </c>
    </row>
    <row r="4625">
      <c r="A4625" t="inlineStr">
        <is>
          <t>17084-CASE</t>
        </is>
      </c>
      <c r="B4625" t="n">
        <v>17084</v>
      </c>
      <c r="C4625" t="n">
        <v>144</v>
      </c>
    </row>
    <row r="4626">
      <c r="A4626" t="inlineStr">
        <is>
          <t>321-CASE</t>
        </is>
      </c>
      <c r="B4626" t="n">
        <v>321</v>
      </c>
      <c r="C4626" t="n">
        <v>288</v>
      </c>
    </row>
    <row r="4627">
      <c r="A4627" t="inlineStr">
        <is>
          <t>736-CASE</t>
        </is>
      </c>
      <c r="B4627" t="n">
        <v>736</v>
      </c>
      <c r="C4627" t="n">
        <v>144</v>
      </c>
    </row>
    <row r="4628">
      <c r="A4628" t="inlineStr">
        <is>
          <t>114-CASE</t>
        </is>
      </c>
      <c r="B4628" t="n">
        <v>114</v>
      </c>
      <c r="C4628" t="n">
        <v>144</v>
      </c>
    </row>
    <row r="4629">
      <c r="A4629" t="inlineStr">
        <is>
          <t>1704-CASE</t>
        </is>
      </c>
      <c r="B4629" t="n">
        <v>1704</v>
      </c>
      <c r="C4629" t="n">
        <v>144</v>
      </c>
    </row>
    <row r="4630">
      <c r="A4630" t="inlineStr">
        <is>
          <t>3002-CASE</t>
        </is>
      </c>
      <c r="B4630" t="n">
        <v>3002</v>
      </c>
      <c r="C4630" t="n">
        <v>144</v>
      </c>
    </row>
    <row r="4631">
      <c r="A4631" t="inlineStr">
        <is>
          <t>1254-CASE</t>
        </is>
      </c>
      <c r="B4631" t="n">
        <v>1254</v>
      </c>
      <c r="C4631" t="n">
        <v>144</v>
      </c>
    </row>
    <row r="4632">
      <c r="A4632" t="inlineStr">
        <is>
          <t>1255-CASE</t>
        </is>
      </c>
      <c r="B4632" t="n">
        <v>1255</v>
      </c>
      <c r="C4632" t="n">
        <v>144</v>
      </c>
    </row>
    <row r="4633">
      <c r="A4633" t="inlineStr">
        <is>
          <t>17061-CASE</t>
        </is>
      </c>
      <c r="B4633" t="n">
        <v>17061</v>
      </c>
      <c r="C4633" t="n">
        <v>144</v>
      </c>
    </row>
    <row r="4634">
      <c r="A4634" t="inlineStr">
        <is>
          <t>1781-CASE</t>
        </is>
      </c>
      <c r="B4634" t="n">
        <v>1781</v>
      </c>
      <c r="C4634" t="n">
        <v>144</v>
      </c>
    </row>
    <row r="4635">
      <c r="A4635" t="inlineStr">
        <is>
          <t>1778-CASE</t>
        </is>
      </c>
      <c r="B4635" t="n">
        <v>1778</v>
      </c>
      <c r="C4635" t="n">
        <v>144</v>
      </c>
    </row>
    <row r="4636">
      <c r="A4636" t="inlineStr">
        <is>
          <t>1711-CASE</t>
        </is>
      </c>
      <c r="B4636" t="n">
        <v>1711</v>
      </c>
      <c r="C4636" t="n">
        <v>144</v>
      </c>
    </row>
    <row r="4637">
      <c r="A4637" t="inlineStr">
        <is>
          <t>S-55-CASE</t>
        </is>
      </c>
      <c r="B4637" t="inlineStr">
        <is>
          <t>S-55</t>
        </is>
      </c>
      <c r="C4637" t="n">
        <v>480</v>
      </c>
    </row>
    <row r="4638">
      <c r="A4638" t="inlineStr">
        <is>
          <t>3874-CASE</t>
        </is>
      </c>
      <c r="B4638" t="n">
        <v>3874</v>
      </c>
      <c r="C4638" t="n">
        <v>288</v>
      </c>
    </row>
    <row r="4639">
      <c r="A4639" t="inlineStr">
        <is>
          <t>3873-CASE</t>
        </is>
      </c>
      <c r="B4639" t="n">
        <v>3873</v>
      </c>
      <c r="C4639" t="n">
        <v>288</v>
      </c>
    </row>
    <row r="4640">
      <c r="A4640" t="inlineStr">
        <is>
          <t>729-CASE</t>
        </is>
      </c>
      <c r="B4640" t="n">
        <v>729</v>
      </c>
      <c r="C4640" t="n">
        <v>144</v>
      </c>
    </row>
    <row r="4641">
      <c r="A4641" t="inlineStr">
        <is>
          <t>728-CASE</t>
        </is>
      </c>
      <c r="B4641" t="n">
        <v>728</v>
      </c>
      <c r="C4641" t="n">
        <v>144</v>
      </c>
    </row>
    <row r="4642">
      <c r="A4642" t="inlineStr">
        <is>
          <t>1919-CASE</t>
        </is>
      </c>
      <c r="B4642" t="n">
        <v>1919</v>
      </c>
      <c r="C4642" t="n">
        <v>144</v>
      </c>
    </row>
    <row r="4643">
      <c r="A4643" t="inlineStr">
        <is>
          <t>1916-CASE</t>
        </is>
      </c>
      <c r="B4643" t="n">
        <v>1916</v>
      </c>
      <c r="C4643" t="n">
        <v>144</v>
      </c>
    </row>
    <row r="4644">
      <c r="A4644" t="inlineStr">
        <is>
          <t>2330-CASE</t>
        </is>
      </c>
      <c r="B4644" t="n">
        <v>2330</v>
      </c>
      <c r="C4644" t="n">
        <v>144</v>
      </c>
    </row>
    <row r="4645">
      <c r="A4645" t="inlineStr">
        <is>
          <t>6303-CASE</t>
        </is>
      </c>
      <c r="B4645" t="n">
        <v>6303</v>
      </c>
      <c r="C4645" t="n">
        <v>144</v>
      </c>
    </row>
    <row r="4646">
      <c r="A4646" t="inlineStr">
        <is>
          <t>6302-CASE</t>
        </is>
      </c>
      <c r="B4646" t="n">
        <v>6302</v>
      </c>
      <c r="C4646" t="n">
        <v>144</v>
      </c>
    </row>
    <row r="4647">
      <c r="A4647" t="inlineStr">
        <is>
          <t>1703-CASE</t>
        </is>
      </c>
      <c r="B4647" t="n">
        <v>1703</v>
      </c>
      <c r="C4647" t="n">
        <v>144</v>
      </c>
    </row>
    <row r="4648">
      <c r="A4648" t="inlineStr">
        <is>
          <t>3980-CASE</t>
        </is>
      </c>
      <c r="B4648" t="n">
        <v>3980</v>
      </c>
      <c r="C4648" t="n">
        <v>144</v>
      </c>
    </row>
    <row r="4649">
      <c r="A4649" t="inlineStr">
        <is>
          <t>17070-CASE</t>
        </is>
      </c>
      <c r="B4649" t="n">
        <v>17070</v>
      </c>
      <c r="C4649" t="n">
        <v>72</v>
      </c>
    </row>
    <row r="4650">
      <c r="A4650" t="inlineStr">
        <is>
          <t>3008-CASE</t>
        </is>
      </c>
      <c r="B4650" t="n">
        <v>3008</v>
      </c>
      <c r="C4650" t="n">
        <v>72</v>
      </c>
    </row>
    <row r="4651">
      <c r="A4651" t="inlineStr">
        <is>
          <t>17092-CASE</t>
        </is>
      </c>
      <c r="B4651" t="n">
        <v>17092</v>
      </c>
      <c r="C4651" t="n">
        <v>144</v>
      </c>
    </row>
    <row r="4652">
      <c r="A4652" t="inlineStr">
        <is>
          <t>17091-CASE</t>
        </is>
      </c>
      <c r="B4652" t="n">
        <v>17091</v>
      </c>
      <c r="C4652" t="n">
        <v>144</v>
      </c>
    </row>
    <row r="4653">
      <c r="A4653" t="inlineStr">
        <is>
          <t>17090-A-CASE</t>
        </is>
      </c>
      <c r="B4653" t="inlineStr">
        <is>
          <t>17090-A</t>
        </is>
      </c>
      <c r="C4653" t="n">
        <v>144</v>
      </c>
    </row>
    <row r="4654">
      <c r="A4654" t="inlineStr">
        <is>
          <t>3987-CASE</t>
        </is>
      </c>
      <c r="B4654" t="n">
        <v>3987</v>
      </c>
      <c r="C4654" t="n">
        <v>144</v>
      </c>
    </row>
    <row r="4655">
      <c r="A4655" t="inlineStr">
        <is>
          <t>1237-CASE</t>
        </is>
      </c>
      <c r="B4655" t="n">
        <v>1237</v>
      </c>
      <c r="C4655" t="n">
        <v>144</v>
      </c>
    </row>
    <row r="4656">
      <c r="A4656" t="inlineStr">
        <is>
          <t>3003-CASE</t>
        </is>
      </c>
      <c r="B4656" t="n">
        <v>3003</v>
      </c>
      <c r="C4656" t="n">
        <v>72</v>
      </c>
    </row>
    <row r="4657">
      <c r="A4657" t="inlineStr">
        <is>
          <t>719-CASE</t>
        </is>
      </c>
      <c r="B4657" t="n">
        <v>719</v>
      </c>
      <c r="C4657" t="n">
        <v>144</v>
      </c>
    </row>
    <row r="4658">
      <c r="A4658" t="inlineStr">
        <is>
          <t>806-CASE</t>
        </is>
      </c>
      <c r="B4658" t="n">
        <v>806</v>
      </c>
      <c r="C4658" t="n">
        <v>144</v>
      </c>
    </row>
    <row r="4659">
      <c r="A4659" t="inlineStr">
        <is>
          <t>2341-CASE</t>
        </is>
      </c>
      <c r="B4659" t="n">
        <v>2341</v>
      </c>
      <c r="C4659" t="n">
        <v>144</v>
      </c>
    </row>
    <row r="4660">
      <c r="A4660" t="inlineStr">
        <is>
          <t>601-CASE</t>
        </is>
      </c>
      <c r="B4660" t="n">
        <v>601</v>
      </c>
      <c r="C4660" t="n">
        <v>144</v>
      </c>
    </row>
    <row r="4661">
      <c r="A4661" t="inlineStr">
        <is>
          <t>1776-CASE</t>
        </is>
      </c>
      <c r="B4661" t="n">
        <v>1776</v>
      </c>
      <c r="C4661" t="n">
        <v>144</v>
      </c>
    </row>
    <row r="4662">
      <c r="A4662" t="inlineStr">
        <is>
          <t>1775-CASE</t>
        </is>
      </c>
      <c r="B4662" t="n">
        <v>1775</v>
      </c>
      <c r="C4662" t="n">
        <v>144</v>
      </c>
    </row>
    <row r="4663">
      <c r="A4663" t="inlineStr">
        <is>
          <t>1705-CASE</t>
        </is>
      </c>
      <c r="B4663" t="n">
        <v>1705</v>
      </c>
      <c r="C4663" t="n">
        <v>144</v>
      </c>
    </row>
    <row r="4664">
      <c r="A4664" t="inlineStr">
        <is>
          <t>1258-CASE</t>
        </is>
      </c>
      <c r="B4664" t="n">
        <v>1258</v>
      </c>
      <c r="C4664" t="n">
        <v>72</v>
      </c>
    </row>
    <row r="4665">
      <c r="A4665" t="inlineStr">
        <is>
          <t>1256-CASE</t>
        </is>
      </c>
      <c r="B4665" t="n">
        <v>1256</v>
      </c>
      <c r="C4665" t="n">
        <v>72</v>
      </c>
    </row>
    <row r="4666">
      <c r="A4666" t="inlineStr">
        <is>
          <t>1795-CASE</t>
        </is>
      </c>
      <c r="B4666" t="n">
        <v>1795</v>
      </c>
      <c r="C4666" t="n">
        <v>144</v>
      </c>
    </row>
    <row r="4667">
      <c r="A4667" t="inlineStr">
        <is>
          <t>1794-CASE</t>
        </is>
      </c>
      <c r="B4667" t="n">
        <v>1794</v>
      </c>
      <c r="C4667" t="n">
        <v>144</v>
      </c>
    </row>
    <row r="4668">
      <c r="A4668" t="inlineStr">
        <is>
          <t>1793-CASE</t>
        </is>
      </c>
      <c r="B4668" t="n">
        <v>1793</v>
      </c>
      <c r="C4668" t="n">
        <v>144</v>
      </c>
    </row>
    <row r="4669">
      <c r="A4669" t="inlineStr">
        <is>
          <t>1797-CASE</t>
        </is>
      </c>
      <c r="B4669" t="n">
        <v>1797</v>
      </c>
      <c r="C4669" t="n">
        <v>144</v>
      </c>
    </row>
    <row r="4670">
      <c r="A4670" t="inlineStr">
        <is>
          <t>1753-CASE</t>
        </is>
      </c>
      <c r="B4670" t="n">
        <v>1753</v>
      </c>
      <c r="C4670" t="n">
        <v>144</v>
      </c>
    </row>
    <row r="4671">
      <c r="A4671" t="inlineStr">
        <is>
          <t>744-CASE</t>
        </is>
      </c>
      <c r="B4671" t="n">
        <v>744</v>
      </c>
      <c r="C4671" t="n">
        <v>144</v>
      </c>
    </row>
    <row r="4672">
      <c r="A4672" t="inlineStr">
        <is>
          <t>3985-CASE</t>
        </is>
      </c>
      <c r="B4672" t="n">
        <v>3985</v>
      </c>
      <c r="C4672" t="n">
        <v>144</v>
      </c>
    </row>
    <row r="4673">
      <c r="A4673" t="inlineStr">
        <is>
          <t>600-CASE</t>
        </is>
      </c>
      <c r="B4673" t="n">
        <v>600</v>
      </c>
      <c r="C4673" t="n">
        <v>144</v>
      </c>
    </row>
    <row r="4674">
      <c r="A4674" t="inlineStr">
        <is>
          <t>117-CASE</t>
        </is>
      </c>
      <c r="B4674" t="n">
        <v>117</v>
      </c>
      <c r="C4674" t="n">
        <v>360</v>
      </c>
    </row>
    <row r="4675">
      <c r="A4675" t="inlineStr">
        <is>
          <t>739-CASE</t>
        </is>
      </c>
      <c r="B4675" t="n">
        <v>739</v>
      </c>
      <c r="C4675" t="n">
        <v>144</v>
      </c>
    </row>
    <row r="4676">
      <c r="A4676" t="inlineStr">
        <is>
          <t>705-CASE</t>
        </is>
      </c>
      <c r="B4676" t="n">
        <v>705</v>
      </c>
      <c r="C4676" t="n">
        <v>144</v>
      </c>
    </row>
    <row r="4677">
      <c r="A4677" t="inlineStr">
        <is>
          <t>703-CASE</t>
        </is>
      </c>
      <c r="B4677" t="n">
        <v>703</v>
      </c>
      <c r="C4677" t="n">
        <v>144</v>
      </c>
    </row>
    <row r="4678">
      <c r="A4678" t="inlineStr">
        <is>
          <t>3438-CASE</t>
        </is>
      </c>
      <c r="B4678" t="n">
        <v>3438</v>
      </c>
      <c r="C4678" t="n">
        <v>288</v>
      </c>
    </row>
    <row r="4679">
      <c r="A4679" t="inlineStr">
        <is>
          <t>2333-CASE</t>
        </is>
      </c>
      <c r="B4679" t="n">
        <v>2333</v>
      </c>
      <c r="C4679" t="n">
        <v>144</v>
      </c>
    </row>
    <row r="4680">
      <c r="A4680" t="inlineStr">
        <is>
          <t>1718-CASE</t>
        </is>
      </c>
      <c r="B4680" t="n">
        <v>1718</v>
      </c>
      <c r="C4680" t="n">
        <v>144</v>
      </c>
    </row>
    <row r="4681">
      <c r="A4681" t="inlineStr">
        <is>
          <t>17054-CASE</t>
        </is>
      </c>
      <c r="B4681" t="n">
        <v>17054</v>
      </c>
      <c r="C4681" t="n">
        <v>72</v>
      </c>
    </row>
    <row r="4682">
      <c r="A4682" t="inlineStr">
        <is>
          <t>3020-CASE</t>
        </is>
      </c>
      <c r="B4682" t="n">
        <v>3020</v>
      </c>
      <c r="C4682" t="n">
        <v>72</v>
      </c>
    </row>
    <row r="4683">
      <c r="A4683" t="inlineStr">
        <is>
          <t>1631-CASE</t>
        </is>
      </c>
      <c r="B4683" t="n">
        <v>1631</v>
      </c>
      <c r="C4683" t="n">
        <v>144</v>
      </c>
    </row>
    <row r="4684">
      <c r="A4684" t="inlineStr">
        <is>
          <t>115-CASE</t>
        </is>
      </c>
      <c r="B4684" t="n">
        <v>115</v>
      </c>
      <c r="C4684" t="n">
        <v>360</v>
      </c>
    </row>
    <row r="4685">
      <c r="A4685" t="inlineStr">
        <is>
          <t>3004-CASE</t>
        </is>
      </c>
      <c r="B4685" t="n">
        <v>3004</v>
      </c>
      <c r="C4685" t="n">
        <v>144</v>
      </c>
    </row>
    <row r="4686">
      <c r="A4686" t="inlineStr">
        <is>
          <t>3990-CASE</t>
        </is>
      </c>
      <c r="B4686" t="n">
        <v>3990</v>
      </c>
      <c r="C4686" t="n">
        <v>144</v>
      </c>
    </row>
    <row r="4687">
      <c r="A4687" t="inlineStr">
        <is>
          <t>2005-CASE</t>
        </is>
      </c>
      <c r="B4687" t="n">
        <v>2005</v>
      </c>
      <c r="C4687" t="n">
        <v>144</v>
      </c>
    </row>
    <row r="4688">
      <c r="A4688" t="inlineStr">
        <is>
          <t>3981-CASE</t>
        </is>
      </c>
      <c r="B4688" t="n">
        <v>3981</v>
      </c>
      <c r="C4688" t="n">
        <v>144</v>
      </c>
    </row>
    <row r="4689">
      <c r="A4689" t="inlineStr">
        <is>
          <t>1724-CASE</t>
        </is>
      </c>
      <c r="B4689" t="n">
        <v>1724</v>
      </c>
      <c r="C4689" t="n">
        <v>144</v>
      </c>
    </row>
    <row r="4690">
      <c r="A4690" t="inlineStr">
        <is>
          <t>3982-CASE</t>
        </is>
      </c>
      <c r="B4690" t="n">
        <v>3982</v>
      </c>
      <c r="C4690" t="n">
        <v>144</v>
      </c>
    </row>
    <row r="4691">
      <c r="A4691" t="inlineStr">
        <is>
          <t>1634-CASE</t>
        </is>
      </c>
      <c r="B4691" t="n">
        <v>1634</v>
      </c>
      <c r="C4691" t="n">
        <v>144</v>
      </c>
    </row>
    <row r="4692">
      <c r="A4692" t="inlineStr">
        <is>
          <t>3439-CASE</t>
        </is>
      </c>
      <c r="B4692" t="n">
        <v>3439</v>
      </c>
      <c r="C4692" t="n">
        <v>288</v>
      </c>
    </row>
    <row r="4693">
      <c r="A4693" t="inlineStr">
        <is>
          <t>1236-CASE</t>
        </is>
      </c>
      <c r="B4693" t="n">
        <v>1236</v>
      </c>
      <c r="C4693" t="n">
        <v>72</v>
      </c>
    </row>
    <row r="4694">
      <c r="A4694" t="inlineStr">
        <is>
          <t>805-CASE</t>
        </is>
      </c>
      <c r="B4694" t="n">
        <v>805</v>
      </c>
      <c r="C4694" t="n">
        <v>144</v>
      </c>
    </row>
    <row r="4695">
      <c r="A4695" t="inlineStr">
        <is>
          <t>3813-CASE</t>
        </is>
      </c>
      <c r="B4695" t="n">
        <v>3813</v>
      </c>
      <c r="C4695" t="n">
        <v>144</v>
      </c>
    </row>
    <row r="4696">
      <c r="A4696" t="inlineStr">
        <is>
          <t>3814-CASE</t>
        </is>
      </c>
      <c r="B4696" t="n">
        <v>3814</v>
      </c>
      <c r="C4696" t="n">
        <v>144</v>
      </c>
    </row>
    <row r="4697">
      <c r="A4697" t="inlineStr">
        <is>
          <t>3807-CASE</t>
        </is>
      </c>
      <c r="B4697" t="n">
        <v>3807</v>
      </c>
      <c r="C4697" t="n">
        <v>144</v>
      </c>
    </row>
    <row r="4698">
      <c r="A4698" t="inlineStr">
        <is>
          <t>3009-CASE</t>
        </is>
      </c>
      <c r="B4698" t="n">
        <v>3009</v>
      </c>
      <c r="C4698" t="n">
        <v>144</v>
      </c>
    </row>
    <row r="4699">
      <c r="A4699" t="inlineStr">
        <is>
          <t>2080-CASE</t>
        </is>
      </c>
      <c r="B4699" t="n">
        <v>2080</v>
      </c>
      <c r="C4699" t="n">
        <v>144</v>
      </c>
    </row>
    <row r="4700">
      <c r="A4700" t="inlineStr">
        <is>
          <t>147-CASE</t>
        </is>
      </c>
      <c r="B4700" t="n">
        <v>147</v>
      </c>
      <c r="C4700" t="n">
        <v>144</v>
      </c>
    </row>
    <row r="4701">
      <c r="A4701" t="inlineStr">
        <is>
          <t>742-CASE</t>
        </is>
      </c>
      <c r="B4701" t="n">
        <v>742</v>
      </c>
      <c r="C4701" t="n">
        <v>144</v>
      </c>
    </row>
    <row r="4702">
      <c r="A4702" t="inlineStr">
        <is>
          <t>751-CASE</t>
        </is>
      </c>
      <c r="B4702" t="n">
        <v>751</v>
      </c>
      <c r="C4702" t="n">
        <v>144</v>
      </c>
    </row>
    <row r="4703">
      <c r="A4703" t="inlineStr">
        <is>
          <t>3012-CASE</t>
        </is>
      </c>
      <c r="B4703" t="n">
        <v>3012</v>
      </c>
      <c r="C4703" t="n">
        <v>72</v>
      </c>
    </row>
    <row r="4704">
      <c r="A4704" t="inlineStr">
        <is>
          <t>3984-CASE</t>
        </is>
      </c>
      <c r="B4704" t="n">
        <v>3984</v>
      </c>
      <c r="C4704" t="n">
        <v>144</v>
      </c>
    </row>
    <row r="4705">
      <c r="A4705" t="inlineStr">
        <is>
          <t>1713-CASE</t>
        </is>
      </c>
      <c r="B4705" t="n">
        <v>1713</v>
      </c>
      <c r="C4705" t="n">
        <v>144</v>
      </c>
    </row>
    <row r="4706">
      <c r="A4706" t="inlineStr">
        <is>
          <t>1748-CASE</t>
        </is>
      </c>
      <c r="B4706" t="n">
        <v>1748</v>
      </c>
      <c r="C4706" t="n">
        <v>144</v>
      </c>
    </row>
    <row r="4707">
      <c r="A4707" t="inlineStr">
        <is>
          <t>17041-CASE</t>
        </is>
      </c>
      <c r="B4707" t="n">
        <v>17041</v>
      </c>
      <c r="C4707" t="n">
        <v>144</v>
      </c>
    </row>
    <row r="4708">
      <c r="A4708" t="inlineStr">
        <is>
          <t>6808-CASE</t>
        </is>
      </c>
      <c r="B4708" t="n">
        <v>6808</v>
      </c>
      <c r="C4708" t="n">
        <v>288</v>
      </c>
    </row>
    <row r="4709">
      <c r="A4709" t="inlineStr">
        <is>
          <t>3804-CASE</t>
        </is>
      </c>
      <c r="B4709" t="n">
        <v>3804</v>
      </c>
      <c r="C4709" t="n">
        <v>144</v>
      </c>
    </row>
    <row r="4710">
      <c r="A4710" t="inlineStr">
        <is>
          <t>3810-CASE</t>
        </is>
      </c>
      <c r="B4710" t="n">
        <v>3810</v>
      </c>
      <c r="C4710" t="n">
        <v>144</v>
      </c>
    </row>
    <row r="4711">
      <c r="A4711" t="inlineStr">
        <is>
          <t>3806-CASE</t>
        </is>
      </c>
      <c r="B4711" t="n">
        <v>3806</v>
      </c>
      <c r="C4711" t="n">
        <v>144</v>
      </c>
    </row>
    <row r="4712">
      <c r="A4712" t="inlineStr">
        <is>
          <t>3006-CASE</t>
        </is>
      </c>
      <c r="B4712" t="n">
        <v>3006</v>
      </c>
      <c r="C4712" t="n">
        <v>144</v>
      </c>
    </row>
    <row r="4713">
      <c r="A4713" t="inlineStr">
        <is>
          <t>3864-CASE</t>
        </is>
      </c>
      <c r="B4713" t="n">
        <v>3864</v>
      </c>
      <c r="C4713" t="n">
        <v>288</v>
      </c>
    </row>
    <row r="4714">
      <c r="A4714" t="inlineStr">
        <is>
          <t>5157-CASE</t>
        </is>
      </c>
      <c r="B4714" t="n">
        <v>5157</v>
      </c>
      <c r="C4714" t="n">
        <v>288</v>
      </c>
    </row>
    <row r="4715">
      <c r="A4715" t="inlineStr">
        <is>
          <t>6809-CASE</t>
        </is>
      </c>
      <c r="B4715" t="n">
        <v>6809</v>
      </c>
      <c r="C4715" t="n">
        <v>288</v>
      </c>
    </row>
    <row r="4716">
      <c r="A4716" t="inlineStr">
        <is>
          <t>1633-CASE</t>
        </is>
      </c>
      <c r="B4716" t="n">
        <v>1633</v>
      </c>
      <c r="C4716" t="n">
        <v>144</v>
      </c>
    </row>
    <row r="4717">
      <c r="A4717" t="inlineStr">
        <is>
          <t>3983-CASE</t>
        </is>
      </c>
      <c r="B4717" t="n">
        <v>3983</v>
      </c>
      <c r="C4717" t="n">
        <v>144</v>
      </c>
    </row>
    <row r="4718">
      <c r="A4718" t="inlineStr">
        <is>
          <t>1632-CASE</t>
        </is>
      </c>
      <c r="B4718" t="n">
        <v>1632</v>
      </c>
      <c r="C4718" t="n">
        <v>144</v>
      </c>
    </row>
    <row r="4719">
      <c r="A4719" t="inlineStr">
        <is>
          <t>5153-CASE</t>
        </is>
      </c>
      <c r="B4719" t="n">
        <v>5153</v>
      </c>
      <c r="C4719" t="n">
        <v>288</v>
      </c>
    </row>
    <row r="4720">
      <c r="A4720" t="inlineStr">
        <is>
          <t>3809-CASE</t>
        </is>
      </c>
      <c r="B4720" t="n">
        <v>3809</v>
      </c>
      <c r="C4720" t="n">
        <v>144</v>
      </c>
    </row>
    <row r="4721">
      <c r="A4721" t="inlineStr">
        <is>
          <t>3803-CASE</t>
        </is>
      </c>
      <c r="B4721" t="n">
        <v>3803</v>
      </c>
      <c r="C4721" t="n">
        <v>144</v>
      </c>
    </row>
    <row r="4722">
      <c r="A4722" t="inlineStr">
        <is>
          <t>3021-CASE</t>
        </is>
      </c>
      <c r="B4722" t="n">
        <v>3021</v>
      </c>
      <c r="C4722" t="n">
        <v>72</v>
      </c>
    </row>
    <row r="4723">
      <c r="A4723" t="inlineStr">
        <is>
          <t>3865-CASE</t>
        </is>
      </c>
      <c r="B4723" t="n">
        <v>3865</v>
      </c>
      <c r="C4723" t="n">
        <v>288</v>
      </c>
    </row>
    <row r="4724">
      <c r="A4724" t="inlineStr">
        <is>
          <t>5154-CASE</t>
        </is>
      </c>
      <c r="B4724" t="n">
        <v>5154</v>
      </c>
      <c r="C4724" t="n">
        <v>288</v>
      </c>
    </row>
    <row r="4725">
      <c r="A4725" t="inlineStr">
        <is>
          <t>5155-CASE</t>
        </is>
      </c>
      <c r="B4725" t="n">
        <v>5155</v>
      </c>
      <c r="C4725" t="n">
        <v>288</v>
      </c>
    </row>
    <row r="4726">
      <c r="A4726" t="inlineStr">
        <is>
          <t>17065-CASE</t>
        </is>
      </c>
      <c r="B4726" t="n">
        <v>17065</v>
      </c>
      <c r="C4726" t="n">
        <v>144</v>
      </c>
    </row>
    <row r="4727">
      <c r="A4727" t="inlineStr">
        <is>
          <t>2000-CASE</t>
        </is>
      </c>
      <c r="B4727" t="n">
        <v>2000</v>
      </c>
      <c r="C4727" t="n">
        <v>144</v>
      </c>
    </row>
    <row r="4728">
      <c r="A4728" t="inlineStr">
        <is>
          <t>17067-CASE</t>
        </is>
      </c>
      <c r="B4728" t="n">
        <v>17067</v>
      </c>
      <c r="C4728" t="n">
        <v>144</v>
      </c>
    </row>
    <row r="4729">
      <c r="A4729" t="inlineStr">
        <is>
          <t>5171-CASE</t>
        </is>
      </c>
      <c r="B4729" t="n">
        <v>5171</v>
      </c>
      <c r="C4729" t="n">
        <v>288</v>
      </c>
    </row>
    <row r="4730">
      <c r="A4730" t="inlineStr">
        <is>
          <t>5172-CASE</t>
        </is>
      </c>
      <c r="B4730" t="n">
        <v>5172</v>
      </c>
      <c r="C4730" t="n">
        <v>288</v>
      </c>
    </row>
    <row r="4731">
      <c r="A4731" t="inlineStr">
        <is>
          <t>5170-CASE</t>
        </is>
      </c>
      <c r="B4731" t="n">
        <v>5170</v>
      </c>
      <c r="C4731" t="n">
        <v>288</v>
      </c>
    </row>
    <row r="4732">
      <c r="A4732" t="inlineStr">
        <is>
          <t>5174-CASE</t>
        </is>
      </c>
      <c r="B4732" t="n">
        <v>5174</v>
      </c>
      <c r="C4732" t="n">
        <v>288</v>
      </c>
    </row>
    <row r="4733">
      <c r="A4733" t="inlineStr">
        <is>
          <t>5173-CASE</t>
        </is>
      </c>
      <c r="B4733" t="n">
        <v>5173</v>
      </c>
      <c r="C4733" t="n">
        <v>288</v>
      </c>
    </row>
    <row r="4734">
      <c r="A4734" t="inlineStr">
        <is>
          <t>5156-CASE</t>
        </is>
      </c>
      <c r="B4734" t="n">
        <v>5156</v>
      </c>
      <c r="C4734" t="n">
        <v>288</v>
      </c>
    </row>
    <row r="4735">
      <c r="A4735" t="inlineStr">
        <is>
          <t>6803-BOX</t>
        </is>
      </c>
      <c r="B4735" t="n">
        <v>6803</v>
      </c>
      <c r="C4735" t="n">
        <v>24</v>
      </c>
    </row>
    <row r="4736">
      <c r="A4736" t="inlineStr">
        <is>
          <t>6809-EACH</t>
        </is>
      </c>
      <c r="B4736" t="n">
        <v>6809</v>
      </c>
      <c r="C4736" t="n">
        <v>1</v>
      </c>
    </row>
    <row r="4737">
      <c r="A4737" t="inlineStr">
        <is>
          <t>6808-PACK2</t>
        </is>
      </c>
      <c r="B4737" t="n">
        <v>6808</v>
      </c>
      <c r="C4737" t="n">
        <v>2</v>
      </c>
    </row>
    <row r="4738">
      <c r="A4738" t="inlineStr">
        <is>
          <t>6809-PACK2</t>
        </is>
      </c>
      <c r="B4738" t="n">
        <v>6809</v>
      </c>
      <c r="C4738" t="n">
        <v>2</v>
      </c>
    </row>
    <row r="4739">
      <c r="A4739" t="inlineStr">
        <is>
          <t>719-PACK2</t>
        </is>
      </c>
      <c r="B4739" t="n">
        <v>719</v>
      </c>
      <c r="C4739" t="n">
        <v>2</v>
      </c>
    </row>
    <row r="4740">
      <c r="A4740" t="inlineStr">
        <is>
          <t>3866-EACH</t>
        </is>
      </c>
      <c r="B4740" t="n">
        <v>3866</v>
      </c>
      <c r="C4740" t="n">
        <v>1</v>
      </c>
    </row>
    <row r="4741">
      <c r="A4741" t="inlineStr">
        <is>
          <t>3868-EACH</t>
        </is>
      </c>
      <c r="B4741" t="n">
        <v>3868</v>
      </c>
      <c r="C4741" t="n">
        <v>1</v>
      </c>
    </row>
    <row r="4742">
      <c r="A4742" t="inlineStr">
        <is>
          <t>2560-PACK2</t>
        </is>
      </c>
      <c r="B4742" t="n">
        <v>2560</v>
      </c>
      <c r="C4742" t="n">
        <v>2</v>
      </c>
    </row>
    <row r="4743">
      <c r="A4743" t="inlineStr">
        <is>
          <t>3866-PACK2</t>
        </is>
      </c>
      <c r="B4743" t="n">
        <v>3866</v>
      </c>
      <c r="C4743" t="n">
        <v>2</v>
      </c>
    </row>
    <row r="4744">
      <c r="A4744" t="inlineStr">
        <is>
          <t>3867-PACK2</t>
        </is>
      </c>
      <c r="B4744" t="n">
        <v>3867</v>
      </c>
      <c r="C4744" t="n">
        <v>2</v>
      </c>
    </row>
    <row r="4745">
      <c r="A4745" t="inlineStr">
        <is>
          <t>3868-PACK2</t>
        </is>
      </c>
      <c r="B4745" t="n">
        <v>3868</v>
      </c>
      <c r="C4745" t="n">
        <v>2</v>
      </c>
    </row>
    <row r="4746">
      <c r="A4746" t="inlineStr">
        <is>
          <t>1266-PACK2</t>
        </is>
      </c>
      <c r="B4746" t="n">
        <v>1266</v>
      </c>
      <c r="C4746" t="n">
        <v>2</v>
      </c>
    </row>
    <row r="4747">
      <c r="A4747" t="inlineStr">
        <is>
          <t>2561-PACK2</t>
        </is>
      </c>
      <c r="B4747" t="n">
        <v>2561</v>
      </c>
      <c r="C4747" t="n">
        <v>2</v>
      </c>
    </row>
    <row r="4748">
      <c r="A4748" t="inlineStr">
        <is>
          <t>1080-EACH</t>
        </is>
      </c>
      <c r="B4748" t="n">
        <v>1080</v>
      </c>
      <c r="C4748" t="n">
        <v>1</v>
      </c>
    </row>
    <row r="4749">
      <c r="A4749" t="inlineStr">
        <is>
          <t>2569-PACK2</t>
        </is>
      </c>
      <c r="B4749" t="n">
        <v>2569</v>
      </c>
      <c r="C4749" t="n">
        <v>2</v>
      </c>
    </row>
    <row r="4750">
      <c r="A4750" t="inlineStr">
        <is>
          <t>2562-PACK2</t>
        </is>
      </c>
      <c r="B4750" t="n">
        <v>2562</v>
      </c>
      <c r="C4750" t="n">
        <v>2</v>
      </c>
    </row>
    <row r="4751">
      <c r="A4751" t="inlineStr">
        <is>
          <t>6808-BOX</t>
        </is>
      </c>
      <c r="B4751" t="n">
        <v>6808</v>
      </c>
      <c r="C4751" t="n">
        <v>24</v>
      </c>
    </row>
    <row r="4752">
      <c r="A4752" t="inlineStr">
        <is>
          <t>6809-BOX</t>
        </is>
      </c>
      <c r="B4752" t="n">
        <v>6809</v>
      </c>
      <c r="C4752" t="n">
        <v>24</v>
      </c>
    </row>
    <row r="4753">
      <c r="A4753" t="inlineStr">
        <is>
          <t>519-PACK6</t>
        </is>
      </c>
      <c r="B4753" t="n">
        <v>519</v>
      </c>
      <c r="C4753" t="n">
        <v>6</v>
      </c>
    </row>
    <row r="4754">
      <c r="A4754" t="inlineStr">
        <is>
          <t>1617-A-EACH</t>
        </is>
      </c>
      <c r="B4754" t="inlineStr">
        <is>
          <t>1617-a</t>
        </is>
      </c>
      <c r="C4754" t="n">
        <v>1</v>
      </c>
    </row>
    <row r="4755">
      <c r="A4755" t="inlineStr">
        <is>
          <t>2211-SET2</t>
        </is>
      </c>
      <c r="B4755" t="n">
        <v>2211</v>
      </c>
      <c r="C4755" t="n">
        <v>2</v>
      </c>
    </row>
    <row r="4756">
      <c r="A4756" t="inlineStr">
        <is>
          <t>A313-SET4</t>
        </is>
      </c>
      <c r="B4756" t="inlineStr">
        <is>
          <t>A313</t>
        </is>
      </c>
      <c r="C4756" t="n">
        <v>4</v>
      </c>
    </row>
    <row r="4757">
      <c r="A4757" t="inlineStr">
        <is>
          <t>4735836-SET2</t>
        </is>
      </c>
      <c r="B4757" t="n">
        <v>4735836</v>
      </c>
      <c r="C4757" t="n">
        <v>2</v>
      </c>
    </row>
    <row r="4758">
      <c r="A4758" t="inlineStr">
        <is>
          <t>168030-EACH</t>
        </is>
      </c>
      <c r="B4758" t="n">
        <v>168030</v>
      </c>
      <c r="C4758" t="n">
        <v>1</v>
      </c>
    </row>
    <row r="4759">
      <c r="A4759" t="inlineStr">
        <is>
          <t>MM-7310-1</t>
        </is>
      </c>
      <c r="B4759" t="inlineStr">
        <is>
          <t>MM-7310</t>
        </is>
      </c>
      <c r="C4759" t="n">
        <v>1</v>
      </c>
    </row>
    <row r="4760">
      <c r="A4760" t="inlineStr">
        <is>
          <t>J5113-1</t>
        </is>
      </c>
      <c r="B4760" t="inlineStr">
        <is>
          <t>J5113</t>
        </is>
      </c>
      <c r="C4760" t="n">
        <v>1</v>
      </c>
    </row>
    <row r="4761">
      <c r="A4761" t="inlineStr">
        <is>
          <t>504-SET6</t>
        </is>
      </c>
      <c r="B4761" t="n">
        <v>504</v>
      </c>
      <c r="C4761" t="n">
        <v>6</v>
      </c>
    </row>
    <row r="4762">
      <c r="A4762" t="inlineStr">
        <is>
          <t>8010-EACH</t>
        </is>
      </c>
      <c r="B4762" t="n">
        <v>8010</v>
      </c>
      <c r="C4762" t="n">
        <v>1</v>
      </c>
    </row>
    <row r="4763">
      <c r="A4763" t="inlineStr">
        <is>
          <t>CTC105X-CASE</t>
        </is>
      </c>
      <c r="B4763" t="inlineStr">
        <is>
          <t>CTC105X</t>
        </is>
      </c>
      <c r="C4763" t="n">
        <v>40</v>
      </c>
    </row>
    <row r="4764">
      <c r="A4764" t="inlineStr">
        <is>
          <t>504-BOX</t>
        </is>
      </c>
      <c r="B4764" t="n">
        <v>504</v>
      </c>
      <c r="C4764" t="n">
        <v>24</v>
      </c>
    </row>
    <row r="4765">
      <c r="A4765" t="inlineStr">
        <is>
          <t>764-EACH</t>
        </is>
      </c>
      <c r="B4765" t="n">
        <v>764</v>
      </c>
      <c r="C4765" t="n">
        <v>1</v>
      </c>
    </row>
    <row r="4766">
      <c r="A4766" t="inlineStr">
        <is>
          <t>764-PACK2</t>
        </is>
      </c>
      <c r="B4766" t="n">
        <v>764</v>
      </c>
      <c r="C4766" t="n">
        <v>2</v>
      </c>
    </row>
    <row r="4767">
      <c r="A4767" t="inlineStr">
        <is>
          <t>764-BOX</t>
        </is>
      </c>
      <c r="B4767" t="n">
        <v>764</v>
      </c>
      <c r="C4767" t="n">
        <v>24</v>
      </c>
    </row>
    <row r="4768">
      <c r="A4768" t="inlineStr">
        <is>
          <t>1832-SET6</t>
        </is>
      </c>
      <c r="B4768" t="n">
        <v>1832</v>
      </c>
      <c r="C4768" t="n">
        <v>6</v>
      </c>
    </row>
    <row r="4769">
      <c r="A4769" t="inlineStr">
        <is>
          <t>1832-CASE</t>
        </is>
      </c>
      <c r="B4769" t="n">
        <v>1832</v>
      </c>
      <c r="C4769" t="n">
        <v>48</v>
      </c>
    </row>
    <row r="4770">
      <c r="A4770" t="inlineStr">
        <is>
          <t>1241-EACH</t>
        </is>
      </c>
      <c r="B4770" t="n">
        <v>1241</v>
      </c>
      <c r="C4770" t="n">
        <v>1</v>
      </c>
    </row>
    <row r="4771">
      <c r="A4771" t="inlineStr">
        <is>
          <t>1241-PACK2</t>
        </is>
      </c>
      <c r="B4771" t="n">
        <v>1241</v>
      </c>
      <c r="C4771" t="n">
        <v>2</v>
      </c>
    </row>
    <row r="4772">
      <c r="A4772" t="inlineStr">
        <is>
          <t>1241-BOX</t>
        </is>
      </c>
      <c r="B4772" t="n">
        <v>1241</v>
      </c>
      <c r="C4772" t="n">
        <v>24</v>
      </c>
    </row>
    <row r="4773">
      <c r="A4773" t="inlineStr">
        <is>
          <t>918-CASE</t>
        </is>
      </c>
      <c r="B4773" t="n">
        <v>918</v>
      </c>
      <c r="C4773" t="n">
        <v>1</v>
      </c>
    </row>
    <row r="4774">
      <c r="A4774" t="inlineStr">
        <is>
          <t>919-CASE</t>
        </is>
      </c>
      <c r="B4774" t="n">
        <v>919</v>
      </c>
      <c r="C4774" t="n">
        <v>1</v>
      </c>
    </row>
    <row r="4775">
      <c r="A4775" t="inlineStr">
        <is>
          <t>809--CASE</t>
        </is>
      </c>
      <c r="B4775" t="n">
        <v>809</v>
      </c>
      <c r="C4775" t="n">
        <v>144</v>
      </c>
    </row>
    <row r="4776">
      <c r="A4776" t="inlineStr">
        <is>
          <t>804-BOX-1</t>
        </is>
      </c>
      <c r="B4776" t="n">
        <v>804</v>
      </c>
      <c r="C4776" t="n">
        <v>24</v>
      </c>
    </row>
    <row r="4777">
      <c r="A4777" t="inlineStr">
        <is>
          <t>6021-EACH</t>
        </is>
      </c>
      <c r="B4777" t="n">
        <v>6021</v>
      </c>
      <c r="C4777" t="n">
        <v>1</v>
      </c>
    </row>
    <row r="4778">
      <c r="A4778" t="inlineStr">
        <is>
          <t>6021-PACK2</t>
        </is>
      </c>
      <c r="B4778" t="n">
        <v>6021</v>
      </c>
      <c r="C4778" t="n">
        <v>2</v>
      </c>
    </row>
    <row r="4779">
      <c r="A4779" t="inlineStr">
        <is>
          <t>6021-BOX</t>
        </is>
      </c>
      <c r="B4779" t="n">
        <v>6021</v>
      </c>
      <c r="C4779" t="n">
        <v>12</v>
      </c>
    </row>
    <row r="4780">
      <c r="A4780" t="inlineStr">
        <is>
          <t>6043-EACH</t>
        </is>
      </c>
      <c r="B4780" t="n">
        <v>6043</v>
      </c>
      <c r="C4780" t="n">
        <v>1</v>
      </c>
    </row>
    <row r="4781">
      <c r="A4781" t="inlineStr">
        <is>
          <t>6043-PACK2</t>
        </is>
      </c>
      <c r="B4781" t="n">
        <v>6043</v>
      </c>
      <c r="C4781" t="n">
        <v>2</v>
      </c>
    </row>
    <row r="4782">
      <c r="A4782" t="inlineStr">
        <is>
          <t>6043-CASE</t>
        </is>
      </c>
      <c r="B4782" t="n">
        <v>6043</v>
      </c>
      <c r="C4782" t="n">
        <v>12</v>
      </c>
    </row>
    <row r="4783">
      <c r="A4783" t="inlineStr">
        <is>
          <t>2410-EACH</t>
        </is>
      </c>
      <c r="B4783" t="n">
        <v>2410</v>
      </c>
      <c r="C4783" t="n">
        <v>1</v>
      </c>
    </row>
    <row r="4784">
      <c r="A4784" t="inlineStr">
        <is>
          <t>2410-PACK2</t>
        </is>
      </c>
      <c r="B4784" t="n">
        <v>2410</v>
      </c>
      <c r="C4784" t="n">
        <v>2</v>
      </c>
    </row>
    <row r="4785">
      <c r="A4785" t="inlineStr">
        <is>
          <t>2410-BOX</t>
        </is>
      </c>
      <c r="B4785" t="n">
        <v>2410</v>
      </c>
      <c r="C4785" t="n">
        <v>24</v>
      </c>
    </row>
    <row r="4786">
      <c r="A4786" t="inlineStr">
        <is>
          <t>602-SET4</t>
        </is>
      </c>
      <c r="B4786" t="n">
        <v>602</v>
      </c>
      <c r="C4786" t="n">
        <v>4</v>
      </c>
    </row>
    <row r="4787">
      <c r="A4787" t="inlineStr">
        <is>
          <t>602-BOX</t>
        </is>
      </c>
      <c r="B4787" t="n">
        <v>602</v>
      </c>
      <c r="C4787" t="n">
        <v>24</v>
      </c>
    </row>
    <row r="4788">
      <c r="A4788" t="inlineStr">
        <is>
          <t>FBA_41166-EACH</t>
        </is>
      </c>
      <c r="B4788" t="n">
        <v>41166</v>
      </c>
      <c r="C4788" t="n">
        <v>1</v>
      </c>
    </row>
    <row r="4789">
      <c r="A4789" t="inlineStr">
        <is>
          <t>30353-EACH</t>
        </is>
      </c>
      <c r="B4789" t="n">
        <v>30353</v>
      </c>
      <c r="C4789" t="n">
        <v>1</v>
      </c>
    </row>
    <row r="4790">
      <c r="A4790" t="inlineStr">
        <is>
          <t>2227-EACH-1</t>
        </is>
      </c>
      <c r="B4790" t="n">
        <v>2227</v>
      </c>
      <c r="C4790" t="n">
        <v>1</v>
      </c>
    </row>
    <row r="4791">
      <c r="A4791" t="inlineStr">
        <is>
          <t>314-SET3</t>
        </is>
      </c>
      <c r="B4791" t="n">
        <v>314</v>
      </c>
      <c r="C4791" t="n">
        <v>3</v>
      </c>
    </row>
    <row r="4792">
      <c r="A4792" t="inlineStr">
        <is>
          <t>1502-EACH</t>
        </is>
      </c>
      <c r="B4792" t="n">
        <v>1502</v>
      </c>
      <c r="C4792" t="n">
        <v>1</v>
      </c>
    </row>
    <row r="4793">
      <c r="A4793" t="inlineStr">
        <is>
          <t>5472-SET8</t>
        </is>
      </c>
      <c r="B4793" t="n">
        <v>5472</v>
      </c>
      <c r="C4793" t="n">
        <v>8</v>
      </c>
    </row>
    <row r="4794">
      <c r="A4794" t="inlineStr">
        <is>
          <t>5476-SET6</t>
        </is>
      </c>
      <c r="B4794" t="n">
        <v>5476</v>
      </c>
      <c r="C4794" t="n">
        <v>6</v>
      </c>
    </row>
    <row r="4795">
      <c r="A4795" t="inlineStr">
        <is>
          <t>6022-EACH</t>
        </is>
      </c>
      <c r="B4795" t="n">
        <v>6022</v>
      </c>
      <c r="C4795" t="n">
        <v>1</v>
      </c>
    </row>
    <row r="4796">
      <c r="A4796" t="inlineStr">
        <is>
          <t>5191-EACH</t>
        </is>
      </c>
      <c r="B4796" t="n">
        <v>5191</v>
      </c>
      <c r="C4796" t="n">
        <v>1</v>
      </c>
    </row>
    <row r="4797">
      <c r="A4797" t="inlineStr">
        <is>
          <t>5472-SET8</t>
        </is>
      </c>
      <c r="B4797" t="n">
        <v>5472</v>
      </c>
      <c r="C4797" t="n">
        <v>8</v>
      </c>
    </row>
    <row r="4798">
      <c r="A4798" t="inlineStr">
        <is>
          <t>810-BL-PACK2</t>
        </is>
      </c>
      <c r="B4798" t="n">
        <v>810</v>
      </c>
      <c r="C4798" t="n">
        <v>2</v>
      </c>
    </row>
    <row r="4799">
      <c r="A4799" t="inlineStr">
        <is>
          <t>810-GN-PACK2</t>
        </is>
      </c>
      <c r="B4799" t="n">
        <v>810</v>
      </c>
      <c r="C4799" t="n">
        <v>2</v>
      </c>
    </row>
    <row r="4800">
      <c r="A4800" t="inlineStr">
        <is>
          <t>810-GY-PACK2</t>
        </is>
      </c>
      <c r="B4800" t="n">
        <v>810</v>
      </c>
      <c r="C4800" t="n">
        <v>2</v>
      </c>
    </row>
    <row r="4801">
      <c r="A4801" t="inlineStr">
        <is>
          <t>810-OR-PACK2</t>
        </is>
      </c>
      <c r="B4801" t="n">
        <v>810</v>
      </c>
      <c r="C4801" t="n">
        <v>2</v>
      </c>
    </row>
    <row r="4802">
      <c r="A4802" t="inlineStr">
        <is>
          <t>810-PNK-PACK2</t>
        </is>
      </c>
      <c r="B4802" t="n">
        <v>810</v>
      </c>
      <c r="C4802" t="n">
        <v>2</v>
      </c>
    </row>
    <row r="4803">
      <c r="A4803" t="inlineStr">
        <is>
          <t>810-PP-PACK2</t>
        </is>
      </c>
      <c r="B4803" t="n">
        <v>810</v>
      </c>
      <c r="C4803" t="n">
        <v>2</v>
      </c>
    </row>
    <row r="4804">
      <c r="A4804" t="inlineStr">
        <is>
          <t>5190-EACH</t>
        </is>
      </c>
      <c r="B4804" t="n">
        <v>5190</v>
      </c>
      <c r="C4804" t="n">
        <v>1</v>
      </c>
    </row>
    <row r="4805">
      <c r="A4805" t="inlineStr">
        <is>
          <t>5009-PACK4</t>
        </is>
      </c>
      <c r="B4805" t="n">
        <v>5009</v>
      </c>
      <c r="C4805" t="n">
        <v>4</v>
      </c>
    </row>
    <row r="4806">
      <c r="A4806" t="inlineStr">
        <is>
          <t>5190-PACK2</t>
        </is>
      </c>
      <c r="B4806" t="n">
        <v>5190</v>
      </c>
      <c r="C4806" t="n">
        <v>2</v>
      </c>
    </row>
    <row r="4807">
      <c r="A4807" t="inlineStr">
        <is>
          <t>5033-PACK4</t>
        </is>
      </c>
      <c r="B4807" t="n">
        <v>5033</v>
      </c>
      <c r="C4807" t="n">
        <v>4</v>
      </c>
    </row>
    <row r="4808">
      <c r="A4808" t="inlineStr">
        <is>
          <t>5086-PACK4</t>
        </is>
      </c>
      <c r="B4808" t="n">
        <v>5086</v>
      </c>
      <c r="C4808" t="n">
        <v>4</v>
      </c>
    </row>
    <row r="4809">
      <c r="A4809" t="inlineStr">
        <is>
          <t>804-BLUE-PACK2</t>
        </is>
      </c>
      <c r="B4809" t="n">
        <v>804</v>
      </c>
      <c r="C4809" t="n">
        <v>2</v>
      </c>
    </row>
    <row r="4810">
      <c r="A4810" t="inlineStr">
        <is>
          <t>804-ORANGE-PACK2</t>
        </is>
      </c>
      <c r="B4810" t="n">
        <v>804</v>
      </c>
      <c r="C4810" t="n">
        <v>2</v>
      </c>
    </row>
    <row r="4811">
      <c r="A4811" t="inlineStr">
        <is>
          <t>804-LIMEGREEN-PACK2</t>
        </is>
      </c>
      <c r="B4811" t="n">
        <v>804</v>
      </c>
      <c r="C4811" t="n">
        <v>2</v>
      </c>
    </row>
    <row r="4812">
      <c r="A4812" t="inlineStr">
        <is>
          <t>804-PURPLE-PACK2</t>
        </is>
      </c>
      <c r="B4812" t="n">
        <v>804</v>
      </c>
      <c r="C4812" t="n">
        <v>2</v>
      </c>
    </row>
    <row r="4813">
      <c r="A4813" t="inlineStr">
        <is>
          <t>5096-BOX-1</t>
        </is>
      </c>
      <c r="B4813" t="n">
        <v>5096</v>
      </c>
      <c r="C4813" t="n">
        <v>24</v>
      </c>
    </row>
    <row r="4814">
      <c r="A4814" t="inlineStr">
        <is>
          <t>804-YELLOW-PACK2</t>
        </is>
      </c>
      <c r="B4814" t="n">
        <v>804</v>
      </c>
      <c r="C4814" t="n">
        <v>2</v>
      </c>
    </row>
    <row r="4815">
      <c r="A4815" t="inlineStr">
        <is>
          <t>804-PINK-PACK2</t>
        </is>
      </c>
      <c r="B4815" t="n">
        <v>804</v>
      </c>
      <c r="C4815" t="n">
        <v>2</v>
      </c>
    </row>
    <row r="4816">
      <c r="A4816" t="inlineStr">
        <is>
          <t>465-EACH-B</t>
        </is>
      </c>
      <c r="B4816" t="n">
        <v>465</v>
      </c>
      <c r="C4816" t="n">
        <v>1</v>
      </c>
    </row>
    <row r="4817">
      <c r="A4817" t="inlineStr">
        <is>
          <t>5045-EACH-B</t>
        </is>
      </c>
      <c r="B4817" t="n">
        <v>5045</v>
      </c>
      <c r="C4817" t="n">
        <v>1</v>
      </c>
    </row>
    <row r="4818">
      <c r="A4818" t="inlineStr">
        <is>
          <t>809-SETOF6</t>
        </is>
      </c>
      <c r="B4818" t="n">
        <v>809</v>
      </c>
      <c r="C4818" t="n">
        <v>6</v>
      </c>
    </row>
    <row r="4819">
      <c r="A4819" t="inlineStr">
        <is>
          <t>465-EACH-1</t>
        </is>
      </c>
      <c r="B4819" t="n">
        <v>465</v>
      </c>
      <c r="C4819" t="n">
        <v>1</v>
      </c>
    </row>
    <row r="4820">
      <c r="A4820" t="inlineStr">
        <is>
          <t>540-EACH</t>
        </is>
      </c>
      <c r="B4820" t="n">
        <v>540</v>
      </c>
      <c r="C4820" t="n">
        <v>1</v>
      </c>
    </row>
    <row r="4821">
      <c r="A4821" t="inlineStr">
        <is>
          <t>5050-CASE-B</t>
        </is>
      </c>
      <c r="B4821" t="n">
        <v>5050</v>
      </c>
      <c r="C4821" t="n">
        <v>48</v>
      </c>
    </row>
    <row r="4822">
      <c r="A4822" t="inlineStr">
        <is>
          <t>5053-CASE-B</t>
        </is>
      </c>
      <c r="B4822" t="n">
        <v>5053</v>
      </c>
      <c r="C4822" t="n">
        <v>48</v>
      </c>
    </row>
    <row r="4823">
      <c r="A4823" t="inlineStr">
        <is>
          <t>508-PACK6</t>
        </is>
      </c>
      <c r="B4823" t="n">
        <v>508</v>
      </c>
      <c r="C4823" t="n">
        <v>6</v>
      </c>
    </row>
    <row r="4824">
      <c r="A4824" t="inlineStr">
        <is>
          <t>560-PACK3-B</t>
        </is>
      </c>
      <c r="B4824" t="n">
        <v>560</v>
      </c>
      <c r="C4824" t="n">
        <v>3</v>
      </c>
    </row>
    <row r="4825">
      <c r="A4825" t="inlineStr">
        <is>
          <t>608-EACH-1</t>
        </is>
      </c>
      <c r="B4825" t="n">
        <v>608</v>
      </c>
      <c r="C4825" t="n">
        <v>1</v>
      </c>
    </row>
    <row r="4826">
      <c r="A4826" t="inlineStr">
        <is>
          <t>3467-EACH-1</t>
        </is>
      </c>
      <c r="B4826" t="n">
        <v>3467</v>
      </c>
      <c r="C4826" t="n">
        <v>1</v>
      </c>
    </row>
    <row r="4827">
      <c r="A4827" t="inlineStr">
        <is>
          <t>V05283-EACH</t>
        </is>
      </c>
      <c r="B4827" t="inlineStr">
        <is>
          <t>V05283</t>
        </is>
      </c>
      <c r="C4827" t="n">
        <v>1</v>
      </c>
    </row>
    <row r="4828">
      <c r="A4828" t="inlineStr">
        <is>
          <t>560-EACH-B</t>
        </is>
      </c>
      <c r="B4828" t="n">
        <v>560</v>
      </c>
      <c r="C4828" t="n">
        <v>1</v>
      </c>
    </row>
    <row r="4829">
      <c r="A4829" t="inlineStr">
        <is>
          <t>2309-PACK2</t>
        </is>
      </c>
      <c r="B4829" t="n">
        <v>2309</v>
      </c>
      <c r="C4829" t="n">
        <v>2</v>
      </c>
    </row>
    <row r="4830">
      <c r="A4830" t="inlineStr">
        <is>
          <t>2204-EACH-1</t>
        </is>
      </c>
      <c r="B4830" t="n">
        <v>2204</v>
      </c>
      <c r="C4830" t="n">
        <v>1</v>
      </c>
    </row>
    <row r="4831">
      <c r="A4831" t="inlineStr">
        <is>
          <t>510-EACH-B</t>
        </is>
      </c>
      <c r="B4831" t="n">
        <v>510</v>
      </c>
      <c r="C4831" t="n">
        <v>1</v>
      </c>
    </row>
    <row r="4832">
      <c r="A4832" t="inlineStr">
        <is>
          <t>2309-PACK4</t>
        </is>
      </c>
      <c r="B4832" t="n">
        <v>2309</v>
      </c>
      <c r="C4832" t="n">
        <v>4</v>
      </c>
    </row>
    <row r="4833">
      <c r="A4833" t="inlineStr">
        <is>
          <t>5053-SET6</t>
        </is>
      </c>
      <c r="B4833" t="n">
        <v>5053</v>
      </c>
      <c r="C4833" t="n">
        <v>6</v>
      </c>
    </row>
    <row r="4834">
      <c r="A4834" t="inlineStr">
        <is>
          <t>5191-PACK2</t>
        </is>
      </c>
      <c r="B4834" t="n">
        <v>5191</v>
      </c>
      <c r="C4834" t="n">
        <v>2</v>
      </c>
    </row>
    <row r="4835">
      <c r="A4835" t="inlineStr">
        <is>
          <t>1747-SET4</t>
        </is>
      </c>
      <c r="B4835" t="n">
        <v>1747</v>
      </c>
      <c r="C4835" t="n">
        <v>4</v>
      </c>
    </row>
    <row r="4836">
      <c r="A4836" t="inlineStr">
        <is>
          <t>804-BOX-0</t>
        </is>
      </c>
      <c r="B4836" t="n">
        <v>804</v>
      </c>
      <c r="C4836" t="n">
        <v>24</v>
      </c>
    </row>
    <row r="4837">
      <c r="A4837" t="inlineStr">
        <is>
          <t>3167-EA-BL</t>
        </is>
      </c>
      <c r="B4837" t="n">
        <v>3167</v>
      </c>
      <c r="C4837" t="n">
        <v>1</v>
      </c>
    </row>
    <row r="4838">
      <c r="A4838" t="inlineStr">
        <is>
          <t>3167-EA-PK</t>
        </is>
      </c>
      <c r="B4838" t="n">
        <v>3167</v>
      </c>
      <c r="C4838" t="n">
        <v>1</v>
      </c>
    </row>
    <row r="4839">
      <c r="A4839" t="inlineStr">
        <is>
          <t>2309-EACH</t>
        </is>
      </c>
      <c r="B4839" t="n">
        <v>2309</v>
      </c>
      <c r="C4839" t="n">
        <v>1</v>
      </c>
    </row>
    <row r="4840">
      <c r="A4840" t="inlineStr">
        <is>
          <t>3167-EA-GN</t>
        </is>
      </c>
      <c r="B4840" t="n">
        <v>3167</v>
      </c>
      <c r="C4840" t="n">
        <v>1</v>
      </c>
    </row>
    <row r="4841">
      <c r="A4841" t="inlineStr">
        <is>
          <t>3167-EA-PP</t>
        </is>
      </c>
      <c r="B4841" t="n">
        <v>3167</v>
      </c>
      <c r="C4841" t="n">
        <v>1</v>
      </c>
    </row>
    <row r="4842">
      <c r="A4842" t="inlineStr">
        <is>
          <t>2306-EACH-1</t>
        </is>
      </c>
      <c r="B4842" t="n">
        <v>2306</v>
      </c>
      <c r="C4842" t="n">
        <v>1</v>
      </c>
    </row>
    <row r="4843">
      <c r="A4843" t="inlineStr">
        <is>
          <t>5502-EACH</t>
        </is>
      </c>
      <c r="B4843" t="n">
        <v>5502</v>
      </c>
      <c r="C4843" t="n">
        <v>1</v>
      </c>
    </row>
    <row r="4844">
      <c r="A4844" t="inlineStr">
        <is>
          <t>713-EACH-1</t>
        </is>
      </c>
      <c r="B4844" t="n">
        <v>713</v>
      </c>
      <c r="C4844" t="n">
        <v>1</v>
      </c>
    </row>
    <row r="4845">
      <c r="A4845" t="inlineStr">
        <is>
          <t>302-EACH</t>
        </is>
      </c>
      <c r="B4845" t="n">
        <v>302</v>
      </c>
      <c r="C4845" t="n">
        <v>1</v>
      </c>
    </row>
    <row r="4846">
      <c r="A4846" t="inlineStr">
        <is>
          <t>5500-EACH</t>
        </is>
      </c>
      <c r="B4846" t="n">
        <v>5500</v>
      </c>
      <c r="C4846" t="n">
        <v>1</v>
      </c>
    </row>
    <row r="4847">
      <c r="A4847" t="inlineStr">
        <is>
          <t>3145-SET10</t>
        </is>
      </c>
      <c r="B4847" t="n">
        <v>3145</v>
      </c>
      <c r="C4847" t="n">
        <v>10</v>
      </c>
    </row>
    <row r="4848">
      <c r="A4848" t="inlineStr">
        <is>
          <t>5012-PACK4</t>
        </is>
      </c>
      <c r="B4848" t="n">
        <v>5012</v>
      </c>
      <c r="C4848" t="n">
        <v>4</v>
      </c>
    </row>
    <row r="4849">
      <c r="A4849" t="inlineStr">
        <is>
          <t>3144-SET10</t>
        </is>
      </c>
      <c r="B4849" t="n">
        <v>3144</v>
      </c>
      <c r="C4849" t="n">
        <v>10</v>
      </c>
    </row>
    <row r="4850">
      <c r="A4850" t="inlineStr">
        <is>
          <t>211-EACH-1</t>
        </is>
      </c>
      <c r="B4850" t="n">
        <v>211</v>
      </c>
      <c r="C4850" t="n">
        <v>1</v>
      </c>
    </row>
    <row r="4851">
      <c r="A4851" t="inlineStr">
        <is>
          <t>41166-EACH-1</t>
        </is>
      </c>
      <c r="B4851" t="n">
        <v>41166</v>
      </c>
      <c r="C4851" t="n">
        <v>1</v>
      </c>
    </row>
    <row r="4852">
      <c r="A4852" t="inlineStr">
        <is>
          <t>3171-EACH</t>
        </is>
      </c>
      <c r="B4852" t="n">
        <v>3171</v>
      </c>
      <c r="C4852" t="n">
        <v>1</v>
      </c>
    </row>
    <row r="4853">
      <c r="A4853" t="inlineStr">
        <is>
          <t>2403-EACH</t>
        </is>
      </c>
      <c r="B4853" t="n">
        <v>2403</v>
      </c>
      <c r="C4853" t="n">
        <v>1</v>
      </c>
    </row>
    <row r="4854">
      <c r="A4854" t="inlineStr">
        <is>
          <t>2309-EACH-B</t>
        </is>
      </c>
      <c r="B4854" t="n">
        <v>2309</v>
      </c>
      <c r="C4854" t="n">
        <v>1</v>
      </c>
    </row>
    <row r="4855">
      <c r="A4855" t="inlineStr">
        <is>
          <t>6053-EACH</t>
        </is>
      </c>
      <c r="B4855" t="n">
        <v>6053</v>
      </c>
      <c r="C4855" t="n">
        <v>1</v>
      </c>
    </row>
    <row r="4856">
      <c r="A4856" t="inlineStr">
        <is>
          <t>6023-SET4</t>
        </is>
      </c>
      <c r="B4856" t="n">
        <v>6023</v>
      </c>
      <c r="C4856" t="n">
        <v>4</v>
      </c>
    </row>
    <row r="4857">
      <c r="A4857" t="inlineStr">
        <is>
          <t>4003-EACH-1</t>
        </is>
      </c>
      <c r="B4857" t="n">
        <v>4003</v>
      </c>
      <c r="C4857" t="n">
        <v>1</v>
      </c>
    </row>
    <row r="4858">
      <c r="A4858" t="inlineStr">
        <is>
          <t>5009-EACH-1</t>
        </is>
      </c>
      <c r="B4858" t="n">
        <v>5009</v>
      </c>
      <c r="C4858" t="n">
        <v>1</v>
      </c>
    </row>
    <row r="4859">
      <c r="A4859" t="inlineStr">
        <is>
          <t>6081-EACH</t>
        </is>
      </c>
      <c r="B4859" t="n">
        <v>6081</v>
      </c>
      <c r="C4859" t="n">
        <v>1</v>
      </c>
    </row>
    <row r="4860">
      <c r="A4860" t="inlineStr">
        <is>
          <t>8026-CASE</t>
        </is>
      </c>
      <c r="B4860" t="n">
        <v>8026</v>
      </c>
      <c r="C4860" t="n">
        <v>1</v>
      </c>
    </row>
    <row r="4861">
      <c r="A4861" t="inlineStr">
        <is>
          <t>2155-PACK25</t>
        </is>
      </c>
      <c r="B4861" t="n">
        <v>2155</v>
      </c>
      <c r="C4861" t="n">
        <v>25</v>
      </c>
    </row>
    <row r="4862">
      <c r="A4862" t="inlineStr">
        <is>
          <t>8027-CASE</t>
        </is>
      </c>
      <c r="B4862" t="n">
        <v>8027</v>
      </c>
      <c r="C4862" t="n">
        <v>1</v>
      </c>
    </row>
    <row r="4863">
      <c r="A4863" t="inlineStr">
        <is>
          <t>2347-EACH</t>
        </is>
      </c>
      <c r="B4863" t="n">
        <v>2347</v>
      </c>
      <c r="C4863" t="n">
        <v>1</v>
      </c>
    </row>
    <row r="4864">
      <c r="A4864" t="inlineStr">
        <is>
          <t>8025-CASE</t>
        </is>
      </c>
      <c r="B4864" t="n">
        <v>8025</v>
      </c>
      <c r="C4864" t="n">
        <v>1</v>
      </c>
    </row>
    <row r="4865">
      <c r="A4865" t="inlineStr">
        <is>
          <t>803-BOX-BAZIC</t>
        </is>
      </c>
      <c r="B4865" t="n">
        <v>803</v>
      </c>
      <c r="C4865" t="n">
        <v>24</v>
      </c>
    </row>
    <row r="4866">
      <c r="A4866" t="inlineStr">
        <is>
          <t>3167-SET4+810-SET6</t>
        </is>
      </c>
      <c r="B4866" t="inlineStr">
        <is>
          <t>3167+810</t>
        </is>
      </c>
      <c r="C4866" t="n">
        <v>10</v>
      </c>
    </row>
    <row r="4867">
      <c r="A4867" t="inlineStr">
        <is>
          <t>5051-PACK6</t>
        </is>
      </c>
      <c r="B4867" t="n">
        <v>5051</v>
      </c>
      <c r="C4867" t="n">
        <v>6</v>
      </c>
    </row>
    <row r="4868">
      <c r="A4868" t="inlineStr">
        <is>
          <t>5087-PACK6</t>
        </is>
      </c>
      <c r="B4868" t="n">
        <v>5087</v>
      </c>
      <c r="C4868" t="n">
        <v>6</v>
      </c>
    </row>
    <row r="4869">
      <c r="A4869" t="inlineStr">
        <is>
          <t>60756-SET2</t>
        </is>
      </c>
      <c r="B4869" t="n">
        <v>60756</v>
      </c>
      <c r="C4869" t="n">
        <v>2</v>
      </c>
    </row>
    <row r="4870">
      <c r="A4870" t="inlineStr">
        <is>
          <t>641-SET2</t>
        </is>
      </c>
      <c r="B4870" t="n">
        <v>641</v>
      </c>
      <c r="C4870" t="n">
        <v>2</v>
      </c>
    </row>
    <row r="4871">
      <c r="A4871" t="inlineStr">
        <is>
          <t>6049-EACH</t>
        </is>
      </c>
      <c r="B4871" t="n">
        <v>6049</v>
      </c>
      <c r="C4871" t="n">
        <v>1</v>
      </c>
    </row>
    <row r="4872">
      <c r="A4872" t="inlineStr">
        <is>
          <t>3171-PACK4</t>
        </is>
      </c>
      <c r="B4872" t="n">
        <v>3171</v>
      </c>
      <c r="C4872" t="n">
        <v>4</v>
      </c>
    </row>
    <row r="4873">
      <c r="A4873" t="inlineStr">
        <is>
          <t>804-BOX-B</t>
        </is>
      </c>
      <c r="B4873" t="n">
        <v>804</v>
      </c>
      <c r="C4873" t="n">
        <v>24</v>
      </c>
    </row>
    <row r="4874">
      <c r="A4874" t="inlineStr">
        <is>
          <t>230-EACH-1</t>
        </is>
      </c>
      <c r="B4874" t="n">
        <v>230</v>
      </c>
      <c r="C4874" t="n">
        <v>1</v>
      </c>
    </row>
    <row r="4875">
      <c r="A4875" t="inlineStr">
        <is>
          <t>5014-PACK4</t>
        </is>
      </c>
      <c r="B4875" t="n">
        <v>5014</v>
      </c>
      <c r="C4875" t="n">
        <v>4</v>
      </c>
    </row>
    <row r="4876">
      <c r="A4876" t="inlineStr">
        <is>
          <t>1717-SET3</t>
        </is>
      </c>
      <c r="B4876" t="n">
        <v>1717</v>
      </c>
      <c r="C4876" t="n">
        <v>3</v>
      </c>
    </row>
    <row r="4877">
      <c r="A4877" t="n">
        <v>2030</v>
      </c>
      <c r="B4877" t="n">
        <v>2030</v>
      </c>
      <c r="C4877" t="n">
        <v>1</v>
      </c>
    </row>
    <row r="4878">
      <c r="A4878" t="inlineStr">
        <is>
          <t>760-EACH-1</t>
        </is>
      </c>
      <c r="B4878" t="n">
        <v>760</v>
      </c>
      <c r="C4878" t="n">
        <v>1</v>
      </c>
    </row>
    <row r="4879">
      <c r="A4879" t="inlineStr">
        <is>
          <t>735-EACH</t>
        </is>
      </c>
      <c r="B4879" t="n">
        <v>735</v>
      </c>
      <c r="C4879" t="n">
        <v>1</v>
      </c>
    </row>
    <row r="4880">
      <c r="A4880" t="inlineStr">
        <is>
          <t>3128-SET6</t>
        </is>
      </c>
      <c r="B4880" t="n">
        <v>3128</v>
      </c>
      <c r="C4880" t="n">
        <v>6</v>
      </c>
    </row>
    <row r="4881">
      <c r="A4881" t="inlineStr">
        <is>
          <t>835-SET4</t>
        </is>
      </c>
      <c r="B4881" t="n">
        <v>835</v>
      </c>
      <c r="C4881" t="n">
        <v>4</v>
      </c>
    </row>
    <row r="4882">
      <c r="A4882" t="inlineStr">
        <is>
          <t>835-SET4-b</t>
        </is>
      </c>
      <c r="B4882" t="n">
        <v>835</v>
      </c>
      <c r="C4882" t="n">
        <v>4</v>
      </c>
    </row>
    <row r="4883">
      <c r="A4883" t="inlineStr">
        <is>
          <t>3014-SET6</t>
        </is>
      </c>
      <c r="B4883" t="n">
        <v>3014</v>
      </c>
      <c r="C4883" t="n">
        <v>6</v>
      </c>
    </row>
    <row r="4884">
      <c r="A4884" t="inlineStr">
        <is>
          <t>1931-SET4</t>
        </is>
      </c>
      <c r="B4884" t="n">
        <v>1931</v>
      </c>
      <c r="C4884" t="n">
        <v>4</v>
      </c>
    </row>
    <row r="4885">
      <c r="A4885" t="inlineStr">
        <is>
          <t>17036-EACH</t>
        </is>
      </c>
      <c r="B4885" t="n">
        <v>17036</v>
      </c>
      <c r="C4885" t="n">
        <v>1</v>
      </c>
    </row>
    <row r="4886">
      <c r="A4886" t="inlineStr">
        <is>
          <t>4403-SET6</t>
        </is>
      </c>
      <c r="B4886" t="n">
        <v>4403</v>
      </c>
      <c r="C4886" t="n">
        <v>6</v>
      </c>
    </row>
    <row r="4887">
      <c r="A4887" t="inlineStr">
        <is>
          <t>709-EACH</t>
        </is>
      </c>
      <c r="B4887" t="n">
        <v>709</v>
      </c>
      <c r="C4887" t="n">
        <v>1</v>
      </c>
    </row>
    <row r="4888">
      <c r="A4888" t="inlineStr">
        <is>
          <t>1277-EACH</t>
        </is>
      </c>
      <c r="B4888" t="n">
        <v>1277</v>
      </c>
      <c r="C4888" t="n">
        <v>1</v>
      </c>
    </row>
    <row r="4889">
      <c r="A4889" t="inlineStr">
        <is>
          <t>17035-EACH</t>
        </is>
      </c>
      <c r="B4889" t="n">
        <v>17035</v>
      </c>
      <c r="C4889" t="n">
        <v>1</v>
      </c>
    </row>
    <row r="4890">
      <c r="A4890" t="inlineStr">
        <is>
          <t>1215-EACH</t>
        </is>
      </c>
      <c r="B4890" t="n">
        <v>1215</v>
      </c>
      <c r="C4890" t="n">
        <v>1</v>
      </c>
    </row>
    <row r="4891">
      <c r="A4891" t="inlineStr">
        <is>
          <t>3301-EACH</t>
        </is>
      </c>
      <c r="B4891" t="n">
        <v>3301</v>
      </c>
      <c r="C4891" t="n">
        <v>1</v>
      </c>
    </row>
    <row r="4892">
      <c r="A4892" t="inlineStr">
        <is>
          <t>3300-EACH</t>
        </is>
      </c>
      <c r="B4892" t="n">
        <v>3300</v>
      </c>
      <c r="C4892" t="n">
        <v>1</v>
      </c>
    </row>
    <row r="4893">
      <c r="A4893" t="inlineStr">
        <is>
          <t>1748-SET4-B</t>
        </is>
      </c>
      <c r="B4893" t="n">
        <v>1748</v>
      </c>
      <c r="C4893" t="n">
        <v>4</v>
      </c>
    </row>
    <row r="4894">
      <c r="A4894" t="inlineStr">
        <is>
          <t>2080-EACH</t>
        </is>
      </c>
      <c r="B4894" t="n">
        <v>2080</v>
      </c>
      <c r="C4894" t="n">
        <v>1</v>
      </c>
    </row>
    <row r="4895">
      <c r="A4895" t="inlineStr">
        <is>
          <t>5191-CASE</t>
        </is>
      </c>
      <c r="B4895" t="n">
        <v>5191</v>
      </c>
      <c r="C4895" t="n">
        <v>12</v>
      </c>
    </row>
    <row r="4896">
      <c r="A4896" t="inlineStr">
        <is>
          <t>6023-CASE</t>
        </is>
      </c>
      <c r="B4896" t="n">
        <v>6023</v>
      </c>
      <c r="C4896" t="n">
        <v>24</v>
      </c>
    </row>
    <row r="4897">
      <c r="A4897" t="inlineStr">
        <is>
          <t>5190-BOX</t>
        </is>
      </c>
      <c r="B4897" t="n">
        <v>5190</v>
      </c>
      <c r="C4897" t="n">
        <v>24</v>
      </c>
    </row>
    <row r="4898">
      <c r="A4898" t="inlineStr">
        <is>
          <t>8005-CASE-1</t>
        </is>
      </c>
      <c r="B4898" t="n">
        <v>8005</v>
      </c>
      <c r="C4898" t="n">
        <v>1</v>
      </c>
    </row>
    <row r="4899">
      <c r="A4899" t="inlineStr">
        <is>
          <t>53169-EACH</t>
        </is>
      </c>
      <c r="B4899" t="n">
        <v>53169</v>
      </c>
      <c r="C4899" t="n">
        <v>1</v>
      </c>
    </row>
    <row r="4900">
      <c r="A4900" t="inlineStr">
        <is>
          <t>942-A-EA-GN</t>
        </is>
      </c>
      <c r="B4900" t="inlineStr">
        <is>
          <t>942-A</t>
        </is>
      </c>
      <c r="C4900" t="n">
        <v>1</v>
      </c>
    </row>
    <row r="4901">
      <c r="A4901" t="inlineStr">
        <is>
          <t>942-A-EA-BG</t>
        </is>
      </c>
      <c r="B4901" t="inlineStr">
        <is>
          <t>942-A</t>
        </is>
      </c>
      <c r="C4901" t="n">
        <v>1</v>
      </c>
    </row>
    <row r="4902">
      <c r="A4902" t="inlineStr">
        <is>
          <t>942-A-EA-PK</t>
        </is>
      </c>
      <c r="B4902" t="inlineStr">
        <is>
          <t>942-A</t>
        </is>
      </c>
      <c r="C4902" t="n">
        <v>1</v>
      </c>
    </row>
    <row r="4903">
      <c r="A4903" t="inlineStr">
        <is>
          <t>942-A-EA-BL</t>
        </is>
      </c>
      <c r="B4903" t="inlineStr">
        <is>
          <t>942-A</t>
        </is>
      </c>
      <c r="C4903" t="n">
        <v>1</v>
      </c>
    </row>
    <row r="4904">
      <c r="A4904" t="inlineStr">
        <is>
          <t>547-EACH-1</t>
        </is>
      </c>
      <c r="B4904" t="n">
        <v>547</v>
      </c>
      <c r="C4904" t="n">
        <v>1</v>
      </c>
    </row>
    <row r="4905">
      <c r="A4905" t="inlineStr">
        <is>
          <t>2028-EACH-1</t>
        </is>
      </c>
      <c r="B4905" t="n">
        <v>2028</v>
      </c>
      <c r="C4905" t="n">
        <v>1</v>
      </c>
    </row>
    <row r="4906">
      <c r="A4906" t="inlineStr">
        <is>
          <t>2178-SET6</t>
        </is>
      </c>
      <c r="B4906" t="n">
        <v>2178</v>
      </c>
      <c r="C4906" t="n">
        <v>6</v>
      </c>
    </row>
    <row r="4907">
      <c r="A4907" t="inlineStr">
        <is>
          <t>2309-BOX</t>
        </is>
      </c>
      <c r="B4907" t="n">
        <v>2309</v>
      </c>
      <c r="C4907" t="n">
        <v>24</v>
      </c>
    </row>
    <row r="4908">
      <c r="A4908" t="inlineStr">
        <is>
          <t>808-BOX-1</t>
        </is>
      </c>
      <c r="B4908" t="n">
        <v>808</v>
      </c>
      <c r="C4908" t="n">
        <v>24</v>
      </c>
    </row>
    <row r="4909">
      <c r="A4909" t="inlineStr">
        <is>
          <t>1293-EACH</t>
        </is>
      </c>
      <c r="B4909" t="n">
        <v>1293</v>
      </c>
      <c r="C4909" t="n">
        <v>1</v>
      </c>
    </row>
    <row r="4910">
      <c r="A4910" t="inlineStr">
        <is>
          <t>1225-EACH-1</t>
        </is>
      </c>
      <c r="B4910" t="n">
        <v>1225</v>
      </c>
      <c r="C4910" t="n">
        <v>1</v>
      </c>
    </row>
    <row r="4911">
      <c r="A4911" t="inlineStr">
        <is>
          <t>5053-EACH-1</t>
        </is>
      </c>
      <c r="B4911" t="n">
        <v>5053</v>
      </c>
      <c r="C4911" t="n">
        <v>1</v>
      </c>
    </row>
    <row r="4912">
      <c r="A4912" t="inlineStr">
        <is>
          <t>3132-CASE-B</t>
        </is>
      </c>
      <c r="B4912" t="n">
        <v>3132</v>
      </c>
      <c r="C4912" t="n">
        <v>48</v>
      </c>
    </row>
    <row r="4913">
      <c r="A4913" t="inlineStr">
        <is>
          <t>5096-CASE-1</t>
        </is>
      </c>
      <c r="B4913" t="n">
        <v>5096</v>
      </c>
      <c r="C4913" t="n">
        <v>288</v>
      </c>
    </row>
    <row r="4914">
      <c r="A4914" t="inlineStr">
        <is>
          <t>5066-EACH-1</t>
        </is>
      </c>
      <c r="B4914" t="n">
        <v>5066</v>
      </c>
      <c r="C4914" t="n">
        <v>1</v>
      </c>
    </row>
    <row r="4915">
      <c r="A4915" t="inlineStr">
        <is>
          <t>1292-EACH</t>
        </is>
      </c>
      <c r="B4915" t="n">
        <v>1292</v>
      </c>
      <c r="C4915" t="n">
        <v>1</v>
      </c>
    </row>
    <row r="4916">
      <c r="A4916" t="inlineStr">
        <is>
          <t>2043-EACH-1</t>
        </is>
      </c>
      <c r="B4916" t="n">
        <v>2043</v>
      </c>
      <c r="C4916" t="n">
        <v>1</v>
      </c>
    </row>
    <row r="4917">
      <c r="A4917" t="inlineStr">
        <is>
          <t>1753-PACK3</t>
        </is>
      </c>
      <c r="B4917" t="n">
        <v>1753</v>
      </c>
      <c r="C4917" t="n">
        <v>3</v>
      </c>
    </row>
    <row r="4918">
      <c r="A4918" t="inlineStr">
        <is>
          <t>5087-EACH-1</t>
        </is>
      </c>
      <c r="B4918" t="n">
        <v>5087</v>
      </c>
      <c r="C4918" t="n">
        <v>1</v>
      </c>
    </row>
    <row r="4919">
      <c r="A4919" t="inlineStr">
        <is>
          <t>2028-EACH-UPC</t>
        </is>
      </c>
      <c r="B4919" t="n">
        <v>2028</v>
      </c>
      <c r="C4919" t="n">
        <v>1</v>
      </c>
    </row>
    <row r="4920">
      <c r="A4920" t="inlineStr">
        <is>
          <t>2227-EACH-UPC</t>
        </is>
      </c>
      <c r="B4920" t="n">
        <v>2227</v>
      </c>
      <c r="C4920" t="n">
        <v>1</v>
      </c>
    </row>
    <row r="4921">
      <c r="A4921" t="inlineStr">
        <is>
          <t>5027-EACH-1</t>
        </is>
      </c>
      <c r="B4921" t="n">
        <v>5027</v>
      </c>
      <c r="C4921" t="n">
        <v>1</v>
      </c>
    </row>
    <row r="4922">
      <c r="A4922" t="inlineStr">
        <is>
          <t>62133-SET2</t>
        </is>
      </c>
      <c r="B4922" t="n">
        <v>62133</v>
      </c>
      <c r="C4922" t="n">
        <v>2</v>
      </c>
    </row>
    <row r="4923">
      <c r="A4923" t="inlineStr">
        <is>
          <t>2056-EACH</t>
        </is>
      </c>
      <c r="B4923" t="n">
        <v>2056</v>
      </c>
      <c r="C4923" t="n">
        <v>1</v>
      </c>
    </row>
    <row r="4924">
      <c r="A4924" t="inlineStr">
        <is>
          <t>737-EACH</t>
        </is>
      </c>
      <c r="B4924" t="n">
        <v>737</v>
      </c>
      <c r="C4924" t="n">
        <v>1</v>
      </c>
    </row>
    <row r="4925">
      <c r="A4925" t="inlineStr">
        <is>
          <t>1716-SET4</t>
        </is>
      </c>
      <c r="B4925" t="n">
        <v>1716</v>
      </c>
      <c r="C4925" t="n">
        <v>4</v>
      </c>
    </row>
    <row r="4926">
      <c r="A4926" t="inlineStr">
        <is>
          <t>2222-PACK2</t>
        </is>
      </c>
      <c r="B4926" t="n">
        <v>2222</v>
      </c>
      <c r="C4926" t="n">
        <v>2</v>
      </c>
    </row>
    <row r="4927">
      <c r="A4927" t="inlineStr">
        <is>
          <t>834-EACH</t>
        </is>
      </c>
      <c r="B4927" t="n">
        <v>834</v>
      </c>
      <c r="C4927" t="n">
        <v>1</v>
      </c>
    </row>
    <row r="4928">
      <c r="A4928" t="inlineStr">
        <is>
          <t>560-BAZIC</t>
        </is>
      </c>
      <c r="B4928" t="n">
        <v>560</v>
      </c>
      <c r="C4928" t="n">
        <v>1</v>
      </c>
    </row>
    <row r="4929">
      <c r="A4929" t="inlineStr">
        <is>
          <t>AZ2030P2</t>
        </is>
      </c>
      <c r="B4929" t="inlineStr">
        <is>
          <t>AZ2030P2</t>
        </is>
      </c>
      <c r="C4929" t="n">
        <v>1</v>
      </c>
    </row>
    <row r="4930">
      <c r="A4930" t="inlineStr">
        <is>
          <t>AZ2170P6</t>
        </is>
      </c>
      <c r="B4930" t="inlineStr">
        <is>
          <t>AZ2170P6</t>
        </is>
      </c>
      <c r="C4930" t="n">
        <v>1</v>
      </c>
    </row>
    <row r="4931">
      <c r="A4931" t="inlineStr">
        <is>
          <t>AZ2172P6</t>
        </is>
      </c>
      <c r="B4931" t="inlineStr">
        <is>
          <t>AZ2172P6</t>
        </is>
      </c>
      <c r="C4931" t="n">
        <v>1</v>
      </c>
    </row>
    <row r="4932">
      <c r="A4932" t="inlineStr">
        <is>
          <t>AZ2174P6</t>
        </is>
      </c>
      <c r="B4932" t="inlineStr">
        <is>
          <t>AZ2174P6</t>
        </is>
      </c>
      <c r="C4932" t="n">
        <v>1</v>
      </c>
    </row>
    <row r="4933">
      <c r="A4933" t="inlineStr">
        <is>
          <t>AZ3130P6</t>
        </is>
      </c>
      <c r="B4933" t="inlineStr">
        <is>
          <t>AZ3130P6</t>
        </is>
      </c>
      <c r="C4933" t="n">
        <v>1</v>
      </c>
    </row>
    <row r="4934">
      <c r="A4934" t="inlineStr">
        <is>
          <t>AZ3144P10</t>
        </is>
      </c>
      <c r="B4934" t="inlineStr">
        <is>
          <t>AZ3144P10</t>
        </is>
      </c>
      <c r="C4934" t="n">
        <v>1</v>
      </c>
    </row>
    <row r="4935">
      <c r="A4935" t="inlineStr">
        <is>
          <t>AZ3167P4</t>
        </is>
      </c>
      <c r="B4935" t="inlineStr">
        <is>
          <t>AZ3167P4</t>
        </is>
      </c>
      <c r="C4935" t="n">
        <v>1</v>
      </c>
    </row>
    <row r="4936">
      <c r="A4936" t="inlineStr">
        <is>
          <t>AZ3182P6</t>
        </is>
      </c>
      <c r="B4936" t="inlineStr">
        <is>
          <t>AZ3182P6</t>
        </is>
      </c>
      <c r="C4936" t="n">
        <v>1</v>
      </c>
    </row>
    <row r="4937">
      <c r="A4937" t="inlineStr">
        <is>
          <t>AZ5053P2</t>
        </is>
      </c>
      <c r="B4937" t="inlineStr">
        <is>
          <t>AZ5053P2</t>
        </is>
      </c>
      <c r="C4937" t="n">
        <v>1</v>
      </c>
    </row>
    <row r="4938">
      <c r="A4938" t="inlineStr">
        <is>
          <t>AZ5053P6</t>
        </is>
      </c>
      <c r="B4938" t="inlineStr">
        <is>
          <t>AZ5053P6</t>
        </is>
      </c>
      <c r="C4938" t="n">
        <v>1</v>
      </c>
    </row>
    <row r="4939">
      <c r="A4939" t="inlineStr">
        <is>
          <t>AZ508P6</t>
        </is>
      </c>
      <c r="B4939" t="inlineStr">
        <is>
          <t>AZ508P6</t>
        </is>
      </c>
      <c r="C4939" t="n">
        <v>1</v>
      </c>
    </row>
    <row r="4940">
      <c r="A4940" t="inlineStr">
        <is>
          <t>AZ808P2</t>
        </is>
      </c>
      <c r="B4940" t="inlineStr">
        <is>
          <t>AZ808P2</t>
        </is>
      </c>
      <c r="C4940" t="n">
        <v>1</v>
      </c>
    </row>
    <row r="4941">
      <c r="A4941" t="inlineStr">
        <is>
          <t>AZ847P4</t>
        </is>
      </c>
      <c r="B4941" t="inlineStr">
        <is>
          <t>AZ847P4</t>
        </is>
      </c>
      <c r="C4941" t="n">
        <v>1</v>
      </c>
    </row>
    <row r="4942">
      <c r="A4942" t="inlineStr">
        <is>
          <t>AZ851P4</t>
        </is>
      </c>
      <c r="B4942" t="inlineStr">
        <is>
          <t>AZ851P4</t>
        </is>
      </c>
      <c r="C4942" t="n">
        <v>1</v>
      </c>
    </row>
    <row r="4943">
      <c r="A4943" t="inlineStr">
        <is>
          <t>1731-EACH</t>
        </is>
      </c>
      <c r="B4943" t="n">
        <v>1731</v>
      </c>
      <c r="C4943" t="n">
        <v>1</v>
      </c>
    </row>
    <row r="4944">
      <c r="A4944" t="inlineStr">
        <is>
          <t>3388-SET2</t>
        </is>
      </c>
      <c r="B4944" t="n">
        <v>3388</v>
      </c>
      <c r="C4944" t="n">
        <v>2</v>
      </c>
    </row>
    <row r="4945">
      <c r="A4945" t="inlineStr">
        <is>
          <t>61500-SET2</t>
        </is>
      </c>
      <c r="B4945" t="n">
        <v>61500</v>
      </c>
      <c r="C4945" t="n">
        <v>2</v>
      </c>
    </row>
    <row r="4946">
      <c r="A4946" t="inlineStr">
        <is>
          <t>2520-PACK2</t>
        </is>
      </c>
      <c r="B4946" t="n">
        <v>2520</v>
      </c>
      <c r="C4946" t="n">
        <v>2</v>
      </c>
    </row>
    <row r="4947">
      <c r="A4947" t="inlineStr">
        <is>
          <t>3001-EACH-1</t>
        </is>
      </c>
      <c r="B4947" t="n">
        <v>3001</v>
      </c>
      <c r="C4947" t="n">
        <v>1</v>
      </c>
    </row>
    <row r="4948">
      <c r="A4948" t="inlineStr">
        <is>
          <t>9029-EACH</t>
        </is>
      </c>
      <c r="B4948" t="n">
        <v>9029</v>
      </c>
      <c r="C4948" t="n">
        <v>1</v>
      </c>
    </row>
    <row r="4949">
      <c r="A4949" t="inlineStr">
        <is>
          <t>8256-CASE</t>
        </is>
      </c>
      <c r="B4949" t="n">
        <v>8256</v>
      </c>
      <c r="C4949" t="n">
        <v>25</v>
      </c>
    </row>
    <row r="4950">
      <c r="A4950" t="inlineStr">
        <is>
          <t>8258-CASE</t>
        </is>
      </c>
      <c r="B4950" t="n">
        <v>8258</v>
      </c>
      <c r="C4950" t="n">
        <v>25</v>
      </c>
    </row>
    <row r="4951">
      <c r="A4951" t="inlineStr">
        <is>
          <t>6100-EACH-M2</t>
        </is>
      </c>
      <c r="B4951" t="n">
        <v>6100</v>
      </c>
      <c r="C4951" t="n">
        <v>1</v>
      </c>
    </row>
    <row r="4952">
      <c r="A4952" t="inlineStr">
        <is>
          <t>3171-CASE</t>
        </is>
      </c>
      <c r="B4952" t="n">
        <v>3171</v>
      </c>
      <c r="C4952" t="n">
        <v>12</v>
      </c>
    </row>
    <row r="4953">
      <c r="A4953" t="inlineStr">
        <is>
          <t>2222-EACH</t>
        </is>
      </c>
      <c r="B4953" t="n">
        <v>2222</v>
      </c>
      <c r="C4953" t="n">
        <v>1</v>
      </c>
    </row>
    <row r="4954">
      <c r="A4954" t="inlineStr">
        <is>
          <t>2023-EACH-1</t>
        </is>
      </c>
      <c r="B4954" t="n">
        <v>2023</v>
      </c>
      <c r="C4954" t="n">
        <v>1</v>
      </c>
    </row>
    <row r="4955">
      <c r="A4955" t="inlineStr">
        <is>
          <t>1943-SET4</t>
        </is>
      </c>
      <c r="B4955" t="n">
        <v>1943</v>
      </c>
      <c r="C4955" t="n">
        <v>4</v>
      </c>
    </row>
    <row r="4956">
      <c r="A4956" t="inlineStr">
        <is>
          <t>861-SET3</t>
        </is>
      </c>
      <c r="B4956" t="n">
        <v>861</v>
      </c>
      <c r="C4956" t="n">
        <v>3</v>
      </c>
    </row>
    <row r="4957">
      <c r="A4957" t="inlineStr">
        <is>
          <t>8005-CASE-B</t>
        </is>
      </c>
      <c r="B4957" t="n">
        <v>8005</v>
      </c>
      <c r="C4957" t="n">
        <v>1</v>
      </c>
    </row>
    <row r="4958">
      <c r="A4958" t="inlineStr">
        <is>
          <t>8204-EACH</t>
        </is>
      </c>
      <c r="B4958" t="n">
        <v>8204</v>
      </c>
      <c r="C4958" t="n">
        <v>1</v>
      </c>
    </row>
    <row r="4959">
      <c r="A4959" t="inlineStr">
        <is>
          <t>8205-EACH-1</t>
        </is>
      </c>
      <c r="B4959" t="n">
        <v>8205</v>
      </c>
      <c r="C4959" t="n">
        <v>1</v>
      </c>
    </row>
    <row r="4960">
      <c r="A4960" t="inlineStr">
        <is>
          <t>323-EACH</t>
        </is>
      </c>
      <c r="B4960" t="n">
        <v>323</v>
      </c>
      <c r="C4960" t="n">
        <v>1</v>
      </c>
    </row>
    <row r="4961">
      <c r="A4961" t="inlineStr">
        <is>
          <t>4569945741-SET2</t>
        </is>
      </c>
      <c r="B4961" t="n">
        <v>4569945741</v>
      </c>
      <c r="C4961" t="n">
        <v>1</v>
      </c>
    </row>
    <row r="4962">
      <c r="A4962" t="inlineStr">
        <is>
          <t>5601-EACH</t>
        </is>
      </c>
      <c r="B4962" t="n">
        <v>5601</v>
      </c>
      <c r="C4962" t="n">
        <v>1</v>
      </c>
    </row>
    <row r="4963">
      <c r="A4963" t="inlineStr">
        <is>
          <t>834-CASE</t>
        </is>
      </c>
      <c r="B4963" t="n">
        <v>834</v>
      </c>
      <c r="C4963" t="n">
        <v>24</v>
      </c>
    </row>
    <row r="4964">
      <c r="A4964" t="inlineStr">
        <is>
          <t>835-CASE</t>
        </is>
      </c>
      <c r="B4964" t="n">
        <v>835</v>
      </c>
      <c r="C4964" t="n">
        <v>24</v>
      </c>
    </row>
    <row r="4965">
      <c r="A4965" t="inlineStr">
        <is>
          <t>61500-SET2-B</t>
        </is>
      </c>
      <c r="B4965" t="n">
        <v>61500</v>
      </c>
      <c r="C4965" t="n">
        <v>1</v>
      </c>
    </row>
    <row r="4966">
      <c r="A4966" t="inlineStr">
        <is>
          <t>2350-EACH</t>
        </is>
      </c>
      <c r="B4966" t="n">
        <v>2350</v>
      </c>
      <c r="C4966" t="n">
        <v>1</v>
      </c>
    </row>
    <row r="4967">
      <c r="A4967" t="inlineStr">
        <is>
          <t>362-SET3</t>
        </is>
      </c>
      <c r="B4967" t="n">
        <v>362</v>
      </c>
      <c r="C4967" t="n">
        <v>1</v>
      </c>
    </row>
    <row r="4968">
      <c r="A4968" t="inlineStr">
        <is>
          <t>3127-CASE</t>
        </is>
      </c>
      <c r="B4968" t="n">
        <v>3127</v>
      </c>
      <c r="C4968" t="n">
        <v>48</v>
      </c>
    </row>
    <row r="4969">
      <c r="A4969" t="inlineStr">
        <is>
          <t>835-EACH</t>
        </is>
      </c>
      <c r="B4969" t="n">
        <v>835</v>
      </c>
      <c r="C4969" t="n">
        <v>1</v>
      </c>
    </row>
    <row r="4970">
      <c r="A4970" t="inlineStr">
        <is>
          <t>5090-PACK6</t>
        </is>
      </c>
      <c r="B4970" t="n">
        <v>5090</v>
      </c>
      <c r="C4970" t="n">
        <v>1</v>
      </c>
    </row>
    <row r="4971">
      <c r="A4971" t="inlineStr">
        <is>
          <t>576-SET6</t>
        </is>
      </c>
      <c r="B4971" t="n">
        <v>576</v>
      </c>
      <c r="C4971" t="n">
        <v>1</v>
      </c>
    </row>
    <row r="4972">
      <c r="A4972" t="inlineStr">
        <is>
          <t>834-PACK4</t>
        </is>
      </c>
      <c r="B4972" t="n">
        <v>834</v>
      </c>
      <c r="C4972" t="n">
        <v>1</v>
      </c>
    </row>
    <row r="4973">
      <c r="A4973" t="inlineStr">
        <is>
          <t>942-A-SET4</t>
        </is>
      </c>
      <c r="B4973" t="n">
        <v>942</v>
      </c>
      <c r="C4973" t="n">
        <v>1</v>
      </c>
    </row>
    <row r="4974">
      <c r="A4974" t="inlineStr">
        <is>
          <t>5082-PACK4</t>
        </is>
      </c>
      <c r="B4974" t="n">
        <v>5082</v>
      </c>
      <c r="C4974" t="n">
        <v>1</v>
      </c>
    </row>
    <row r="4975">
      <c r="A4975" t="inlineStr">
        <is>
          <t>749-PACK4</t>
        </is>
      </c>
      <c r="B4975" t="n">
        <v>749</v>
      </c>
      <c r="C4975" t="n">
        <v>1</v>
      </c>
    </row>
    <row r="4976">
      <c r="A4976" t="inlineStr">
        <is>
          <t>735-BOX</t>
        </is>
      </c>
      <c r="B4976" t="n">
        <v>735</v>
      </c>
      <c r="C4976" t="n">
        <v>12</v>
      </c>
    </row>
    <row r="4977">
      <c r="A4977" t="inlineStr">
        <is>
          <t>5037-CASE</t>
        </is>
      </c>
      <c r="B4977" t="n">
        <v>5037</v>
      </c>
      <c r="C4977" t="n">
        <v>25</v>
      </c>
    </row>
    <row r="4978">
      <c r="A4978" t="inlineStr">
        <is>
          <t>105-SET2</t>
        </is>
      </c>
      <c r="B4978" t="n">
        <v>105</v>
      </c>
      <c r="C4978" t="n">
        <v>1</v>
      </c>
    </row>
    <row r="4979">
      <c r="A4979" t="inlineStr">
        <is>
          <t>501-SET3</t>
        </is>
      </c>
      <c r="B4979" t="n">
        <v>501</v>
      </c>
      <c r="C4979" t="n">
        <v>1</v>
      </c>
    </row>
    <row r="4980">
      <c r="A4980" t="inlineStr">
        <is>
          <t>3127-SET6</t>
        </is>
      </c>
      <c r="B4980" t="n">
        <v>3127</v>
      </c>
      <c r="C4980" t="n">
        <v>1</v>
      </c>
    </row>
    <row r="4981">
      <c r="A4981" t="inlineStr">
        <is>
          <t>2351-EACH</t>
        </is>
      </c>
      <c r="B4981" t="n">
        <v>2351</v>
      </c>
      <c r="C4981" t="n">
        <v>1</v>
      </c>
    </row>
    <row r="4982">
      <c r="A4982" t="inlineStr">
        <is>
          <t>84300-SET4</t>
        </is>
      </c>
      <c r="B4982" t="n">
        <v>84300</v>
      </c>
      <c r="C4982" t="n">
        <v>1</v>
      </c>
    </row>
    <row r="4983">
      <c r="A4983" t="inlineStr">
        <is>
          <t>2156-SET5</t>
        </is>
      </c>
      <c r="B4983" t="n">
        <v>2156</v>
      </c>
      <c r="C4983" t="n">
        <v>1</v>
      </c>
    </row>
    <row r="4984">
      <c r="A4984" t="inlineStr">
        <is>
          <t>8204-CASE</t>
        </is>
      </c>
      <c r="B4984" t="n">
        <v>8204</v>
      </c>
      <c r="C4984" t="n">
        <v>24</v>
      </c>
    </row>
    <row r="4985">
      <c r="A4985" t="inlineStr">
        <is>
          <t>3013-PACK4</t>
        </is>
      </c>
      <c r="B4985" t="n">
        <v>3013</v>
      </c>
      <c r="C4985" t="n">
        <v>1</v>
      </c>
    </row>
    <row r="4986">
      <c r="A4986" t="inlineStr">
        <is>
          <t>323-PACK4</t>
        </is>
      </c>
      <c r="B4986" t="n">
        <v>323</v>
      </c>
      <c r="C4986" t="n">
        <v>1</v>
      </c>
    </row>
    <row r="4987">
      <c r="A4987" t="inlineStr">
        <is>
          <t>2155-EACH</t>
        </is>
      </c>
      <c r="B4987" t="n">
        <v>2155</v>
      </c>
      <c r="C4987" t="n">
        <v>1</v>
      </c>
    </row>
    <row r="4988">
      <c r="A4988" t="inlineStr">
        <is>
          <t>8050-EACH</t>
        </is>
      </c>
      <c r="B4988" t="n">
        <v>8050</v>
      </c>
      <c r="C4988" t="n">
        <v>1</v>
      </c>
    </row>
    <row r="4989">
      <c r="A4989" t="inlineStr">
        <is>
          <t>2156-SET10</t>
        </is>
      </c>
      <c r="B4989" t="n">
        <v>2156</v>
      </c>
      <c r="C4989" t="n">
        <v>1</v>
      </c>
    </row>
    <row r="4990">
      <c r="A4990" t="inlineStr">
        <is>
          <t>1729-PACK4</t>
        </is>
      </c>
      <c r="B4990" t="n">
        <v>1729</v>
      </c>
      <c r="C4990" t="n">
        <v>1</v>
      </c>
    </row>
    <row r="4991">
      <c r="A4991" t="inlineStr">
        <is>
          <t>251-PACK2</t>
        </is>
      </c>
      <c r="B4991" t="n">
        <v>251</v>
      </c>
      <c r="C4991" t="n">
        <v>1</v>
      </c>
    </row>
    <row r="4992">
      <c r="A4992" t="inlineStr">
        <is>
          <t>2250-SET4</t>
        </is>
      </c>
      <c r="B4992" t="n">
        <v>2250</v>
      </c>
      <c r="C4992" t="n">
        <v>1</v>
      </c>
    </row>
    <row r="4993">
      <c r="A4993" t="inlineStr">
        <is>
          <t>307-SET4</t>
        </is>
      </c>
      <c r="B4993" t="n">
        <v>307</v>
      </c>
      <c r="C4993" t="n">
        <v>1</v>
      </c>
    </row>
    <row r="4994">
      <c r="A4994" t="inlineStr">
        <is>
          <t>749-EACH</t>
        </is>
      </c>
      <c r="B4994" t="n">
        <v>749</v>
      </c>
      <c r="C4994" t="n">
        <v>1</v>
      </c>
    </row>
    <row r="4995">
      <c r="A4995" t="inlineStr">
        <is>
          <t>8250-EACH</t>
        </is>
      </c>
      <c r="B4995" t="n">
        <v>8250</v>
      </c>
      <c r="C4995" t="n">
        <v>1</v>
      </c>
    </row>
    <row r="4996">
      <c r="A4996" t="inlineStr">
        <is>
          <t>3355-SET6</t>
        </is>
      </c>
      <c r="B4996" t="n">
        <v>3355</v>
      </c>
      <c r="C4996" t="n">
        <v>1</v>
      </c>
    </row>
    <row r="4997">
      <c r="A4997" t="inlineStr">
        <is>
          <t>1260-EACH</t>
        </is>
      </c>
      <c r="B4997" t="n">
        <v>1260</v>
      </c>
      <c r="C4997" t="n">
        <v>1</v>
      </c>
    </row>
    <row r="4998">
      <c r="A4998" t="inlineStr">
        <is>
          <t>706-SET3</t>
        </is>
      </c>
      <c r="B4998" t="n">
        <v>706</v>
      </c>
      <c r="C4998" t="n">
        <v>1</v>
      </c>
    </row>
    <row r="4999">
      <c r="A4999" t="inlineStr">
        <is>
          <t>2520-EACH</t>
        </is>
      </c>
      <c r="B4999" t="n">
        <v>2520</v>
      </c>
      <c r="C4999" t="n">
        <v>1</v>
      </c>
    </row>
    <row r="5000">
      <c r="A5000" t="inlineStr">
        <is>
          <t>2252-SET4</t>
        </is>
      </c>
      <c r="B5000" t="n">
        <v>2252</v>
      </c>
      <c r="C5000" t="n">
        <v>1</v>
      </c>
    </row>
    <row r="5001">
      <c r="A5001" t="inlineStr">
        <is>
          <t>3320-EACH</t>
        </is>
      </c>
      <c r="B5001" t="n">
        <v>3320</v>
      </c>
      <c r="C5001" t="n">
        <v>1</v>
      </c>
    </row>
    <row r="5002">
      <c r="A5002" t="inlineStr">
        <is>
          <t>5091-PACK6</t>
        </is>
      </c>
      <c r="B5002" t="n">
        <v>5091</v>
      </c>
      <c r="C5002" t="n">
        <v>1</v>
      </c>
    </row>
    <row r="5003">
      <c r="A5003" t="inlineStr">
        <is>
          <t>2343-EACH</t>
        </is>
      </c>
      <c r="B5003" t="n">
        <v>2343</v>
      </c>
      <c r="C5003" t="n">
        <v>1</v>
      </c>
    </row>
    <row r="5004">
      <c r="A5004" t="inlineStr">
        <is>
          <t>1911-EACH</t>
        </is>
      </c>
      <c r="B5004" t="n">
        <v>1911</v>
      </c>
      <c r="C5004" t="n">
        <v>1</v>
      </c>
    </row>
    <row r="5005">
      <c r="A5005" t="inlineStr">
        <is>
          <t>2308-PACK4</t>
        </is>
      </c>
      <c r="B5005" t="n">
        <v>2308</v>
      </c>
      <c r="C5005" t="n">
        <v>1</v>
      </c>
    </row>
    <row r="5006">
      <c r="A5006" t="inlineStr">
        <is>
          <t>2157-EACH</t>
        </is>
      </c>
      <c r="B5006" t="n">
        <v>2157</v>
      </c>
      <c r="C5006" t="n">
        <v>1</v>
      </c>
    </row>
    <row r="5007">
      <c r="A5007" t="inlineStr">
        <is>
          <t>1712-PACK4</t>
        </is>
      </c>
      <c r="B5007" t="n">
        <v>1712</v>
      </c>
      <c r="C5007" t="n">
        <v>1</v>
      </c>
    </row>
    <row r="5008">
      <c r="A5008" t="inlineStr">
        <is>
          <t>465-PACK2</t>
        </is>
      </c>
      <c r="B5008" t="n">
        <v>465</v>
      </c>
      <c r="C5008" t="n">
        <v>1</v>
      </c>
    </row>
    <row r="5009">
      <c r="A5009" t="inlineStr">
        <is>
          <t>17089-EACH</t>
        </is>
      </c>
      <c r="B5009" t="n">
        <v>17089</v>
      </c>
      <c r="C5009" t="n">
        <v>1</v>
      </c>
    </row>
    <row r="5010">
      <c r="A5010" t="inlineStr">
        <is>
          <t>2155-PACK10</t>
        </is>
      </c>
      <c r="B5010" t="n">
        <v>2155</v>
      </c>
      <c r="C5010" t="n">
        <v>1</v>
      </c>
    </row>
    <row r="5011">
      <c r="A5011" t="inlineStr">
        <is>
          <t>1201-EACH-M2</t>
        </is>
      </c>
      <c r="B5011" t="n">
        <v>1201</v>
      </c>
      <c r="C5011" t="n">
        <v>1</v>
      </c>
    </row>
    <row r="5012">
      <c r="A5012" t="inlineStr">
        <is>
          <t>17001-SET6</t>
        </is>
      </c>
      <c r="B5012" t="n">
        <v>17001</v>
      </c>
      <c r="C5012" t="n">
        <v>1</v>
      </c>
    </row>
    <row r="5013">
      <c r="A5013" t="inlineStr">
        <is>
          <t>1728-EACH</t>
        </is>
      </c>
      <c r="B5013" t="n">
        <v>1728</v>
      </c>
      <c r="C5013" t="n">
        <v>1</v>
      </c>
    </row>
    <row r="5014">
      <c r="A5014" t="inlineStr">
        <is>
          <t>4403-BOX</t>
        </is>
      </c>
      <c r="B5014" t="n">
        <v>4403</v>
      </c>
      <c r="C5014" t="n">
        <v>24</v>
      </c>
    </row>
    <row r="5015">
      <c r="A5015" t="inlineStr">
        <is>
          <t>1712-EACH</t>
        </is>
      </c>
      <c r="B5015" t="n">
        <v>1712</v>
      </c>
      <c r="C5015" t="n">
        <v>1</v>
      </c>
    </row>
    <row r="5016">
      <c r="A5016" t="inlineStr">
        <is>
          <t>105-CASE</t>
        </is>
      </c>
      <c r="B5016" t="n">
        <v>105</v>
      </c>
      <c r="C5016" t="n">
        <v>24</v>
      </c>
    </row>
    <row r="5017">
      <c r="A5017" t="inlineStr">
        <is>
          <t>2322-EACH</t>
        </is>
      </c>
      <c r="B5017" t="n">
        <v>2322</v>
      </c>
      <c r="C5017" t="n">
        <v>1</v>
      </c>
    </row>
    <row r="5018">
      <c r="A5018" t="inlineStr">
        <is>
          <t>641-CASE</t>
        </is>
      </c>
      <c r="B5018" t="n">
        <v>641</v>
      </c>
      <c r="C5018" t="n">
        <v>24</v>
      </c>
    </row>
    <row r="5019">
      <c r="A5019" t="inlineStr">
        <is>
          <t>5082-BOX</t>
        </is>
      </c>
      <c r="B5019" t="n">
        <v>5082</v>
      </c>
      <c r="C5019" t="n">
        <v>24</v>
      </c>
    </row>
    <row r="5020">
      <c r="A5020" t="inlineStr">
        <is>
          <t>8241-EACH-1</t>
        </is>
      </c>
      <c r="B5020" t="n">
        <v>8241</v>
      </c>
      <c r="C5020" t="n">
        <v>1</v>
      </c>
    </row>
    <row r="5021">
      <c r="A5021" t="inlineStr">
        <is>
          <t>1292-PACK2</t>
        </is>
      </c>
      <c r="B5021" t="n">
        <v>1292</v>
      </c>
      <c r="C5021" t="n">
        <v>1</v>
      </c>
    </row>
    <row r="5022">
      <c r="A5022" t="inlineStr">
        <is>
          <t>2177-SET4</t>
        </is>
      </c>
      <c r="B5022" t="n">
        <v>2177</v>
      </c>
      <c r="C5022" t="n">
        <v>1</v>
      </c>
    </row>
    <row r="5023">
      <c r="A5023" t="inlineStr">
        <is>
          <t>2251-SET4</t>
        </is>
      </c>
      <c r="B5023" t="n">
        <v>2251</v>
      </c>
      <c r="C5023" t="n">
        <v>1</v>
      </c>
    </row>
    <row r="5024">
      <c r="A5024" t="inlineStr">
        <is>
          <t>5496-SET8</t>
        </is>
      </c>
      <c r="B5024" t="n">
        <v>5496</v>
      </c>
      <c r="C5024" t="n">
        <v>1</v>
      </c>
    </row>
    <row r="5025">
      <c r="A5025" t="inlineStr">
        <is>
          <t>1231-EACH</t>
        </is>
      </c>
      <c r="B5025" t="n">
        <v>1231</v>
      </c>
      <c r="C5025" t="n">
        <v>1</v>
      </c>
    </row>
    <row r="5026">
      <c r="A5026" t="inlineStr">
        <is>
          <t>1293-PACK2</t>
        </is>
      </c>
      <c r="B5026" t="n">
        <v>1293</v>
      </c>
      <c r="C5026" t="n">
        <v>1</v>
      </c>
    </row>
    <row r="5027">
      <c r="A5027" t="inlineStr">
        <is>
          <t>2308-BOX</t>
        </is>
      </c>
      <c r="B5027" t="n">
        <v>2308</v>
      </c>
      <c r="C5027" t="n">
        <v>24</v>
      </c>
    </row>
    <row r="5028">
      <c r="A5028" t="inlineStr">
        <is>
          <t>1930-EACH</t>
        </is>
      </c>
      <c r="B5028" t="n">
        <v>1930</v>
      </c>
      <c r="C5028" t="n">
        <v>1</v>
      </c>
    </row>
    <row r="5029">
      <c r="A5029" t="inlineStr">
        <is>
          <t>250-PACK2</t>
        </is>
      </c>
      <c r="B5029" t="n">
        <v>250</v>
      </c>
      <c r="C5029" t="n">
        <v>1</v>
      </c>
    </row>
    <row r="5030">
      <c r="A5030" t="inlineStr">
        <is>
          <t>861-CASE</t>
        </is>
      </c>
      <c r="B5030" t="n">
        <v>861</v>
      </c>
      <c r="C5030" t="n">
        <v>6</v>
      </c>
    </row>
    <row r="5031">
      <c r="A5031" t="inlineStr">
        <is>
          <t>521-EACH</t>
        </is>
      </c>
      <c r="B5031" t="n">
        <v>521</v>
      </c>
      <c r="C5031" t="n">
        <v>1</v>
      </c>
    </row>
    <row r="5032">
      <c r="A5032" t="inlineStr">
        <is>
          <t>2347-PACK2</t>
        </is>
      </c>
      <c r="B5032" t="n">
        <v>2347</v>
      </c>
      <c r="C5032" t="n">
        <v>1</v>
      </c>
    </row>
    <row r="5033">
      <c r="A5033" t="inlineStr">
        <is>
          <t>2260-BOX</t>
        </is>
      </c>
      <c r="B5033" t="n">
        <v>2260</v>
      </c>
      <c r="C5033" t="n">
        <v>36</v>
      </c>
    </row>
    <row r="5034">
      <c r="A5034" t="inlineStr">
        <is>
          <t>714-PACK2-1</t>
        </is>
      </c>
      <c r="B5034" t="n">
        <v>714</v>
      </c>
      <c r="C5034" t="n">
        <v>1</v>
      </c>
    </row>
    <row r="5035">
      <c r="A5035" t="inlineStr">
        <is>
          <t>4443-SET4</t>
        </is>
      </c>
      <c r="B5035" t="n">
        <v>4443</v>
      </c>
      <c r="C5035" t="n">
        <v>1</v>
      </c>
    </row>
    <row r="5036">
      <c r="A5036" t="inlineStr">
        <is>
          <t>2156-SET25</t>
        </is>
      </c>
      <c r="B5036" t="n">
        <v>2156</v>
      </c>
      <c r="C5036" t="n">
        <v>1</v>
      </c>
    </row>
  </sheetData>
  <autoFilter ref="A1:C4922"/>
  <conditionalFormatting sqref="A1:A4921 A4923:A1048576">
    <cfRule type="duplicateValues" priority="2" dxfId="0"/>
  </conditionalFormatting>
  <conditionalFormatting sqref="B4929:B4942">
    <cfRule type="duplicateValues" priority="1" dxfId="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42"/>
  <sheetViews>
    <sheetView zoomScale="115" zoomScaleNormal="115" workbookViewId="0">
      <pane xSplit="1" ySplit="1" topLeftCell="B1060" activePane="bottomRight" state="frozen"/>
      <selection pane="topRight" activeCell="B1" sqref="B1"/>
      <selection pane="bottomLeft" activeCell="A2" sqref="A2"/>
      <selection pane="bottomRight" activeCell="F1442" sqref="F1061:F1442"/>
    </sheetView>
  </sheetViews>
  <sheetFormatPr baseColWidth="8" defaultRowHeight="15"/>
  <cols>
    <col width="27" customWidth="1" min="1" max="1"/>
    <col width="14.140625" customWidth="1" min="2" max="3"/>
    <col width="14.28515625" customWidth="1" min="4" max="4"/>
    <col width="18.28515625" customWidth="1" min="5" max="5"/>
    <col width="56.28515625" customWidth="1" min="6" max="6"/>
    <col width="38.7109375" customWidth="1" min="7" max="7"/>
    <col width="58" customWidth="1" style="17" min="8" max="8"/>
    <col width="19.28515625" customWidth="1" min="9" max="9"/>
    <col width="17.28515625" customWidth="1" min="10" max="10"/>
  </cols>
  <sheetData>
    <row r="1" ht="21.75" customFormat="1" customHeight="1" s="37">
      <c r="A1" s="38" t="inlineStr">
        <is>
          <t>SKU</t>
        </is>
      </c>
      <c r="B1" s="38" t="inlineStr">
        <is>
          <t>ASIN</t>
        </is>
      </c>
      <c r="C1" s="38" t="inlineStr">
        <is>
          <t>FNSKU</t>
        </is>
      </c>
      <c r="D1" s="38" t="inlineStr">
        <is>
          <t>Item</t>
        </is>
      </c>
      <c r="E1" s="38" t="inlineStr">
        <is>
          <t>FBA SKU</t>
        </is>
      </c>
      <c r="F1" s="38" t="inlineStr">
        <is>
          <t>Instruction FBA</t>
        </is>
      </c>
      <c r="G1" s="38" t="inlineStr">
        <is>
          <t>AWD</t>
        </is>
      </c>
      <c r="H1" s="38" t="inlineStr">
        <is>
          <t>Instruction WFS</t>
        </is>
      </c>
      <c r="I1" s="38" t="inlineStr">
        <is>
          <t>GTIN</t>
        </is>
      </c>
      <c r="J1" s="38" t="inlineStr">
        <is>
          <t>Supplies</t>
        </is>
      </c>
    </row>
    <row r="2">
      <c r="A2" t="inlineStr">
        <is>
          <t>2309-EACH</t>
        </is>
      </c>
      <c r="B2" t="inlineStr">
        <is>
          <t>B0BP5FBZKF</t>
        </is>
      </c>
      <c r="C2" t="inlineStr">
        <is>
          <t>X003TDI6Z7</t>
        </is>
      </c>
      <c r="D2" t="n">
        <v>2309</v>
      </c>
      <c r="E2" t="inlineStr">
        <is>
          <t>FBA_2309-EACH</t>
        </is>
      </c>
      <c r="F2" s="21" t="inlineStr">
        <is>
          <t>• Use FNSKU to label each item (cover barcode). 
• Put item back to CASE. Discard inner box
• Apply outer case label accordingly to match item# (Cover all existing barcodes on the case)</t>
        </is>
      </c>
      <c r="G2" s="21" t="n"/>
      <c r="I2" s="30">
        <f>VLOOKUP(A2,'[5]ItemReport_10001042616_2025-02-'!$A:$U,21,0)</f>
        <v/>
      </c>
      <c r="J2" t="inlineStr">
        <is>
          <t>No Supplies</t>
        </is>
      </c>
    </row>
    <row r="3" ht="45" customHeight="1">
      <c r="A3" t="inlineStr">
        <is>
          <t>3121-SET6</t>
        </is>
      </c>
      <c r="B3" t="inlineStr">
        <is>
          <t>B07QG6PGZW</t>
        </is>
      </c>
      <c r="C3" t="inlineStr">
        <is>
          <t>X003SC97QB</t>
        </is>
      </c>
      <c r="D3" t="n">
        <v>3121</v>
      </c>
      <c r="E3" t="inlineStr">
        <is>
          <t>FBA_3121-SET6</t>
        </is>
      </c>
      <c r="F3" s="73" t="inlineStr">
        <is>
          <t>• Insert 6 pcs per poly bag (6 different color). Apply FNSKU labels on each of the poly bags.
• Put the poly-bagged sets back to BX-191313</t>
        </is>
      </c>
      <c r="H3" s="25" t="inlineStr">
        <is>
          <t>• Insert 6 pcs per poly bag (6 different color). Apply Item labels on each of the poly bags.
• Put the poly-bagged sets back to BX-191313</t>
        </is>
      </c>
      <c r="I3" s="30">
        <f>VLOOKUP(A3,'[5]ItemReport_10001042616_2025-02-'!$A:$U,21,0)</f>
        <v/>
      </c>
      <c r="J3" t="inlineStr">
        <is>
          <t>Poly Bag 14.5 x 19</t>
        </is>
      </c>
    </row>
    <row r="4" ht="75" customHeight="1">
      <c r="A4" t="inlineStr">
        <is>
          <t>3125-SET6</t>
        </is>
      </c>
      <c r="B4" t="inlineStr">
        <is>
          <t>B07RZ3BBSR</t>
        </is>
      </c>
      <c r="C4" t="inlineStr">
        <is>
          <t>X003SC5KIP</t>
        </is>
      </c>
      <c r="D4" t="n">
        <v>3125</v>
      </c>
      <c r="E4" t="inlineStr">
        <is>
          <t>FBA_3125-SET6</t>
        </is>
      </c>
      <c r="F4" s="73" t="inlineStr">
        <is>
          <t>• Insert 6 pcs per poly bag (6 different color). Apply FNSKU labels on each of the poly bags.
• Insert the poly-bagged sets back to CASE (Cover all existing barcodes on the box/case)
• Buddle box size BX- 18 x 14 x 23</t>
        </is>
      </c>
      <c r="H4" s="39" t="inlineStr">
        <is>
          <t>• Put 6 pcs into polybag (different color), apply Item label on poly bags.
• Insert the poly-bagged sets back to CASE (Cover all existing barcodes on the box/case)</t>
        </is>
      </c>
      <c r="I4" s="30">
        <f>VLOOKUP(A4,'[5]ItemReport_10001042616_2025-02-'!$A:$U,21,0)</f>
        <v/>
      </c>
      <c r="J4" t="inlineStr">
        <is>
          <t>Poly Bag 14.5 x 19</t>
        </is>
      </c>
    </row>
    <row r="5" ht="45" customHeight="1">
      <c r="A5" t="inlineStr">
        <is>
          <t>3126-SET6</t>
        </is>
      </c>
      <c r="B5" t="inlineStr">
        <is>
          <t>B07T9PH2FD</t>
        </is>
      </c>
      <c r="C5" t="inlineStr">
        <is>
          <t>X0043UZ1JJ</t>
        </is>
      </c>
      <c r="D5" t="n">
        <v>3126</v>
      </c>
      <c r="E5" t="inlineStr">
        <is>
          <t>FBA_3126-SET6</t>
        </is>
      </c>
      <c r="F5" s="73" t="inlineStr">
        <is>
          <t>• Put 6 pcs (different color) per poly bag. Apply FNSKU on the poly bags.
• Put the poly-bagged sets back to BX-191313</t>
        </is>
      </c>
      <c r="H5" s="25" t="inlineStr">
        <is>
          <t>• Insert 6 pcs per poly bag (6 different color). Apply Item labels on each of the poly bags.
• Put the poly-bagged sets back to BX-191313</t>
        </is>
      </c>
      <c r="I5" s="30">
        <f>VLOOKUP(A5,'[5]ItemReport_10001042616_2025-02-'!$A:$U,21,0)</f>
        <v/>
      </c>
      <c r="J5" t="inlineStr">
        <is>
          <t>Poly Bag 14.5 x 19. BX191313</t>
        </is>
      </c>
    </row>
    <row r="6" ht="45" customHeight="1">
      <c r="A6" t="inlineStr">
        <is>
          <t>3128-SET6</t>
        </is>
      </c>
      <c r="B6" t="inlineStr">
        <is>
          <t>B08976PZBP</t>
        </is>
      </c>
      <c r="C6" t="inlineStr">
        <is>
          <t>X0042TZLC3</t>
        </is>
      </c>
      <c r="E6" t="inlineStr">
        <is>
          <t>FBA_3128-SET6</t>
        </is>
      </c>
      <c r="F6" s="73" t="inlineStr">
        <is>
          <t>• Insert 6 pcs (different color) per poly bag. Apply FNSKU labels on each of the poly bags. Cover all existing barcode.
• Put the poly-bagged sets back to BX-191313</t>
        </is>
      </c>
      <c r="H6" s="25" t="inlineStr">
        <is>
          <t>• Insert 6 pcs per poly bag (6 different color). Apply Item labels on each of the poly bags.
• Put the poly-bagged sets back to BX-191313</t>
        </is>
      </c>
      <c r="I6" s="30">
        <f>VLOOKUP(A6,'[5]ItemReport_10001042616_2025-02-'!$A:$U,21,0)</f>
        <v/>
      </c>
      <c r="J6" t="inlineStr">
        <is>
          <t>Poly Bag 14.5 x 19</t>
        </is>
      </c>
    </row>
    <row r="7" ht="45" customHeight="1">
      <c r="A7" t="inlineStr">
        <is>
          <t>3132-SET6</t>
        </is>
      </c>
      <c r="B7" t="inlineStr">
        <is>
          <t>B07QG7PTJ4</t>
        </is>
      </c>
      <c r="F7" s="73" t="inlineStr">
        <is>
          <t>• Put 6 pcs (different color) into polybag and apply FNSKU labels on each of the poly bags.
• Put the poly-bagged sets back to BX-191313</t>
        </is>
      </c>
      <c r="H7" s="25" t="inlineStr">
        <is>
          <t>• Insert 6 pcs per poly bag (different color). Apply Item labels on each of the poly bags.
• Put the poly-bagged sets back to BX-191313</t>
        </is>
      </c>
      <c r="I7" s="30">
        <f>VLOOKUP(A7,'[5]ItemReport_10001042616_2025-02-'!$A:$U,21,0)</f>
        <v/>
      </c>
      <c r="J7" t="inlineStr">
        <is>
          <t>Poly Bag 14.5 x 19</t>
        </is>
      </c>
    </row>
    <row r="8" ht="75" customHeight="1">
      <c r="A8" t="inlineStr">
        <is>
          <t>3161-PACK3</t>
        </is>
      </c>
      <c r="B8" t="inlineStr">
        <is>
          <t>B08FKH28ZM</t>
        </is>
      </c>
      <c r="C8" t="inlineStr">
        <is>
          <t>X003SC1YFN</t>
        </is>
      </c>
      <c r="D8" t="n">
        <v>3161</v>
      </c>
      <c r="E8" t="inlineStr">
        <is>
          <t>FBA_3161-PACK3</t>
        </is>
      </c>
      <c r="F8" s="73" t="inlineStr">
        <is>
          <t>• Put 3 pcs into polybag and apply FNSKU labels on each of the poly bags.
• Insert the poly-bagged sets back to CASE (Cover all existing barcodes on the box/case)
• New box size BX- 13.25 x 10.75 x 12.75</t>
        </is>
      </c>
      <c r="H8" s="39" t="inlineStr">
        <is>
          <t>• Put 3 pcs into polybag, apply Item label on poly bags.
• Insert the poly-bagged sets back to CASE (Cover all existing barcodes on the box/case)</t>
        </is>
      </c>
      <c r="I8" s="30">
        <f>VLOOKUP(A8,'[5]ItemReport_10001042616_2025-02-'!$A:$U,21,0)</f>
        <v/>
      </c>
      <c r="J8" t="inlineStr">
        <is>
          <t>Poly Bag 12 x 15.5</t>
        </is>
      </c>
    </row>
    <row r="9" ht="45" customHeight="1">
      <c r="A9" t="inlineStr">
        <is>
          <t>3167-SET4</t>
        </is>
      </c>
      <c r="B9" t="inlineStr">
        <is>
          <t>B08LP2FGJM</t>
        </is>
      </c>
      <c r="C9" t="inlineStr">
        <is>
          <t>X003BVZHKJ</t>
        </is>
      </c>
      <c r="D9" t="n">
        <v>3167</v>
      </c>
      <c r="E9" t="inlineStr">
        <is>
          <t>FBA_3167-SET4</t>
        </is>
      </c>
      <c r="F9" s="73" t="inlineStr">
        <is>
          <t>• Insert 4 pcs per poly bag (Blue, Purple, Green, Pink). Apply FNSKU labels on each of the poly bags.
• Insert the poly-bagged sets back to BX-191313</t>
        </is>
      </c>
      <c r="H9" s="25" t="inlineStr">
        <is>
          <t>• Insert 4 pcs per poly bag (4 different color). Apply item label on each of the poly bags.
• Put the poly-bagged sets back to BX-191313</t>
        </is>
      </c>
      <c r="I9" s="30">
        <f>VLOOKUP(A9,'[5]ItemReport_10001042616_2025-02-'!$A:$U,21,0)</f>
        <v/>
      </c>
      <c r="J9" t="inlineStr">
        <is>
          <t>Poly Bag 19 x 24. BX191313</t>
        </is>
      </c>
    </row>
    <row r="10" ht="75" customHeight="1">
      <c r="A10" t="inlineStr">
        <is>
          <t>3450-SET6</t>
        </is>
      </c>
      <c r="B10" t="inlineStr">
        <is>
          <t>B0856ZGDWW</t>
        </is>
      </c>
      <c r="C10" t="inlineStr">
        <is>
          <t>X0043UZ3TH</t>
        </is>
      </c>
      <c r="E10" t="inlineStr">
        <is>
          <t>FBA_3450-SET6</t>
        </is>
      </c>
      <c r="F10" s="73" t="inlineStr">
        <is>
          <t>• Insert 6 pcs (different color) per poly bag. Apply FNSKU labels on each of the poly bags. Cover all existing barcode.
• Insert the poly-bagged sets back to CASE. (Cover all existing barcodes on the box/case)
• New box size BX- 13.25 x 10.75 x 12.75</t>
        </is>
      </c>
      <c r="H10" s="39" t="inlineStr">
        <is>
          <t>• Insert 6 pcs per poly bag (different color). Apply item label on each of the poly bags.
• Insert the poly-bagged sets to BX-191313</t>
        </is>
      </c>
      <c r="I10" s="30">
        <f>VLOOKUP(A10,'[5]ItemReport_10001042616_2025-02-'!$A:$U,21,0)</f>
        <v/>
      </c>
      <c r="J10" t="inlineStr">
        <is>
          <t>Poly Bag 9 x 12</t>
        </is>
      </c>
    </row>
    <row r="11" ht="60" customHeight="1">
      <c r="A11" t="inlineStr">
        <is>
          <t>3451-SET6</t>
        </is>
      </c>
      <c r="B11" t="inlineStr">
        <is>
          <t>B08579RYRM</t>
        </is>
      </c>
      <c r="C11" t="inlineStr">
        <is>
          <t>X003UI8KTN</t>
        </is>
      </c>
      <c r="D11" t="n">
        <v>3451</v>
      </c>
      <c r="E11" t="inlineStr">
        <is>
          <t>FBA_3451-SET6</t>
        </is>
      </c>
      <c r="F11" s="73" t="inlineStr">
        <is>
          <t>• Insert 6 pcs per poly bag (different color). Apply FNSKU labels on each of the poly bags.
• Insert the poly-bagged sets back to BX-191313
• New box size BX- 14 x 13.75 x 16.75</t>
        </is>
      </c>
      <c r="H11" s="39" t="inlineStr">
        <is>
          <t>• Insert 6 pcs per poly bag (differnet color). Apply item label on each of the poly bags.
• Insert the poly-bagged sets to BX-191313</t>
        </is>
      </c>
      <c r="I11" s="30">
        <f>VLOOKUP(A11,'[5]ItemReport_10001042616_2025-02-'!$A:$U,21,0)</f>
        <v/>
      </c>
      <c r="J11" t="inlineStr">
        <is>
          <t>Poly Bag 10 x 13</t>
        </is>
      </c>
    </row>
    <row r="12" ht="60" customHeight="1">
      <c r="A12" t="inlineStr">
        <is>
          <t>4102-PACK4</t>
        </is>
      </c>
      <c r="B12" t="inlineStr">
        <is>
          <t>B08DQB54VJ</t>
        </is>
      </c>
      <c r="C12" t="inlineStr">
        <is>
          <t>X0040DULGR</t>
        </is>
      </c>
      <c r="D12" t="n">
        <v>4102</v>
      </c>
      <c r="E12" t="inlineStr">
        <is>
          <t>FBA_4102-PACK4</t>
        </is>
      </c>
      <c r="F12" s="73" t="inlineStr">
        <is>
          <t>• Put 4 pcs into poly bag, apply FNSKU label. 
• Insert the poly-bagged sets back to CASE. (Cover all existing barcodes on the box/case)
• New box size BX- 13.25 x 10.75 x 12.75</t>
        </is>
      </c>
      <c r="I12" s="30">
        <f>VLOOKUP(A12,'[5]ItemReport_10001042616_2025-02-'!$A:$U,21,0)</f>
        <v/>
      </c>
      <c r="J12" t="inlineStr">
        <is>
          <t>Poly Bag 14.5 x 19</t>
        </is>
      </c>
    </row>
    <row r="13" ht="75" customHeight="1">
      <c r="A13" t="inlineStr">
        <is>
          <t>5472-SET8</t>
        </is>
      </c>
      <c r="B13" t="inlineStr">
        <is>
          <t>B096BNMBLN</t>
        </is>
      </c>
      <c r="C13" t="inlineStr">
        <is>
          <t>X003EGLP2Z</t>
        </is>
      </c>
      <c r="D13" t="n">
        <v>5472</v>
      </c>
      <c r="E13" t="inlineStr">
        <is>
          <t>FBA_5472-SET8</t>
        </is>
      </c>
      <c r="F13" s="73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13" s="39" t="inlineStr">
        <is>
          <t>• Put 8 pcs into polybag (different color), apply Item label on each of the poly bags.
• Insert the poly-bagged sets back to CASE (Cover all existing barcodes on the box/case)</t>
        </is>
      </c>
      <c r="I13" s="30">
        <f>VLOOKUP(A13,'[5]ItemReport_10001042616_2025-02-'!$A:$U,21,0)</f>
        <v/>
      </c>
      <c r="J13" t="inlineStr">
        <is>
          <t>Poly Bag 9 x 12</t>
        </is>
      </c>
    </row>
    <row r="14" ht="75" customHeight="1">
      <c r="A14" t="inlineStr">
        <is>
          <t>5476-SET6</t>
        </is>
      </c>
      <c r="B14" t="inlineStr">
        <is>
          <t>B0964KDHSP</t>
        </is>
      </c>
      <c r="C14" t="inlineStr">
        <is>
          <t>X003ENT3U9</t>
        </is>
      </c>
      <c r="D14" t="n">
        <v>5476</v>
      </c>
      <c r="E14" t="inlineStr">
        <is>
          <t>FBA_5476-SET6</t>
        </is>
      </c>
      <c r="F14" s="73" t="inlineStr">
        <is>
          <t>• Insert 6 pcs per poly bag (6 different color). Apply FNSKU labels on each of the poly bags.
• Insert the poly-bagged sets back to CASE (Cover all existing barcodes on the box/case)"
• New box size BX- 13.25 x 10.75 x 12.75</t>
        </is>
      </c>
      <c r="H14" s="39" t="inlineStr">
        <is>
          <t>• Insert 6 pcs per poly bag (different color). Apply Item label on each of the poly bags.
• Insert the poly-bagged sets back to CASE (Cover all existing barcodes on the box/case)</t>
        </is>
      </c>
      <c r="I14" s="30">
        <f>VLOOKUP(A14,'[5]ItemReport_10001042616_2025-02-'!$A:$U,21,0)</f>
        <v/>
      </c>
      <c r="J14" t="inlineStr">
        <is>
          <t>Poly Bag 9 x 12</t>
        </is>
      </c>
    </row>
    <row r="15" ht="75" customHeight="1">
      <c r="A15" t="inlineStr">
        <is>
          <t>581-SET6</t>
        </is>
      </c>
      <c r="B15" t="inlineStr">
        <is>
          <t>B07S97LHGW</t>
        </is>
      </c>
      <c r="C15" t="inlineStr">
        <is>
          <t>X003L8UNOH</t>
        </is>
      </c>
      <c r="D15" t="n">
        <v>581</v>
      </c>
      <c r="E15" t="inlineStr">
        <is>
          <t>FBA_581-SET6</t>
        </is>
      </c>
      <c r="F15" s="73" t="inlineStr">
        <is>
          <t>• Insert 6 pcs per poly bag (6 different color). Apply FNSKU labels on each of the poly bags.
• Insert the poly-bagged sets back to CASE (Cover all existing barcodes on the box/case)
• New box size BX- 13.25 x 10.75 x 12.75</t>
        </is>
      </c>
      <c r="H15" s="39" t="inlineStr">
        <is>
          <t>• Insert 6 pcs per poly bag (6 different color). Apply item labels on each of the poly bags.
• Insert the poly-bagged sets back to CASE (Cover all existing barcodes on the box/case)</t>
        </is>
      </c>
      <c r="I15" s="30">
        <f>VLOOKUP(A15,'[5]ItemReport_10001042616_2025-02-'!$A:$U,21,0)</f>
        <v/>
      </c>
      <c r="J15" t="inlineStr">
        <is>
          <t>Poly Bag 12 x 15.5</t>
        </is>
      </c>
    </row>
    <row r="16" ht="75" customHeight="1">
      <c r="A16" t="inlineStr">
        <is>
          <t>582-SET6</t>
        </is>
      </c>
      <c r="B16" t="inlineStr">
        <is>
          <t>B07S964BMT</t>
        </is>
      </c>
      <c r="C16" t="inlineStr">
        <is>
          <t>X003SC1YG7</t>
        </is>
      </c>
      <c r="D16" t="n">
        <v>582</v>
      </c>
      <c r="E16" t="inlineStr">
        <is>
          <t>FBA_582-SET6</t>
        </is>
      </c>
      <c r="F16" s="73" t="inlineStr">
        <is>
          <t>• Insert 6 pcs per poly bag (6 different color). Apply FNSKU labels on each of the poly bags.
• Insert the poly-bagged sets back to CASE (Cover all existing barcodes on the box/case)
• New box size BX- 13.25 x 10.75 x 12.75</t>
        </is>
      </c>
      <c r="I16" s="30">
        <f>VLOOKUP(A16,'[5]ItemReport_10001042616_2025-02-'!$A:$U,21,0)</f>
        <v/>
      </c>
      <c r="J16" t="inlineStr">
        <is>
          <t>Poly Bag 12 x 15.5</t>
        </is>
      </c>
    </row>
    <row r="17" ht="60" customHeight="1">
      <c r="A17" t="inlineStr">
        <is>
          <t>8000-EACH</t>
        </is>
      </c>
      <c r="B17" t="inlineStr">
        <is>
          <t>B091BN4MV1</t>
        </is>
      </c>
      <c r="C17" t="inlineStr">
        <is>
          <t>B091BN4MV1</t>
        </is>
      </c>
      <c r="D17" t="n">
        <v>8000</v>
      </c>
      <c r="E17" t="inlineStr">
        <is>
          <t>FBA_8000-EACH</t>
        </is>
      </c>
      <c r="F17" s="73" t="inlineStr">
        <is>
          <t>• Prepack. Seal box with clear label. 
• *DO NOT COVER BARCODE ON KIT BOX*
• 10 boxes per CASE BX-191313
• Apply outer case label (Cover all existing barcodes on case)</t>
        </is>
      </c>
      <c r="H17" s="39" t="inlineStr">
        <is>
          <t>• Prepack. Seal box with clear label. 
• *DO NOT COVER BARCODE ON KIT BOX*
• Apply outer box/case label accordingly to match item#</t>
        </is>
      </c>
      <c r="I17" s="30">
        <f>VLOOKUP(A17,'[5]ItemReport_10001042616_2025-02-'!$A:$U,21,0)</f>
        <v/>
      </c>
      <c r="J17" t="inlineStr">
        <is>
          <t>Printed box #8000, Clear sticker. BX191313</t>
        </is>
      </c>
    </row>
    <row r="18" ht="45" customHeight="1">
      <c r="A18" t="inlineStr">
        <is>
          <t>8004-CASE</t>
        </is>
      </c>
      <c r="B18" t="inlineStr">
        <is>
          <t>B0BG1Q72N8</t>
        </is>
      </c>
      <c r="C18" t="inlineStr">
        <is>
          <t>X003XE2X7T</t>
        </is>
      </c>
      <c r="D18" t="n">
        <v>8004</v>
      </c>
      <c r="E18" t="inlineStr">
        <is>
          <t>FBA_8004-CASE</t>
        </is>
      </c>
      <c r="F18" s="73" t="inlineStr">
        <is>
          <t>• Prepack. Seal box. Apply FNSKU label on box.
• Pack in BX-191313
• Apply outer case label (Cover all existing barcodes on case)</t>
        </is>
      </c>
      <c r="H18" s="39" t="inlineStr">
        <is>
          <t>• Prepack. Seal box. Apply Item label on box.
• Pack in BX-191313
• Apply outer case label</t>
        </is>
      </c>
      <c r="I18" s="30">
        <f>VLOOKUP(A18,'[5]ItemReport_10001042616_2025-02-'!$A:$U,21,0)</f>
        <v/>
      </c>
      <c r="J18" t="inlineStr">
        <is>
          <t>BX-12123, Seal w/ White sticker. BX191313</t>
        </is>
      </c>
    </row>
    <row r="19" ht="45" customHeight="1">
      <c r="A19" t="inlineStr">
        <is>
          <t>8005-CASE</t>
        </is>
      </c>
      <c r="B19" t="inlineStr">
        <is>
          <t>B0BB8R9HGQ</t>
        </is>
      </c>
      <c r="C19" t="inlineStr">
        <is>
          <t>B0BB8R9HGQ</t>
        </is>
      </c>
      <c r="D19" t="n">
        <v>8005</v>
      </c>
      <c r="E19" t="inlineStr">
        <is>
          <t>FBA_8005-CASE</t>
        </is>
      </c>
      <c r="F19" s="73" t="inlineStr">
        <is>
          <t>• Prepack. Seal box. Apply FNSKU label on box.
• Pack in BX-191313
• Apply outer case label (Cover all existing barcodes on case)</t>
        </is>
      </c>
      <c r="H19" s="39" t="inlineStr">
        <is>
          <t>• Prepack. Seal box. Apply Item label on box.
• Pack in BX-191313
• Apply outer case label</t>
        </is>
      </c>
      <c r="I19" s="30">
        <f>VLOOKUP(A19,'[5]ItemReport_10001042616_2025-02-'!$A:$U,21,0)</f>
        <v/>
      </c>
      <c r="J19" t="inlineStr">
        <is>
          <t>BX-12123, Seal w/ White sticker. BX191313</t>
        </is>
      </c>
    </row>
    <row r="20" ht="45" customHeight="1">
      <c r="A20" t="inlineStr">
        <is>
          <t>8005-CASE-1</t>
        </is>
      </c>
      <c r="B20" t="inlineStr">
        <is>
          <t>B08GCXFF6T</t>
        </is>
      </c>
      <c r="C20" t="inlineStr">
        <is>
          <t>B08GCXFF6T</t>
        </is>
      </c>
      <c r="E20" t="inlineStr">
        <is>
          <t>FBA_8005-CASE-B</t>
        </is>
      </c>
      <c r="F20" s="73" t="inlineStr">
        <is>
          <t>• Prepack. Seal box. Apply FNSKU label on box.
• Pack in BX-191313
• Apply outer case label (Cover all existing barcodes on case)</t>
        </is>
      </c>
      <c r="I20" s="30">
        <f>VLOOKUP(A20,'[5]ItemReport_10001042616_2025-02-'!$A:$U,21,0)</f>
        <v/>
      </c>
      <c r="J20" t="inlineStr">
        <is>
          <t>BX-12123, Seal w/ White sticker. BX191313</t>
        </is>
      </c>
    </row>
    <row r="21" ht="45" customHeight="1">
      <c r="A21" t="inlineStr">
        <is>
          <t>8006-CASE</t>
        </is>
      </c>
      <c r="B21" t="inlineStr">
        <is>
          <t>B0BG14KCKZ</t>
        </is>
      </c>
      <c r="C21" t="inlineStr">
        <is>
          <t>X003XE2C7F</t>
        </is>
      </c>
      <c r="D21" t="n">
        <v>8006</v>
      </c>
      <c r="E21" t="inlineStr">
        <is>
          <t>FBA_8006-CASE</t>
        </is>
      </c>
      <c r="F21" s="73" t="inlineStr">
        <is>
          <t>• Prepack. Seal box. Apply FNSKU label on box.
• Pack in BX-191313
• Apply outer case label (Cover all existing barcodes on case)</t>
        </is>
      </c>
      <c r="H21" s="39" t="inlineStr">
        <is>
          <t>• Prepack. Seal box. Apply Item label on box.
• Pack in BX-191313
• Apply outer case label</t>
        </is>
      </c>
      <c r="I21" s="30">
        <f>VLOOKUP(A21,'[5]ItemReport_10001042616_2025-02-'!$A:$U,21,0)</f>
        <v/>
      </c>
      <c r="J21" t="inlineStr">
        <is>
          <t>BX-12123, Seal w/ White sticker. BX191313</t>
        </is>
      </c>
    </row>
    <row r="22" ht="60" customHeight="1">
      <c r="A22" t="inlineStr">
        <is>
          <t>8010-EACH</t>
        </is>
      </c>
      <c r="B22" t="inlineStr">
        <is>
          <t>B0B3C4XXJ5</t>
        </is>
      </c>
      <c r="C22" t="inlineStr">
        <is>
          <t>B0B3C4XXJ5</t>
        </is>
      </c>
      <c r="D22" t="n">
        <v>8010</v>
      </c>
      <c r="E22" t="inlineStr">
        <is>
          <t>FBA_8010-EACH</t>
        </is>
      </c>
      <c r="F22" s="73" t="inlineStr">
        <is>
          <t>• Prepack. Seal box with clear label. 
• *DO NOT COVER BARCODE ON KIT BOX*
• 10 boxes per CASE BX-191313
• Apply outer case label (Cover all existing barcodes on case)</t>
        </is>
      </c>
      <c r="H22" s="39" t="inlineStr">
        <is>
          <t>• Prepack. Seal box with clear label. 
• *DO NOT COVER BARCODE ON KIT BOX*
• Apply outer box/case label accordingly to match item#</t>
        </is>
      </c>
      <c r="I22" s="30">
        <f>VLOOKUP(A22,'[5]ItemReport_10001042616_2025-02-'!$A:$U,21,0)</f>
        <v/>
      </c>
      <c r="J22" t="inlineStr">
        <is>
          <t>Printed box #8010, Clear sticker. BX191313</t>
        </is>
      </c>
    </row>
    <row r="23" ht="75" customHeight="1">
      <c r="A23" t="inlineStr">
        <is>
          <t>839-SET4</t>
        </is>
      </c>
      <c r="B23" t="inlineStr">
        <is>
          <t>B01LZ4HWFD</t>
        </is>
      </c>
      <c r="C23" t="inlineStr">
        <is>
          <t>B01LZ4HWFD</t>
        </is>
      </c>
      <c r="D23" t="n">
        <v>839</v>
      </c>
      <c r="E23" t="inlineStr">
        <is>
          <t>FBA_839-SET4</t>
        </is>
      </c>
      <c r="F23" s="73" t="inlineStr">
        <is>
          <t>• Insert 4 pcs per poly bag (different color). Apply FNSKU on the poly bags.
• Insert the poly-bagged sets back to CASE (Cover all existing barcodes on the box/case)
• Buddle box size BX- 17 x 16.5 x 22</t>
        </is>
      </c>
      <c r="H23" s="39" t="inlineStr">
        <is>
          <t>• Insert 4 pcs per poly bag (different color). Apply Item label on each of the poly bags.
• Insert the poly-bagged sets back to CASE (Cover all existing barcodes on the box/case)</t>
        </is>
      </c>
      <c r="I23" s="30">
        <f>VLOOKUP(A23,'[5]ItemReport_10001042616_2025-02-'!$A:$U,21,0)</f>
        <v/>
      </c>
      <c r="J23" t="inlineStr">
        <is>
          <t>Poly Bag 14.5 x 19</t>
        </is>
      </c>
    </row>
    <row r="24" ht="60" customHeight="1">
      <c r="A24" t="inlineStr">
        <is>
          <t>840-PACK4</t>
        </is>
      </c>
      <c r="B24" t="inlineStr">
        <is>
          <t>B08CYBRWPF</t>
        </is>
      </c>
      <c r="C24" t="inlineStr">
        <is>
          <t>X003X0BFG3</t>
        </is>
      </c>
      <c r="D24" t="n">
        <v>840</v>
      </c>
      <c r="E24" t="inlineStr">
        <is>
          <t>FBA_840-PACK4</t>
        </is>
      </c>
      <c r="F24" s="73" t="inlineStr">
        <is>
          <t>• Insert 4 pcs per poly bag. Apply FNSKU on the poly bags.
• Insert the poly-bagged sets back to CASE (Cover all existing barcodes on the box/case)
• Buddle box size BX- 17 x 16.5 x 22</t>
        </is>
      </c>
      <c r="I24" s="30">
        <f>VLOOKUP(A24,'[5]ItemReport_10001042616_2025-02-'!$A:$U,21,0)</f>
        <v/>
      </c>
      <c r="J24" t="inlineStr">
        <is>
          <t>Poly Bag 14.5 x 19</t>
        </is>
      </c>
    </row>
    <row r="25" ht="75" customHeight="1">
      <c r="A25" t="inlineStr">
        <is>
          <t>841-SET4</t>
        </is>
      </c>
      <c r="B25" t="inlineStr">
        <is>
          <t>B07RBC11NP</t>
        </is>
      </c>
      <c r="C25" t="inlineStr">
        <is>
          <t>X003SC38J3</t>
        </is>
      </c>
      <c r="D25" t="n">
        <v>841</v>
      </c>
      <c r="E25" t="inlineStr">
        <is>
          <t>FBA_841-SET4</t>
        </is>
      </c>
      <c r="F25" s="73" t="inlineStr">
        <is>
          <t>• Insert 4 pcs per poly bag (different color). Apply FNSKU on the poly bags.
• Insert the poly-bagged sets back to CASE (Cover all existing barcodes on the box/case)
• Buddle box size BX- 16.75 x 16.5 x 22</t>
        </is>
      </c>
      <c r="H25" s="39" t="inlineStr">
        <is>
          <t>• Insert 4 pcs per poly bag (different color). Apply Item label on each of the poly bags.
• Insert the poly-bagged sets back to CASE (Cover all existing barcodes on the box/case)</t>
        </is>
      </c>
      <c r="I25" s="30">
        <f>VLOOKUP(A25,'[5]ItemReport_10001042616_2025-02-'!$A:$U,21,0)</f>
        <v/>
      </c>
      <c r="J25" t="inlineStr">
        <is>
          <t>Poly Bag 14.5 x 19</t>
        </is>
      </c>
    </row>
    <row r="26" ht="75" customHeight="1">
      <c r="A26" t="inlineStr">
        <is>
          <t>842-SET4</t>
        </is>
      </c>
      <c r="B26" t="inlineStr">
        <is>
          <t>B07R95PGYJ</t>
        </is>
      </c>
      <c r="C26" t="inlineStr">
        <is>
          <t>X003SCCWXL</t>
        </is>
      </c>
      <c r="D26" t="n">
        <v>842</v>
      </c>
      <c r="E26" t="inlineStr">
        <is>
          <t>FBA_842-SET4</t>
        </is>
      </c>
      <c r="F26" s="73" t="inlineStr">
        <is>
          <t>• Insert 4 pcs per poly bag (different color). Apply FNSKU on the poly bags.
• Insert the poly-bagged sets back to CASE (Cover all existing barcodes on the box/case)
• Buddle box size BX- 17 x 16.5 x 22</t>
        </is>
      </c>
      <c r="H26" s="39" t="inlineStr">
        <is>
          <t>• Insert 4 pcs per poly bag (different color). Apply Item label on each of the poly bags.
• Insert the poly-bagged sets back to CASE (Cover all existing barcodes on the box/case)</t>
        </is>
      </c>
      <c r="I26" s="30">
        <f>VLOOKUP(A26,'[5]ItemReport_10001042616_2025-02-'!$A:$U,21,0)</f>
        <v/>
      </c>
      <c r="J26" t="inlineStr">
        <is>
          <t>Poly Bag 14.5 x 19</t>
        </is>
      </c>
    </row>
    <row r="27" ht="60" customHeight="1">
      <c r="A27" t="inlineStr">
        <is>
          <t>847-PACK4</t>
        </is>
      </c>
      <c r="B27" t="inlineStr">
        <is>
          <t>B08QR8VLQ6</t>
        </is>
      </c>
      <c r="C27" t="inlineStr">
        <is>
          <t>X003SCAA3F</t>
        </is>
      </c>
      <c r="D27" t="n">
        <v>847</v>
      </c>
      <c r="E27" t="inlineStr">
        <is>
          <t>FBA_847-PACK4</t>
        </is>
      </c>
      <c r="F27" s="73" t="inlineStr">
        <is>
          <t>• Insert 4 pcs per poly bag. Apply FNSKU on the poly bags.
• Insert the poly-bagged sets back to CASE (Cover all existing barcodes on the box/case)
• New box size BX- 21 x 11.5 x 18.5</t>
        </is>
      </c>
      <c r="I27" s="30">
        <f>VLOOKUP(A27,'[5]ItemReport_10001042616_2025-02-'!$A:$U,21,0)</f>
        <v/>
      </c>
      <c r="J27" t="inlineStr">
        <is>
          <t>Poly Bag 14.5 x 19</t>
        </is>
      </c>
    </row>
    <row r="28" ht="75" customHeight="1">
      <c r="A28" t="inlineStr">
        <is>
          <t>850-SET4</t>
        </is>
      </c>
      <c r="B28" t="inlineStr">
        <is>
          <t>B07RC8TSKL</t>
        </is>
      </c>
      <c r="C28" t="inlineStr">
        <is>
          <t>X003SCCXSP</t>
        </is>
      </c>
      <c r="D28" t="n">
        <v>850</v>
      </c>
      <c r="E28" t="inlineStr">
        <is>
          <t>FBA_850-SET4</t>
        </is>
      </c>
      <c r="F28" s="73" t="inlineStr">
        <is>
          <t>• Insert 4 pcs per poly bag (different color). Apply FNSKU on the poly bags.
• Insert the poly-bagged sets back to CASE (Cover all existing barcodes on the box/case)
• Buddle box size BX- 16.5 x 14.25 x 22</t>
        </is>
      </c>
      <c r="H28" s="39" t="inlineStr">
        <is>
          <t>• Insert 4 pcs per poly bag (different color). Apply Item label on each of the poly bags.
• Insert the poly-bagged sets back to CASE (Cover all existing barcodes on the box/case)</t>
        </is>
      </c>
      <c r="I28" s="30">
        <f>VLOOKUP(A28,'[5]ItemReport_10001042616_2025-02-'!$A:$U,21,0)</f>
        <v/>
      </c>
      <c r="J28" t="inlineStr">
        <is>
          <t>Poly bag 19 x 24</t>
        </is>
      </c>
    </row>
    <row r="29" ht="60" customHeight="1">
      <c r="A29" t="inlineStr">
        <is>
          <t>851-PACK4</t>
        </is>
      </c>
      <c r="B29" t="inlineStr">
        <is>
          <t>B093CRKPKJ</t>
        </is>
      </c>
      <c r="C29" t="inlineStr">
        <is>
          <t>X003SCA9TF</t>
        </is>
      </c>
      <c r="D29" t="n">
        <v>851</v>
      </c>
      <c r="E29" t="inlineStr">
        <is>
          <t>FBA_851-PACK4</t>
        </is>
      </c>
      <c r="F29" s="73" t="inlineStr">
        <is>
          <t>• Insert 4 pcs per poly bag. Apply FNSKU on the poly bags.
• Insert the poly-bagged sets back to CASE (Cover all existing barcodes on the box/case)
• Buddle box size BX- 16.5 x 14 x 22.5</t>
        </is>
      </c>
      <c r="H29" s="39" t="inlineStr">
        <is>
          <t>• Put 4 pcs into polybag and apply item labels on each of the poly bags.
• Insert the poly-bagged sets back to CASE (Cover all existing barcodes on the box/case)</t>
        </is>
      </c>
      <c r="I29" s="30">
        <f>VLOOKUP(A29,'[5]ItemReport_10001042616_2025-02-'!$A:$U,21,0)</f>
        <v/>
      </c>
      <c r="J29" t="inlineStr">
        <is>
          <t>Poly bag 19 x 24</t>
        </is>
      </c>
    </row>
    <row r="30" ht="60" customHeight="1">
      <c r="A30" s="21" t="inlineStr">
        <is>
          <t>5191-EACH</t>
        </is>
      </c>
      <c r="B30" t="inlineStr">
        <is>
          <t>B0BCL6MSMS</t>
        </is>
      </c>
      <c r="C30" t="inlineStr">
        <is>
          <t>B0BCL6MSMS</t>
        </is>
      </c>
      <c r="D30" t="n">
        <v>5191</v>
      </c>
      <c r="E30" t="inlineStr">
        <is>
          <t>FBA_5191-EACH</t>
        </is>
      </c>
      <c r="F30" t="inlineStr">
        <is>
          <t xml:space="preserve">Apply outer box/case label accordingly to match item# (Cover all existing barcodes on box and case) </t>
        </is>
      </c>
      <c r="G30" s="25" t="inlineStr">
        <is>
          <t xml:space="preserve">• Consolidate 3 Cases to 1 case
• Apply outer box/case label accordingly to match item# (Cover all existing barcodes on box/case) </t>
        </is>
      </c>
      <c r="H30" s="17" t="inlineStr">
        <is>
          <t xml:space="preserve">Apply outer box/case label accordingly to match item# (Cover all existing barcodes on box and case) </t>
        </is>
      </c>
      <c r="I30" s="30">
        <f>VLOOKUP(A30,'[5]ItemReport_10001042616_2025-02-'!$A:$U,21,0)</f>
        <v/>
      </c>
      <c r="J30" t="inlineStr">
        <is>
          <t>No Supplies</t>
        </is>
      </c>
    </row>
    <row r="31" ht="120" customHeight="1">
      <c r="A31" s="21" t="inlineStr">
        <is>
          <t>5191-PACK2</t>
        </is>
      </c>
      <c r="B31" t="inlineStr">
        <is>
          <t>B0BCLC7Y4R</t>
        </is>
      </c>
      <c r="C31" t="inlineStr">
        <is>
          <t>X003WOIMP7</t>
        </is>
      </c>
      <c r="D31" t="n">
        <v>5191</v>
      </c>
      <c r="E31" t="inlineStr">
        <is>
          <t>FBA_5191-PACK2</t>
        </is>
      </c>
      <c r="F31" s="25" t="inlineStr">
        <is>
          <t>• Insert 2 pcs into poly bag, apply FNSKU label.
• Put back to CASE (Cover all existing barcodes on the box/case)</t>
        </is>
      </c>
      <c r="G31" s="25" t="inlineStr">
        <is>
      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      </is>
      </c>
      <c r="H31" s="39" t="inlineStr">
        <is>
          <t>• Put 2 pcs into polybag and apply item labels on each of the poly bags.
• Insert the poly-bagged sets back to CASE (Cover all existing barcodes on the box/case)</t>
        </is>
      </c>
      <c r="I31" s="30">
        <f>VLOOKUP(A31,'[5]ItemReport_10001042616_2025-02-'!$A:$U,21,0)</f>
        <v/>
      </c>
      <c r="J31" t="inlineStr">
        <is>
          <t>Poly Bag 10 x 13</t>
        </is>
      </c>
    </row>
    <row r="32" ht="105" customHeight="1">
      <c r="A32" s="21" t="inlineStr">
        <is>
          <t>3163-SET6</t>
        </is>
      </c>
      <c r="B32" t="inlineStr">
        <is>
          <t>B07S28XR7S</t>
        </is>
      </c>
      <c r="C32" t="inlineStr">
        <is>
          <t>X003SBSK1Z</t>
        </is>
      </c>
      <c r="D32" t="n">
        <v>3163</v>
      </c>
      <c r="E32" t="inlineStr">
        <is>
          <t>FBA_3163-SET6</t>
        </is>
      </c>
      <c r="F32" s="25" t="inlineStr">
        <is>
          <t>• Insert 6 pcs per poly bag (6 different color). Apply FNSKU labels on each of the poly bags.
• Insert the poly-bagged sets back to CASE (Cover all existing barcodes on the box/case)</t>
        </is>
      </c>
      <c r="G32" s="25" t="inlineStr">
        <is>
          <t>• Insert 6 pcs per poly bag (6 different color). Apply FNSKU labels on each of the poly bags.
• Insert the poly-bagged sets back to CASE (Cover all existing barcodes on the box/case)
• Consolidate 4 cases to 1 case to ship</t>
        </is>
      </c>
      <c r="I32" s="30">
        <f>VLOOKUP(A32,'[5]ItemReport_10001042616_2025-02-'!$A:$U,21,0)</f>
        <v/>
      </c>
      <c r="J32" t="inlineStr">
        <is>
          <t>Poly Bag 12 x 15.5</t>
        </is>
      </c>
    </row>
    <row r="33" ht="90" customHeight="1">
      <c r="A33" s="21" t="inlineStr">
        <is>
          <t>5081-PACK4</t>
        </is>
      </c>
      <c r="B33" t="inlineStr">
        <is>
          <t>B094Q4JFP1</t>
        </is>
      </c>
      <c r="F33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G33" s="25" t="inlineStr">
        <is>
          <t>• Put 4 pcs into polybag and apply FNSKU labels on each of the poly bags.
• Insert the poly-bagged sets back to CASE (Cover all existing barcodes on the box/case)
• Consolidate 3 cases to 1 case to ship</t>
        </is>
      </c>
      <c r="H33" s="39" t="inlineStr">
        <is>
          <t>• Put 4 pcs into polybag and apply item labels on each of the poly bags.
• Insert the poly-bagged sets back to CASE (Cover all existing barcodes on the box/case)</t>
        </is>
      </c>
      <c r="I33" s="30">
        <f>VLOOKUP(A33,'[5]ItemReport_10001042616_2025-02-'!$A:$U,21,0)</f>
        <v/>
      </c>
      <c r="J33" t="inlineStr">
        <is>
          <t>Poly Bag 12 x 15.5</t>
        </is>
      </c>
    </row>
    <row r="34">
      <c r="A34" t="inlineStr">
        <is>
          <t>1223-EACH</t>
        </is>
      </c>
      <c r="B34" t="inlineStr">
        <is>
          <t>B0018MOWBC</t>
        </is>
      </c>
      <c r="H34" t="inlineStr">
        <is>
          <t xml:space="preserve">Apply outer box/case label accordingly to match item# (Cover all existing barcodes on box and case) </t>
        </is>
      </c>
      <c r="I34" s="30">
        <f>VLOOKUP(A34,'[5]ItemReport_10001042616_2025-02-'!$A:$U,21,0)</f>
        <v/>
      </c>
      <c r="J34" t="inlineStr">
        <is>
          <t>No Supplies</t>
        </is>
      </c>
    </row>
    <row r="35">
      <c r="A35" t="inlineStr">
        <is>
          <t>1200-EACH</t>
        </is>
      </c>
      <c r="B35" t="inlineStr">
        <is>
          <t>B00GTEIYWM</t>
        </is>
      </c>
      <c r="D35" t="n">
        <v>1200</v>
      </c>
      <c r="E35" t="inlineStr">
        <is>
          <t>1200-EACH</t>
        </is>
      </c>
      <c r="H35" s="17" t="inlineStr">
        <is>
          <t xml:space="preserve">Apply outer box/case label accordingly to match item# (Cover all existing barcodes on box and case) </t>
        </is>
      </c>
      <c r="I35" s="30">
        <f>VLOOKUP(A35,'[5]ItemReport_10001042616_2025-02-'!$A:$U,21,0)</f>
        <v/>
      </c>
      <c r="J35" t="inlineStr">
        <is>
          <t>No Supplies</t>
        </is>
      </c>
    </row>
    <row r="36" ht="60" customHeight="1">
      <c r="A36" t="inlineStr">
        <is>
          <t>1200-PACK2</t>
        </is>
      </c>
      <c r="B36" t="inlineStr">
        <is>
          <t>B08FRRPCFB</t>
        </is>
      </c>
      <c r="D36" t="n">
        <v>1200</v>
      </c>
      <c r="E36" t="inlineStr">
        <is>
          <t>1200-PACK2</t>
        </is>
      </c>
      <c r="F36" t="inlineStr">
        <is>
          <t>• Insert 2 pcs into poly bag, apply FNSKU label.
• Put back to CASE (Cover all existing barcodes on the box/case)</t>
        </is>
      </c>
      <c r="H36" s="39" t="inlineStr">
        <is>
          <t>• Put 2 pcs into polybag and apply item labels on each of the poly bags.
• Insert the poly-bagged sets back to CASE. Discard inner box (Cover all existing barcodes on the box/case)</t>
        </is>
      </c>
      <c r="I36" s="30">
        <f>VLOOKUP(A36,'[5]ItemReport_10001042616_2025-02-'!$A:$U,21,0)</f>
        <v/>
      </c>
      <c r="J36" t="inlineStr">
        <is>
          <t>Poly Bag 6 x 9</t>
        </is>
      </c>
    </row>
    <row r="37" ht="60" customHeight="1">
      <c r="A37" t="inlineStr">
        <is>
          <t>1201-PACK2</t>
        </is>
      </c>
      <c r="B37" t="inlineStr">
        <is>
          <t>B08FRRVXYG</t>
        </is>
      </c>
      <c r="F37" s="25" t="inlineStr">
        <is>
          <t>• Put 2 pcs into polybag and apply FNSKU labels on each of the poly bags.
• Insert the poly-bagged sets back to BOX (Cover all existing barcodes on the box/case)</t>
        </is>
      </c>
      <c r="I37" s="30">
        <f>VLOOKUP(A37,'[5]ItemReport_10001042616_2025-02-'!$A:$U,21,0)</f>
        <v/>
      </c>
      <c r="J37" t="inlineStr">
        <is>
          <t>Poly Bag 6 x 9</t>
        </is>
      </c>
    </row>
    <row r="38">
      <c r="A38" t="inlineStr">
        <is>
          <t>3001-EACH</t>
        </is>
      </c>
      <c r="B38" t="inlineStr">
        <is>
          <t>B0018MSDKI</t>
        </is>
      </c>
      <c r="F38" t="inlineStr">
        <is>
          <t xml:space="preserve">Apply outer box/case label accordingly to match item# (Cover all existing barcodes on the box/case) </t>
        </is>
      </c>
    </row>
    <row r="39">
      <c r="A39" t="inlineStr">
        <is>
          <t>120-EACH</t>
        </is>
      </c>
      <c r="B39" t="inlineStr">
        <is>
          <t>B003BS9G44</t>
        </is>
      </c>
      <c r="C39" t="inlineStr">
        <is>
          <t>B003BS9G44</t>
        </is>
      </c>
      <c r="E39" t="inlineStr">
        <is>
          <t>FBA_120-EACH</t>
        </is>
      </c>
      <c r="F39" t="inlineStr">
        <is>
          <t xml:space="preserve">Apply outer box/case label accordingly to match item# (Cover all existing barcodes on the box/case) </t>
        </is>
      </c>
      <c r="I39" s="30">
        <f>VLOOKUP(A39,'[5]ItemReport_10001042616_2025-02-'!$A:$U,21,0)</f>
        <v/>
      </c>
      <c r="J39" t="inlineStr">
        <is>
          <t>No Supplies</t>
        </is>
      </c>
    </row>
    <row r="40">
      <c r="A40" t="inlineStr">
        <is>
          <t>3117-EACH</t>
        </is>
      </c>
      <c r="B40" t="inlineStr">
        <is>
          <t>B0019IGN8U</t>
        </is>
      </c>
      <c r="H40" s="17" t="inlineStr">
        <is>
          <t xml:space="preserve">Apply outer box/case label accordingly to match item# (Cover all existing barcodes on box and case) </t>
        </is>
      </c>
      <c r="I40" s="30">
        <f>VLOOKUP(A40,'[5]ItemReport_10001042616_2025-02-'!$A:$U,21,0)</f>
        <v/>
      </c>
      <c r="J40" t="inlineStr">
        <is>
          <t>No Supplies</t>
        </is>
      </c>
    </row>
    <row r="41">
      <c r="A41" t="inlineStr">
        <is>
          <t>1213-EACH</t>
        </is>
      </c>
      <c r="B41" t="inlineStr">
        <is>
          <t>B0019IH7IK</t>
        </is>
      </c>
      <c r="H41" s="17" t="inlineStr">
        <is>
          <t xml:space="preserve">Apply outer box/case label accordingly to match item# (Cover all existing barcodes on box and case) </t>
        </is>
      </c>
      <c r="I41" s="30">
        <f>VLOOKUP(A41,'[5]ItemReport_10001042616_2025-02-'!$A:$U,21,0)</f>
        <v/>
      </c>
      <c r="J41" t="inlineStr">
        <is>
          <t>No Supplies</t>
        </is>
      </c>
    </row>
    <row r="42">
      <c r="A42" t="inlineStr">
        <is>
          <t>1215-EACH</t>
        </is>
      </c>
      <c r="B42" t="inlineStr">
        <is>
          <t>B0CJMRSK5J</t>
        </is>
      </c>
      <c r="C42" t="inlineStr">
        <is>
          <t>X0043UN4H5</t>
        </is>
      </c>
      <c r="E42" t="inlineStr">
        <is>
          <t>FBA_1215-EACH</t>
        </is>
      </c>
      <c r="F42" t="inlineStr">
        <is>
          <t xml:space="preserve">• Use FNSKU to label each item (cover barcode). Apply outer box/case label accordingly to match item# (Cover all existing barcodes on the box/case) </t>
        </is>
      </c>
      <c r="I42" s="30">
        <f>VLOOKUP(A42,'[5]ItemReport_10001042616_2025-02-'!$A:$U,21,0)</f>
        <v/>
      </c>
      <c r="J42" t="inlineStr">
        <is>
          <t>No Supplies</t>
        </is>
      </c>
    </row>
    <row r="43">
      <c r="A43" t="inlineStr">
        <is>
          <t>1217-EACH</t>
        </is>
      </c>
      <c r="B43" t="inlineStr">
        <is>
          <t>B07RZV667Y</t>
        </is>
      </c>
      <c r="D43" t="n">
        <v>1217</v>
      </c>
      <c r="E43" t="inlineStr">
        <is>
          <t>1217-EACH</t>
        </is>
      </c>
      <c r="F43" t="inlineStr">
        <is>
          <t>• Use FNSKU to label each item (cover barcode). 
• Put item back to CASE. Discard inner box
• Apply outer case label accordingly to match item# (Cover all existing barcodes on the case)</t>
        </is>
      </c>
      <c r="H43" s="17" t="inlineStr">
        <is>
          <t xml:space="preserve">Apply outer box/case label accordingly to match item# (Cover all existing barcodes on box and case) </t>
        </is>
      </c>
      <c r="I43" s="30">
        <f>VLOOKUP(A43,'[5]ItemReport_10001042616_2025-02-'!$A:$U,21,0)</f>
        <v/>
      </c>
      <c r="J43" t="inlineStr">
        <is>
          <t>No Supplies</t>
        </is>
      </c>
    </row>
    <row r="44">
      <c r="A44" t="inlineStr">
        <is>
          <t>596-EACH</t>
        </is>
      </c>
      <c r="B44" t="inlineStr">
        <is>
          <t>B0019IIQRG</t>
        </is>
      </c>
      <c r="H44" s="17" t="inlineStr">
        <is>
          <t xml:space="preserve">Apply outer box/case label accordingly to match item# (Cover all existing barcodes on box and case) </t>
        </is>
      </c>
      <c r="I44" s="30">
        <f>VLOOKUP(A44,'[5]ItemReport_10001042616_2025-02-'!$A:$U,21,0)</f>
        <v/>
      </c>
      <c r="J44" t="inlineStr">
        <is>
          <t>No Supplies</t>
        </is>
      </c>
    </row>
    <row r="45">
      <c r="A45" t="inlineStr">
        <is>
          <t>3811-EACH</t>
        </is>
      </c>
      <c r="B45" t="inlineStr">
        <is>
          <t>B0019IMW5I</t>
        </is>
      </c>
      <c r="H45" t="inlineStr">
        <is>
          <t xml:space="preserve">Apply outer box/case label accordingly to match item# (Cover all existing barcodes on box and case) </t>
        </is>
      </c>
      <c r="I45" s="30">
        <f>VLOOKUP(A45,'[5]ItemReport_10001042616_2025-02-'!$A:$U,21,0)</f>
        <v/>
      </c>
      <c r="J45" t="inlineStr">
        <is>
          <t>No Supplies</t>
        </is>
      </c>
    </row>
    <row r="46">
      <c r="A46" t="inlineStr">
        <is>
          <t>1202-EACH</t>
        </is>
      </c>
      <c r="B46" t="inlineStr">
        <is>
          <t>B0019IO4F4</t>
        </is>
      </c>
      <c r="H46" t="inlineStr">
        <is>
          <t xml:space="preserve">Apply outer box/case label accordingly to match item# (Cover all existing barcodes on box and case) </t>
        </is>
      </c>
      <c r="I46" s="30">
        <f>VLOOKUP(A46,'[5]ItemReport_10001042616_2025-02-'!$A:$U,21,0)</f>
        <v/>
      </c>
      <c r="J46" t="inlineStr">
        <is>
          <t>No Supplies</t>
        </is>
      </c>
    </row>
    <row r="47">
      <c r="A47" t="inlineStr">
        <is>
          <t>1225-EACH</t>
        </is>
      </c>
      <c r="B47" t="inlineStr">
        <is>
          <t>B0019IMQFE</t>
        </is>
      </c>
      <c r="C47" t="inlineStr">
        <is>
          <t>B0019IMQFE</t>
        </is>
      </c>
      <c r="E47" t="inlineStr">
        <is>
          <t>FBA_1225-EACH</t>
        </is>
      </c>
      <c r="F47" t="inlineStr">
        <is>
          <t xml:space="preserve">• Use FNSKU to label each item (cover barcode). Apply outer box/case label accordingly to match item# (Cover all existing barcodes on the box/case) </t>
        </is>
      </c>
      <c r="H47" s="17" t="inlineStr">
        <is>
          <t xml:space="preserve">Apply outer box/case label accordingly to match item# (Cover all existing barcodes on the box and case) </t>
        </is>
      </c>
      <c r="I47" s="30">
        <f>VLOOKUP(A47,'[5]ItemReport_10001042616_2025-02-'!$A:$U,21,0)</f>
        <v/>
      </c>
      <c r="J47" t="inlineStr">
        <is>
          <t>No Supplies</t>
        </is>
      </c>
    </row>
    <row r="48">
      <c r="A48" t="inlineStr">
        <is>
          <t>1225-EACH-1</t>
        </is>
      </c>
      <c r="B48" t="inlineStr">
        <is>
          <t>B0019IMQFE</t>
        </is>
      </c>
      <c r="C48" t="inlineStr">
        <is>
          <t>X0044VTEV3</t>
        </is>
      </c>
      <c r="E48" t="inlineStr">
        <is>
          <t>FBA_1225-EACH-1</t>
        </is>
      </c>
      <c r="F48" t="inlineStr">
        <is>
          <t xml:space="preserve">• Use FNSKU to label each item (cover barcode). Apply outer box/case label accordingly to match item# (Cover all existing barcodes on the box/case) </t>
        </is>
      </c>
      <c r="I48" s="30">
        <f>VLOOKUP(A48,'[5]ItemReport_10001042616_2025-02-'!$A:$U,21,0)</f>
        <v/>
      </c>
      <c r="J48" t="inlineStr">
        <is>
          <t>No Supplies</t>
        </is>
      </c>
    </row>
    <row r="49">
      <c r="A49" t="inlineStr">
        <is>
          <t>1227-EACH</t>
        </is>
      </c>
      <c r="B49" t="inlineStr">
        <is>
          <t>B08WPW8T92</t>
        </is>
      </c>
      <c r="C49" t="inlineStr">
        <is>
          <t>X0043V3IBL</t>
        </is>
      </c>
      <c r="E49" t="inlineStr">
        <is>
          <t>FBA_1227-EACH</t>
        </is>
      </c>
      <c r="F49" t="inlineStr">
        <is>
          <t xml:space="preserve">• Use FNSKU to label each item (cover barcode). Apply outer case label accordingly to match item# (Cover all existing barcodes on the case) </t>
        </is>
      </c>
      <c r="I49" s="30">
        <f>VLOOKUP(A49,'[5]ItemReport_10001042616_2025-02-'!$A:$U,21,0)</f>
        <v/>
      </c>
      <c r="J49" t="inlineStr">
        <is>
          <t>No Supplies</t>
        </is>
      </c>
    </row>
    <row r="50" ht="60" customHeight="1">
      <c r="A50" t="inlineStr">
        <is>
          <t>1228-PACK2</t>
        </is>
      </c>
      <c r="B50" t="inlineStr">
        <is>
          <t>B08FRRVHV5</t>
        </is>
      </c>
      <c r="F50" s="25" t="inlineStr">
        <is>
          <t>• Put 2 pcs into polybag and apply FNSKU labels on each of the poly bags.
• Insert the poly-bagged sets back to BOX (Cover all existing barcodes on the box/case)</t>
        </is>
      </c>
      <c r="I50" s="30">
        <f>VLOOKUP(A50,'[5]ItemReport_10001042616_2025-02-'!$A:$U,21,0)</f>
        <v/>
      </c>
      <c r="J50" t="inlineStr">
        <is>
          <t>Poly Bag 7.5 x 10.5</t>
        </is>
      </c>
    </row>
    <row r="51">
      <c r="A51" t="inlineStr">
        <is>
          <t>1236-EACH</t>
        </is>
      </c>
      <c r="B51" t="inlineStr">
        <is>
          <t>B07S2XQNWH</t>
        </is>
      </c>
      <c r="F51" t="inlineStr">
        <is>
          <t xml:space="preserve">• Use FNSKU to label each item (cover barcode). Apply outer box/case label accordingly to match item# (Cover all existing barcodes on the box/case) </t>
        </is>
      </c>
      <c r="I51" s="30">
        <f>VLOOKUP(A51,'[5]ItemReport_10001042616_2025-02-'!$A:$U,21,0)</f>
        <v/>
      </c>
      <c r="J51" t="inlineStr">
        <is>
          <t>No Supplies</t>
        </is>
      </c>
    </row>
    <row r="52">
      <c r="A52" t="inlineStr">
        <is>
          <t>2506-EACH</t>
        </is>
      </c>
      <c r="B52" t="inlineStr">
        <is>
          <t>B001EQ0A1S</t>
        </is>
      </c>
      <c r="H52" t="inlineStr">
        <is>
          <t xml:space="preserve">Apply outer box/case label accordingly to match item# (Cover all existing barcodes on box and case) </t>
        </is>
      </c>
      <c r="I52" s="30">
        <f>VLOOKUP(A52,'[5]ItemReport_10001042616_2025-02-'!$A:$U,21,0)</f>
        <v/>
      </c>
      <c r="J52" t="inlineStr">
        <is>
          <t>No Supplies</t>
        </is>
      </c>
    </row>
    <row r="53">
      <c r="A53" t="inlineStr">
        <is>
          <t>528-EACH</t>
        </is>
      </c>
      <c r="B53" t="inlineStr">
        <is>
          <t>B002KIIA98</t>
        </is>
      </c>
      <c r="H53" t="inlineStr">
        <is>
          <t xml:space="preserve">Apply outer box/case label accordingly to match item# (Cover all existing barcodes on box and case) </t>
        </is>
      </c>
      <c r="I53" s="30">
        <f>VLOOKUP(A53,'[5]ItemReport_10001042616_2025-02-'!$A:$U,21,0)</f>
        <v/>
      </c>
      <c r="J53" t="inlineStr">
        <is>
          <t>No Supplies</t>
        </is>
      </c>
    </row>
    <row r="54">
      <c r="A54" t="inlineStr">
        <is>
          <t>718-EACH</t>
        </is>
      </c>
      <c r="B54" t="inlineStr">
        <is>
          <t>B002UKOKPO</t>
        </is>
      </c>
      <c r="H54" s="17" t="inlineStr">
        <is>
          <t xml:space="preserve">Apply outer box/case label accordingly to match item# (Cover all existing barcodes on box and case) </t>
        </is>
      </c>
      <c r="I54" s="30">
        <f>VLOOKUP(A54,'[5]ItemReport_10001042616_2025-02-'!$A:$U,21,0)</f>
        <v/>
      </c>
      <c r="J54" t="inlineStr">
        <is>
          <t>No Supplies</t>
        </is>
      </c>
    </row>
    <row r="55">
      <c r="A55" t="inlineStr">
        <is>
          <t>1263-EACH</t>
        </is>
      </c>
      <c r="B55" t="inlineStr">
        <is>
          <t>B07S2ZVL8K</t>
        </is>
      </c>
      <c r="C55" t="inlineStr">
        <is>
          <t>X003TJ47A9</t>
        </is>
      </c>
      <c r="D55" t="n">
        <v>1263</v>
      </c>
      <c r="E55" t="inlineStr">
        <is>
          <t>FBA_1263-EACH</t>
        </is>
      </c>
      <c r="F55" t="inlineStr">
        <is>
          <t xml:space="preserve">• Use FNSKU to label each item (cover barcode). Apply outer box/case label accordingly to match item# (Cover all existing barcodes on the box/case) </t>
        </is>
      </c>
      <c r="H55" s="17" t="inlineStr">
        <is>
          <t xml:space="preserve">Apply outer box/case label accordingly to match item# (Cover all existing barcodes on box and case) </t>
        </is>
      </c>
      <c r="I55" s="30">
        <f>VLOOKUP(A55,'[5]ItemReport_10001042616_2025-02-'!$A:$U,21,0)</f>
        <v/>
      </c>
      <c r="J55" t="inlineStr">
        <is>
          <t>No Supplies</t>
        </is>
      </c>
    </row>
    <row r="56">
      <c r="A56" t="inlineStr">
        <is>
          <t>1274-EACH</t>
        </is>
      </c>
      <c r="B56" t="inlineStr">
        <is>
          <t>B07S421XBP</t>
        </is>
      </c>
      <c r="D56" t="n">
        <v>1274</v>
      </c>
      <c r="H56" s="17" t="inlineStr">
        <is>
          <t xml:space="preserve">Apply outer box/case label accordingly to match item# (Cover all existing barcodes on box and case) </t>
        </is>
      </c>
      <c r="I56" s="30">
        <f>VLOOKUP(A56,'[5]ItemReport_10001042616_2025-02-'!$A:$U,21,0)</f>
        <v/>
      </c>
      <c r="J56" t="inlineStr">
        <is>
          <t>No Supplies</t>
        </is>
      </c>
    </row>
    <row r="57">
      <c r="A57" t="inlineStr">
        <is>
          <t>1277-EACH</t>
        </is>
      </c>
      <c r="B57" t="inlineStr">
        <is>
          <t>B0B9P3TD4K</t>
        </is>
      </c>
      <c r="C57" t="inlineStr">
        <is>
          <t>B0B9P3TD4K</t>
        </is>
      </c>
      <c r="E57" t="inlineStr">
        <is>
          <t>FBA_1277-EACH</t>
        </is>
      </c>
      <c r="F57" t="inlineStr">
        <is>
          <t xml:space="preserve">Apply outer box/case label accordingly to match item# (Cover all existing barcodes on the box/case) </t>
        </is>
      </c>
      <c r="I57" s="30">
        <f>VLOOKUP(A57,'[5]ItemReport_10001042616_2025-02-'!$A:$U,21,0)</f>
        <v/>
      </c>
      <c r="J57" t="inlineStr">
        <is>
          <t>No Supplies</t>
        </is>
      </c>
    </row>
    <row r="58">
      <c r="A58" t="inlineStr">
        <is>
          <t>1754-EACH</t>
        </is>
      </c>
      <c r="B58" t="inlineStr">
        <is>
          <t>B002URGFGO</t>
        </is>
      </c>
      <c r="F58" t="inlineStr">
        <is>
          <t>• Use FNSKU to label each item (cover barcode). 
• Put item back to CASE. Discard inner box
• Apply outer case label accordingly to match item# (Cover all existing barcodes on the case)</t>
        </is>
      </c>
      <c r="H58" t="inlineStr">
        <is>
          <t xml:space="preserve">Apply outer box/case label accordingly to match item# (Cover all existing barcodes on box and case) </t>
        </is>
      </c>
      <c r="I58" s="30">
        <f>VLOOKUP(A58,'[5]ItemReport_10001042616_2025-02-'!$A:$U,21,0)</f>
        <v/>
      </c>
      <c r="J58" t="inlineStr">
        <is>
          <t>No Supplies</t>
        </is>
      </c>
    </row>
    <row r="59">
      <c r="A59" t="inlineStr">
        <is>
          <t>1286-EACH</t>
        </is>
      </c>
      <c r="B59" t="inlineStr">
        <is>
          <t>B07HY4Z2YL</t>
        </is>
      </c>
      <c r="C59" t="inlineStr">
        <is>
          <t>B07HY4Z2YL</t>
        </is>
      </c>
      <c r="D59" t="n">
        <v>1286</v>
      </c>
      <c r="E59" t="inlineStr">
        <is>
          <t>FBA_1286-EACH</t>
        </is>
      </c>
      <c r="F59" t="inlineStr">
        <is>
          <t xml:space="preserve">Apply outer box/case label accordingly to match item# (Cover all existing barcodes on the box/case) </t>
        </is>
      </c>
      <c r="H59" s="17" t="inlineStr">
        <is>
          <t xml:space="preserve">Apply outer box/case label accordingly to match item# (Cover all existing barcodes on box and case) </t>
        </is>
      </c>
      <c r="I59" s="30">
        <f>VLOOKUP(A59,'[5]ItemReport_10001042616_2025-02-'!$A:$U,21,0)</f>
        <v/>
      </c>
      <c r="J59" t="inlineStr">
        <is>
          <t>No Supplies</t>
        </is>
      </c>
    </row>
    <row r="60" ht="60" customHeight="1">
      <c r="A60" t="inlineStr">
        <is>
          <t>1286-PACK2</t>
        </is>
      </c>
      <c r="B60" t="inlineStr">
        <is>
          <t>B08FRS3TML</t>
        </is>
      </c>
      <c r="F6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H60" s="39" t="inlineStr">
        <is>
          <t>• Put 2 pcs into polybag and apply item labels on each of the poly bags.
• Insert the poly-bagged sets back to BOX (Cover all existing barcodes on the box/case)</t>
        </is>
      </c>
      <c r="I60" s="30">
        <f>VLOOKUP(A60,'[5]ItemReport_10001042616_2025-02-'!$A:$U,21,0)</f>
        <v/>
      </c>
      <c r="J60" t="inlineStr">
        <is>
          <t>Poly Bag 7.5 x 10.5</t>
        </is>
      </c>
    </row>
    <row r="61">
      <c r="A61" t="inlineStr">
        <is>
          <t>1292-EACH</t>
        </is>
      </c>
      <c r="B61" t="inlineStr">
        <is>
          <t>B0B9Q8LBNN</t>
        </is>
      </c>
      <c r="F61" t="inlineStr">
        <is>
          <t xml:space="preserve">Apply outer box/case label accordingly to match item# (Cover all existing barcodes on the box/case) </t>
        </is>
      </c>
      <c r="H61" t="inlineStr">
        <is>
          <t xml:space="preserve">Apply outer box/case label accordingly to match item# (Cover all existing barcodes on box and case) </t>
        </is>
      </c>
      <c r="I61" s="30">
        <f>VLOOKUP(A61,'[5]ItemReport_10001042616_2025-02-'!$A:$U,21,0)</f>
        <v/>
      </c>
      <c r="J61" t="inlineStr">
        <is>
          <t>No Supplies</t>
        </is>
      </c>
    </row>
    <row r="62">
      <c r="A62" t="inlineStr">
        <is>
          <t>1293-EACH</t>
        </is>
      </c>
      <c r="B62" t="inlineStr">
        <is>
          <t>B0B9PNPMH2</t>
        </is>
      </c>
      <c r="F62" t="inlineStr">
        <is>
          <t xml:space="preserve">Apply outer box/case label accordingly to match item# (Cover all existing barcodes on the box/case) </t>
        </is>
      </c>
      <c r="H62" t="inlineStr">
        <is>
          <t xml:space="preserve">Apply outer box/case label accordingly to match item# (Cover all existing barcodes on box and case) </t>
        </is>
      </c>
      <c r="I62" s="30">
        <f>VLOOKUP(A62,'[5]ItemReport_10001042616_2025-02-'!$A:$U,21,0)</f>
        <v/>
      </c>
      <c r="J62" t="inlineStr">
        <is>
          <t>No Supplies</t>
        </is>
      </c>
    </row>
    <row r="63">
      <c r="A63" t="inlineStr">
        <is>
          <t>1301-BOX</t>
        </is>
      </c>
      <c r="B63" t="inlineStr">
        <is>
          <t>B07XQJFXT3</t>
        </is>
      </c>
      <c r="F6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3" s="30">
        <f>VLOOKUP(A63,'[5]ItemReport_10001042616_2025-02-'!$A:$U,21,0)</f>
        <v/>
      </c>
      <c r="J63" t="inlineStr">
        <is>
          <t>No Supplies</t>
        </is>
      </c>
    </row>
    <row r="64" ht="60" customHeight="1">
      <c r="A64" t="inlineStr">
        <is>
          <t>1320-SET6</t>
        </is>
      </c>
      <c r="B64" t="inlineStr">
        <is>
          <t>B07S2VVY88</t>
        </is>
      </c>
      <c r="C64" t="inlineStr">
        <is>
          <t>X004KT365J</t>
        </is>
      </c>
      <c r="F64" s="25" t="inlineStr">
        <is>
          <t>• Put 6 pcs (different color) per poly bag. Apply FNSKU on the poly bags.
• Put the poly-bagged sets back to CASE (Cover all existing barcodes on the box/case)</t>
        </is>
      </c>
    </row>
    <row r="65" ht="60" customHeight="1">
      <c r="A65" t="inlineStr">
        <is>
          <t>1501-SET2</t>
        </is>
      </c>
      <c r="B65" t="inlineStr">
        <is>
          <t>B084JDH3RZ</t>
        </is>
      </c>
      <c r="D65" t="n">
        <v>1501</v>
      </c>
      <c r="E65" t="inlineStr">
        <is>
          <t>1501-SET2</t>
        </is>
      </c>
      <c r="H65" s="39" t="inlineStr">
        <is>
          <t>• Put 2 pcs into polybag (different assortment)(hide the barcode), apply Item label on each of the poly bags.
• Insert the poly-bagged sets back to BOX (Cover all existing barcodes on the box/case)</t>
        </is>
      </c>
      <c r="I65" s="30">
        <f>VLOOKUP(A65,'[5]ItemReport_10001042616_2025-02-'!$A:$U,21,0)</f>
        <v/>
      </c>
      <c r="J65" t="inlineStr">
        <is>
          <t>Poly Bag 6 x 9</t>
        </is>
      </c>
    </row>
    <row r="66">
      <c r="A66" t="inlineStr">
        <is>
          <t>1502-EACH</t>
        </is>
      </c>
      <c r="B66" t="inlineStr">
        <is>
          <t>B002WFI620</t>
        </is>
      </c>
      <c r="C66" t="inlineStr">
        <is>
          <t>B002WFI620</t>
        </is>
      </c>
      <c r="D66" t="n">
        <v>1502</v>
      </c>
      <c r="E66" t="inlineStr">
        <is>
          <t>FBA_1502-EACH</t>
        </is>
      </c>
      <c r="F66" t="inlineStr">
        <is>
          <t xml:space="preserve">Cover inner box barcode. Apply outer case label accordingly to match item# (Cover barcodes on the case) </t>
        </is>
      </c>
      <c r="H66" s="17" t="inlineStr">
        <is>
          <t xml:space="preserve">Apply outer box/case label accordingly to match item# (Cover all existing barcodes on box and case) </t>
        </is>
      </c>
      <c r="I66" s="30">
        <f>VLOOKUP(A66,'[5]ItemReport_10001042616_2025-02-'!$A:$U,21,0)</f>
        <v/>
      </c>
      <c r="J66" t="inlineStr">
        <is>
          <t>No Supplies</t>
        </is>
      </c>
    </row>
    <row r="67" ht="60" customHeight="1">
      <c r="A67" t="inlineStr">
        <is>
          <t>1502-SET2</t>
        </is>
      </c>
      <c r="B67" t="inlineStr">
        <is>
          <t>B084JMW3MJ</t>
        </is>
      </c>
      <c r="C67" t="inlineStr">
        <is>
          <t>X003BT3R3Z</t>
        </is>
      </c>
      <c r="D67" t="n">
        <v>1502</v>
      </c>
      <c r="E67" t="inlineStr">
        <is>
          <t>FBA_1502-SET2</t>
        </is>
      </c>
      <c r="F67" s="25" t="inlineStr">
        <is>
          <t>• Put 2 pcs into polybag (different assortment)(hide the barcode), apply FNSKU labels on each of the poly bags.
• Insert the poly-bagged sets back to CASE. (discard inner box) (Cover all existing barcodes on the box/case)</t>
        </is>
      </c>
      <c r="H67" s="39" t="inlineStr">
        <is>
          <t>• Put 2 pcs into polybag (different assortment)(hide the barcode), apply Item label on each of the poly bags.
• Insert the poly-bagged sets back to BOX (discard inner box) (Cover all existing barcodes on the box/case)</t>
        </is>
      </c>
      <c r="I67" s="30">
        <f>VLOOKUP(A67,'[5]ItemReport_10001042616_2025-02-'!$A:$U,21,0)</f>
        <v/>
      </c>
      <c r="J67" t="inlineStr">
        <is>
          <t>Poly Bag 6 x 9</t>
        </is>
      </c>
    </row>
    <row r="68" ht="60" customHeight="1">
      <c r="A68" t="inlineStr">
        <is>
          <t>1611-PACK2</t>
        </is>
      </c>
      <c r="B68" t="inlineStr">
        <is>
          <t>B08DHNM91D</t>
        </is>
      </c>
      <c r="F68" s="25" t="inlineStr">
        <is>
          <t>• Put 2 pcs into polybag and apply FNSKU labels on each of the poly bags.
• Insert the poly-bagged sets back to BOX (Cover all existing barcodes on the box/case)</t>
        </is>
      </c>
      <c r="I68" s="30">
        <f>VLOOKUP(A68,'[5]ItemReport_10001042616_2025-02-'!$A:$U,21,0)</f>
        <v/>
      </c>
    </row>
    <row r="69">
      <c r="A69" t="inlineStr">
        <is>
          <t>1612-EACH</t>
        </is>
      </c>
      <c r="B69" t="inlineStr">
        <is>
          <t>B07RJZRZ9N</t>
        </is>
      </c>
      <c r="D69" t="n">
        <v>1612</v>
      </c>
      <c r="E69" t="inlineStr">
        <is>
          <t>FBA_1612-EACH</t>
        </is>
      </c>
      <c r="F69" t="inlineStr">
        <is>
          <t>• Use FNSKU to label each item (cover barcode). 
• Put item back to CASE. Discard inner box
• Apply outer case label accordingly to match item# (Cover all existing barcodes on the case)</t>
        </is>
      </c>
      <c r="H69" s="17" t="inlineStr">
        <is>
          <t xml:space="preserve">Apply outer box/case label accordingly to match item# (Cover all existing barcodes on box and case) </t>
        </is>
      </c>
      <c r="I69" s="30">
        <f>VLOOKUP(A69,'[5]ItemReport_10001042616_2025-02-'!$A:$U,21,0)</f>
        <v/>
      </c>
      <c r="J69" t="inlineStr">
        <is>
          <t>No Supplies</t>
        </is>
      </c>
    </row>
    <row r="70">
      <c r="A70" t="inlineStr">
        <is>
          <t>332-EACH</t>
        </is>
      </c>
      <c r="B70" t="inlineStr">
        <is>
          <t>B002URNQZ2</t>
        </is>
      </c>
      <c r="H70" s="17" t="inlineStr">
        <is>
          <t xml:space="preserve">Apply outer box/case label accordingly to match item# (Cover all existing barcodes on box and case) </t>
        </is>
      </c>
      <c r="I70" s="30">
        <f>VLOOKUP(A70,'[5]ItemReport_10001042616_2025-02-'!$A:$U,21,0)</f>
        <v/>
      </c>
      <c r="J70" t="inlineStr">
        <is>
          <t>No Supplies</t>
        </is>
      </c>
    </row>
    <row r="71">
      <c r="A71" t="inlineStr">
        <is>
          <t>1613-EACH</t>
        </is>
      </c>
      <c r="B71" t="inlineStr">
        <is>
          <t>B07RL4KKRS</t>
        </is>
      </c>
      <c r="D71" t="n">
        <v>1613</v>
      </c>
      <c r="E71" t="inlineStr">
        <is>
          <t>FBA_1613-EACH</t>
        </is>
      </c>
      <c r="F71" t="inlineStr">
        <is>
          <t>• Use FNSKU to label each item (cover barcode). 
• Put item back to CASE. Discard inner box
• Apply outer case label accordingly to match item# (Cover all existing barcodes on the case)</t>
        </is>
      </c>
      <c r="H71" t="inlineStr">
        <is>
          <t xml:space="preserve">Apply outer box/case label accordingly to match item# (Cover all existing barcodes on box and case) </t>
        </is>
      </c>
      <c r="I71" s="30">
        <f>VLOOKUP(A71,'[5]ItemReport_10001042616_2025-02-'!$A:$U,21,0)</f>
        <v/>
      </c>
      <c r="J71" t="inlineStr">
        <is>
          <t>No Supplies</t>
        </is>
      </c>
    </row>
    <row r="72">
      <c r="A72" t="inlineStr">
        <is>
          <t>5049-EACH</t>
        </is>
      </c>
      <c r="B72" t="inlineStr">
        <is>
          <t>B003BNYACM</t>
        </is>
      </c>
      <c r="H72" s="17" t="inlineStr">
        <is>
          <t xml:space="preserve">Apply outer box/case label accordingly to match item# (Cover all existing barcodes on box and case) </t>
        </is>
      </c>
      <c r="I72" s="30">
        <f>VLOOKUP(A72,'[5]ItemReport_10001042616_2025-02-'!$A:$U,21,0)</f>
        <v/>
      </c>
      <c r="J72" t="inlineStr">
        <is>
          <t>No Supplies</t>
        </is>
      </c>
    </row>
    <row r="73">
      <c r="A73" t="inlineStr">
        <is>
          <t>3804-EACH</t>
        </is>
      </c>
      <c r="B73" t="inlineStr">
        <is>
          <t>B003BOT5OY</t>
        </is>
      </c>
      <c r="H73" t="inlineStr">
        <is>
          <t xml:space="preserve">Apply outer box/case label accordingly to match item# (Cover all existing barcodes on box and case) </t>
        </is>
      </c>
      <c r="I73" s="30">
        <f>VLOOKUP(A73,'[5]ItemReport_10001042616_2025-02-'!$A:$U,21,0)</f>
        <v/>
      </c>
      <c r="J73" t="inlineStr">
        <is>
          <t>No Supplies</t>
        </is>
      </c>
    </row>
    <row r="74">
      <c r="A74" t="inlineStr">
        <is>
          <t>1614-EACH</t>
        </is>
      </c>
      <c r="B74" t="inlineStr">
        <is>
          <t>B003BT3MXO</t>
        </is>
      </c>
      <c r="F74" t="inlineStr">
        <is>
          <t>• Use FNSKU to label each item (cover barcode). 
• Put item back to CASE. Discard inner box
• Apply outer case label accordingly to match item# (Cover all existing barcodes on the case)</t>
        </is>
      </c>
      <c r="H74" s="17" t="inlineStr">
        <is>
          <t xml:space="preserve">Apply outer box/case label accordingly to match item# (Cover all existing barcodes on box and case) </t>
        </is>
      </c>
      <c r="I74" s="30">
        <f>VLOOKUP(A74,'[5]ItemReport_10001042616_2025-02-'!$A:$U,21,0)</f>
        <v/>
      </c>
      <c r="J74" t="inlineStr">
        <is>
          <t>No Supplies</t>
        </is>
      </c>
    </row>
    <row r="75" ht="60" customHeight="1">
      <c r="A75" t="inlineStr">
        <is>
          <t>1615-PACK2</t>
        </is>
      </c>
      <c r="B75" t="inlineStr">
        <is>
          <t>B08DDHW2QF</t>
        </is>
      </c>
      <c r="F75" s="25" t="inlineStr">
        <is>
          <t>• Put 2 pcs into polybag and apply FNSKU labels on each of the poly bags.
• Insert the poly-bagged sets back to BOX (Cover all existing barcodes on the box/case)</t>
        </is>
      </c>
      <c r="H75" s="39" t="inlineStr">
        <is>
          <t>• Put 2 pcs into polybag and apply item labels on each of the poly bags.
• Insert the poly-bagged sets back to BOX (Cover all existing barcodes on the box/case)</t>
        </is>
      </c>
      <c r="I75" s="30">
        <f>VLOOKUP(A75,'[5]ItemReport_10001042616_2025-02-'!$A:$U,21,0)</f>
        <v/>
      </c>
      <c r="J75" t="inlineStr">
        <is>
          <t>Poly Bag 6 x 9</t>
        </is>
      </c>
    </row>
    <row r="76" ht="60" customHeight="1">
      <c r="A76" t="inlineStr">
        <is>
          <t>1616-PACK2</t>
        </is>
      </c>
      <c r="B76" t="inlineStr">
        <is>
          <t>B08DDHS5LN</t>
        </is>
      </c>
      <c r="F76" s="25" t="inlineStr">
        <is>
          <t>• Put 2 pcs into polybag and apply FNSKU labels on each of the poly bags.
• Insert the poly-bagged sets back to BOX (Cover all existing barcodes on the box/case)</t>
        </is>
      </c>
      <c r="I76" s="30">
        <f>VLOOKUP(A76,'[5]ItemReport_10001042616_2025-02-'!$A:$U,21,0)</f>
        <v/>
      </c>
    </row>
    <row r="77">
      <c r="A77" t="inlineStr">
        <is>
          <t>1617-A-BOX</t>
        </is>
      </c>
      <c r="B77" t="inlineStr">
        <is>
          <t>B0883G1XYM</t>
        </is>
      </c>
      <c r="F7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7" s="30">
        <f>VLOOKUP(A77,'[5]ItemReport_10001042616_2025-02-'!$A:$U,21,0)</f>
        <v/>
      </c>
      <c r="J77" t="inlineStr">
        <is>
          <t>No Supplies</t>
        </is>
      </c>
    </row>
    <row r="78">
      <c r="A78" t="inlineStr">
        <is>
          <t>5047-EACH</t>
        </is>
      </c>
      <c r="B78" t="inlineStr">
        <is>
          <t>B0049HU5R8</t>
        </is>
      </c>
      <c r="H78" s="17" t="inlineStr">
        <is>
          <t xml:space="preserve">Apply outer box/case label accordingly to match item# (Cover all existing barcodes on box and case) </t>
        </is>
      </c>
      <c r="I78" s="30">
        <f>VLOOKUP(A78,'[5]ItemReport_10001042616_2025-02-'!$A:$U,21,0)</f>
        <v/>
      </c>
      <c r="J78" t="inlineStr">
        <is>
          <t>No Supplies</t>
        </is>
      </c>
    </row>
    <row r="79" ht="45" customHeight="1">
      <c r="A79" t="inlineStr">
        <is>
          <t>804-BOX</t>
        </is>
      </c>
      <c r="D79" t="n">
        <v>804</v>
      </c>
      <c r="H79" s="25" t="inlineStr">
        <is>
          <t>• For inner box: apply “THIS IS A SET” label. *DO NOT cover Box barcode*
• Apply outer case label</t>
        </is>
      </c>
      <c r="I79" s="30">
        <f>VLOOKUP(A79,'[5]ItemReport_10001042616_2025-02-'!$A:$U,21,0)</f>
        <v/>
      </c>
      <c r="J79" t="inlineStr">
        <is>
          <t>No Supplies</t>
        </is>
      </c>
    </row>
    <row r="80">
      <c r="A80" t="inlineStr">
        <is>
          <t>523-EACH</t>
        </is>
      </c>
      <c r="B80" t="inlineStr">
        <is>
          <t>B006AY3XHW</t>
        </is>
      </c>
      <c r="H80" s="17" t="inlineStr">
        <is>
          <t xml:space="preserve">Apply outer box/case label accordingly to match item# (Cover all existing barcodes on box and case) </t>
        </is>
      </c>
      <c r="I80" s="30">
        <f>VLOOKUP(A80,'[5]ItemReport_10001042616_2025-02-'!$A:$U,21,0)</f>
        <v/>
      </c>
      <c r="J80" t="inlineStr">
        <is>
          <t>No Supplies</t>
        </is>
      </c>
    </row>
    <row r="81">
      <c r="A81" t="inlineStr">
        <is>
          <t>1282-EACH</t>
        </is>
      </c>
      <c r="B81" t="inlineStr">
        <is>
          <t>B00ESWXZYY</t>
        </is>
      </c>
      <c r="H81" s="17" t="inlineStr">
        <is>
          <t xml:space="preserve">Apply outer box/case label accordingly to match item# (Cover all existing barcodes on box and case) </t>
        </is>
      </c>
      <c r="I81" s="30">
        <f>VLOOKUP(A81,'[5]ItemReport_10001042616_2025-02-'!$A:$U,21,0)</f>
        <v/>
      </c>
      <c r="J81" t="inlineStr">
        <is>
          <t>No Supplies</t>
        </is>
      </c>
    </row>
    <row r="82">
      <c r="A82" t="inlineStr">
        <is>
          <t>2341-EACH</t>
        </is>
      </c>
      <c r="B82" t="inlineStr">
        <is>
          <t>B00FBOTGSW</t>
        </is>
      </c>
      <c r="H82" t="inlineStr">
        <is>
          <t xml:space="preserve">Apply outer box/case label accordingly to match item# (Cover all existing barcodes on box and case) </t>
        </is>
      </c>
      <c r="I82" s="30">
        <f>VLOOKUP(A82,'[5]ItemReport_10001042616_2025-02-'!$A:$U,21,0)</f>
        <v/>
      </c>
      <c r="J82" t="inlineStr">
        <is>
          <t>No Supplies</t>
        </is>
      </c>
    </row>
    <row r="83">
      <c r="A83" t="inlineStr">
        <is>
          <t>17035-EACH</t>
        </is>
      </c>
      <c r="B83" t="inlineStr">
        <is>
          <t>B0CQ67CVM7</t>
        </is>
      </c>
      <c r="C83" t="inlineStr">
        <is>
          <t>X0043UZRXT</t>
        </is>
      </c>
      <c r="E83" t="inlineStr">
        <is>
          <t>FBA_17035-EACH</t>
        </is>
      </c>
      <c r="F83" t="inlineStr">
        <is>
          <t xml:space="preserve">• Use FNSKU to label each item (cover barcode). Apply outer box/case label accordingly to match item# (Cover all existing barcodes on the box/case) </t>
        </is>
      </c>
      <c r="I83" s="30">
        <f>VLOOKUP(A83,'[5]ItemReport_10001042616_2025-02-'!$A:$U,21,0)</f>
        <v/>
      </c>
      <c r="J83" t="inlineStr">
        <is>
          <t>No Supplies</t>
        </is>
      </c>
    </row>
    <row r="84">
      <c r="A84" t="inlineStr">
        <is>
          <t>17036-EACH</t>
        </is>
      </c>
      <c r="B84" t="inlineStr">
        <is>
          <t>B0CQ66C7RL</t>
        </is>
      </c>
      <c r="C84" t="inlineStr">
        <is>
          <t>X0043UNGZ5</t>
        </is>
      </c>
      <c r="E84" t="inlineStr">
        <is>
          <t>FBA_17036-EACH</t>
        </is>
      </c>
      <c r="F84" t="inlineStr">
        <is>
          <t xml:space="preserve">• Use FNSKU to label each item (cover barcode). Apply outer box/case label accordingly to match item# (Cover all existing barcodes on the box/case) </t>
        </is>
      </c>
      <c r="I84" s="30">
        <f>VLOOKUP(A84,'[5]ItemReport_10001042616_2025-02-'!$A:$U,21,0)</f>
        <v/>
      </c>
      <c r="J84" t="inlineStr">
        <is>
          <t>No Supplies</t>
        </is>
      </c>
    </row>
    <row r="85" ht="45" customHeight="1">
      <c r="A85" t="inlineStr">
        <is>
          <t>17049-CASE</t>
        </is>
      </c>
      <c r="B85" t="inlineStr">
        <is>
          <t>B09NMSV1KG</t>
        </is>
      </c>
      <c r="C85" t="inlineStr">
        <is>
          <t>B09NMSV1KG</t>
        </is>
      </c>
      <c r="F85" s="25" t="inlineStr">
        <is>
          <t>• Apply label “THIS IS A SET” **DO NOT COVER CASE BARCODE**
• Apply outer case label accordingly to match item#</t>
        </is>
      </c>
      <c r="J85" t="inlineStr">
        <is>
          <t>No Supplies</t>
        </is>
      </c>
    </row>
    <row r="86">
      <c r="A86" t="inlineStr">
        <is>
          <t>17049-EACH</t>
        </is>
      </c>
      <c r="B86" t="inlineStr">
        <is>
          <t>B00FBOMTA4</t>
        </is>
      </c>
      <c r="F86" t="inlineStr">
        <is>
          <t xml:space="preserve">Apply outer box/case label accordingly to match item# (Cover all existing barcodes on the box/case) </t>
        </is>
      </c>
      <c r="H86" s="17" t="inlineStr">
        <is>
          <t xml:space="preserve">Apply outer box/case label accordingly to match item# (Cover all existing barcodes on box and case) </t>
        </is>
      </c>
      <c r="I86" s="30">
        <f>VLOOKUP(A86,'[5]ItemReport_10001042616_2025-02-'!$A:$U,21,0)</f>
        <v/>
      </c>
      <c r="J86" t="inlineStr">
        <is>
          <t>No Supplies</t>
        </is>
      </c>
    </row>
    <row r="87">
      <c r="A87" t="inlineStr">
        <is>
          <t>17065-EACH</t>
        </is>
      </c>
      <c r="B87" t="inlineStr">
        <is>
          <t>B015T8DWIE</t>
        </is>
      </c>
      <c r="F87" t="inlineStr">
        <is>
          <t xml:space="preserve">Apply outer box/case label accordingly to match item# (Cover all existing barcodes on the box/case) </t>
        </is>
      </c>
      <c r="I87" s="30">
        <f>VLOOKUP(A87,'[5]ItemReport_10001042616_2025-02-'!$A:$U,21,0)</f>
        <v/>
      </c>
      <c r="J87" t="inlineStr">
        <is>
          <t>No Supplies</t>
        </is>
      </c>
    </row>
    <row r="88">
      <c r="A88" t="inlineStr">
        <is>
          <t>1706-EACH</t>
        </is>
      </c>
      <c r="B88" t="inlineStr">
        <is>
          <t>B07SCHDND7</t>
        </is>
      </c>
      <c r="F88" t="inlineStr">
        <is>
          <t xml:space="preserve">• Use FNSKU to label each item (cover barcode). Apply outer box/case label accordingly to match item# (Cover all existing barcodes on the box/case) </t>
        </is>
      </c>
      <c r="I88" s="30">
        <f>VLOOKUP(A88,'[5]ItemReport_10001042616_2025-02-'!$A:$U,21,0)</f>
        <v/>
      </c>
      <c r="J88" t="inlineStr">
        <is>
          <t>No Supplies</t>
        </is>
      </c>
    </row>
    <row r="89" ht="60" customHeight="1">
      <c r="A89" t="inlineStr">
        <is>
          <t>17075-SET5</t>
        </is>
      </c>
      <c r="B89" t="inlineStr">
        <is>
          <t>B07S77YTC3</t>
        </is>
      </c>
      <c r="C89" t="inlineStr">
        <is>
          <t>X0042TNYP9</t>
        </is>
      </c>
      <c r="E89" t="inlineStr">
        <is>
          <t>FBA_17075-SET5</t>
        </is>
      </c>
      <c r="F89" s="25" t="inlineStr">
        <is>
          <t>• Put 5 pcs into polybag (different color) and apply FNSKU labels on each of the poly bags.
• Insert the poly-bagged sets back to CASE (Cover all existing barcodes on the box/case)</t>
        </is>
      </c>
      <c r="I89" s="30">
        <f>VLOOKUP(A89,'[5]ItemReport_10001042616_2025-02-'!$A:$U,21,0)</f>
        <v/>
      </c>
      <c r="J89" t="inlineStr">
        <is>
          <t>Poly Bag 6 x 9</t>
        </is>
      </c>
    </row>
    <row r="90">
      <c r="A90" t="inlineStr">
        <is>
          <t>17081-EACH</t>
        </is>
      </c>
      <c r="B90" t="inlineStr">
        <is>
          <t>B07BXRN8PQ</t>
        </is>
      </c>
      <c r="C90" t="inlineStr">
        <is>
          <t>B07BXRN8PQ</t>
        </is>
      </c>
      <c r="D90" t="n">
        <v>17081</v>
      </c>
      <c r="E90" t="inlineStr">
        <is>
          <t>FBA_17081-EACH</t>
        </is>
      </c>
      <c r="F90" t="inlineStr">
        <is>
          <t xml:space="preserve">Apply outer box/case label accordingly to match item# (Cover all existing barcodes on the box/case) </t>
        </is>
      </c>
      <c r="H90" s="17" t="inlineStr">
        <is>
          <t xml:space="preserve">Apply outer box/case label accordingly to match item# (Cover all existing barcodes on box and case) </t>
        </is>
      </c>
      <c r="I90" s="30">
        <f>VLOOKUP(A90,'[5]ItemReport_10001042616_2025-02-'!$A:$U,21,0)</f>
        <v/>
      </c>
      <c r="J90" t="inlineStr">
        <is>
          <t>No Supplies</t>
        </is>
      </c>
    </row>
    <row r="91">
      <c r="A91" t="inlineStr">
        <is>
          <t>17082-EACH</t>
        </is>
      </c>
      <c r="B91" t="inlineStr">
        <is>
          <t>B07F98QVZ6</t>
        </is>
      </c>
      <c r="C91" t="inlineStr">
        <is>
          <t>B07F98QVZ6</t>
        </is>
      </c>
      <c r="D91" t="n">
        <v>17082</v>
      </c>
      <c r="E91" t="inlineStr">
        <is>
          <t>FBA_17082-EACH</t>
        </is>
      </c>
      <c r="F91" t="inlineStr">
        <is>
          <t xml:space="preserve">Apply outer box/case label accordingly to match item# (Cover all existing barcodes on the box/case) </t>
        </is>
      </c>
      <c r="I91" s="30">
        <f>VLOOKUP(A91,'[5]ItemReport_10001042616_2025-02-'!$A:$U,21,0)</f>
        <v/>
      </c>
      <c r="J91" t="inlineStr">
        <is>
          <t>No Supplies</t>
        </is>
      </c>
    </row>
    <row r="92">
      <c r="A92" t="inlineStr">
        <is>
          <t>17083-EACH</t>
        </is>
      </c>
      <c r="B92" t="inlineStr">
        <is>
          <t>B07NDLQMM4</t>
        </is>
      </c>
      <c r="C92" t="inlineStr">
        <is>
          <t>B07NDLQMM4</t>
        </is>
      </c>
      <c r="D92" t="n">
        <v>17083</v>
      </c>
      <c r="E92" t="inlineStr">
        <is>
          <t>FBA_17083-EACH</t>
        </is>
      </c>
      <c r="F92" t="inlineStr">
        <is>
          <t xml:space="preserve">Apply outer box/case label accordingly to match item# (Cover all existing barcodes on the box/case) </t>
        </is>
      </c>
      <c r="I92" s="30">
        <f>VLOOKUP(A92,'[5]ItemReport_10001042616_2025-02-'!$A:$U,21,0)</f>
        <v/>
      </c>
      <c r="J92" t="inlineStr">
        <is>
          <t>No Supplies</t>
        </is>
      </c>
    </row>
    <row r="93">
      <c r="A93" t="inlineStr">
        <is>
          <t>17084-EACH</t>
        </is>
      </c>
      <c r="B93" t="inlineStr">
        <is>
          <t>B094PM76L6</t>
        </is>
      </c>
      <c r="C93" t="inlineStr">
        <is>
          <t>B094PM76L6</t>
        </is>
      </c>
      <c r="D93" t="n">
        <v>17084</v>
      </c>
      <c r="E93" t="inlineStr">
        <is>
          <t>FBA_17084-EACH</t>
        </is>
      </c>
      <c r="F93" t="inlineStr">
        <is>
          <t xml:space="preserve">Apply outer box/case label accordingly to match item# (Cover all existing barcodes on the box/case) </t>
        </is>
      </c>
      <c r="I93" s="30">
        <f>VLOOKUP(A93,'[5]ItemReport_10001042616_2025-02-'!$A:$U,21,0)</f>
        <v/>
      </c>
      <c r="J93" t="inlineStr">
        <is>
          <t>No Supplies</t>
        </is>
      </c>
    </row>
    <row r="94">
      <c r="A94" t="inlineStr">
        <is>
          <t>17086-EACH</t>
        </is>
      </c>
      <c r="B94" t="inlineStr">
        <is>
          <t>B094PZZNHZ</t>
        </is>
      </c>
      <c r="C94" t="inlineStr">
        <is>
          <t>B094PZZNHZ</t>
        </is>
      </c>
      <c r="D94" t="n">
        <v>17086</v>
      </c>
      <c r="E94" t="inlineStr">
        <is>
          <t>FBA_17086-EACH</t>
        </is>
      </c>
      <c r="F94" t="inlineStr">
        <is>
          <t xml:space="preserve">Apply outer box/case label accordingly to match item# (Cover all existing barcodes on the box/case) </t>
        </is>
      </c>
      <c r="I94" s="30">
        <f>VLOOKUP(A94,'[5]ItemReport_10001042616_2025-02-'!$A:$U,21,0)</f>
        <v/>
      </c>
      <c r="J94" t="inlineStr">
        <is>
          <t>No Supplies</t>
        </is>
      </c>
    </row>
    <row r="95">
      <c r="A95" t="inlineStr">
        <is>
          <t>1713-EACH</t>
        </is>
      </c>
      <c r="B95" t="inlineStr">
        <is>
          <t>B003BLQHMA</t>
        </is>
      </c>
      <c r="F95" t="inlineStr">
        <is>
          <t xml:space="preserve">Apply outer box/case label accordingly to match item# (Cover all existing barcodes on the box/case) </t>
        </is>
      </c>
      <c r="I95" s="30">
        <f>VLOOKUP(A95,'[5]ItemReport_10001042616_2025-02-'!$A:$U,21,0)</f>
        <v/>
      </c>
      <c r="J95" t="inlineStr">
        <is>
          <t>No Supplies</t>
        </is>
      </c>
    </row>
    <row r="96" ht="60" customHeight="1">
      <c r="A96" t="inlineStr">
        <is>
          <t>1716-SET4</t>
        </is>
      </c>
      <c r="B96" t="inlineStr">
        <is>
          <t>B0CJMR5Y5L</t>
        </is>
      </c>
      <c r="C96" t="inlineStr">
        <is>
          <t>X004HP7C3N</t>
        </is>
      </c>
      <c r="D96" t="n">
        <v>1716</v>
      </c>
      <c r="F96" s="25" t="inlineStr">
        <is>
          <t>• Put 4 pcs into polybag (different color) and apply FNSKU labels on each of the poly bags.
• Insert the poly-bagged sets back to BOX/CASE. Discard inner box (Cover all existing barcodes on the box/case)</t>
        </is>
      </c>
      <c r="H96" s="39" t="inlineStr">
        <is>
          <t>• Insert 4 pcs per poly bag (differnet color). Apply item label on each of the poly bags.
• Insert the poly-bagged sets back to CASE (Cover all existing barcodes on the box/case)</t>
        </is>
      </c>
      <c r="I96" s="30">
        <f>VLOOKUP(A96,'[5]ItemReport_10001042616_2025-02-'!$A:$U,21,0)</f>
        <v/>
      </c>
    </row>
    <row r="97" ht="60" customHeight="1">
      <c r="A97" t="inlineStr">
        <is>
          <t>1717-SET3</t>
        </is>
      </c>
      <c r="B97" t="inlineStr">
        <is>
          <t>B0BWSQZ7Q4</t>
        </is>
      </c>
      <c r="C97" t="inlineStr">
        <is>
          <t>X0042U0E2T</t>
        </is>
      </c>
      <c r="D97" t="n">
        <v>1717</v>
      </c>
      <c r="E97" t="inlineStr">
        <is>
          <t>FBA_1717-SET3</t>
        </is>
      </c>
      <c r="F9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I97" s="30">
        <f>VLOOKUP(A97,'[5]ItemReport_10001042616_2025-02-'!$A:$U,21,0)</f>
        <v/>
      </c>
      <c r="J97" t="inlineStr">
        <is>
          <t>Poly Bag 6 x 9</t>
        </is>
      </c>
    </row>
    <row r="98" ht="60" customHeight="1">
      <c r="A98" t="inlineStr">
        <is>
          <t>1718-SET4</t>
        </is>
      </c>
      <c r="B98" t="inlineStr">
        <is>
          <t>B07S86H6GC</t>
        </is>
      </c>
      <c r="C98" t="inlineStr">
        <is>
          <t>X0042TSW0B</t>
        </is>
      </c>
      <c r="D98" t="n">
        <v>1718</v>
      </c>
      <c r="E98" t="inlineStr">
        <is>
          <t>FBA_1718-SET4</t>
        </is>
      </c>
      <c r="F98" s="25" t="inlineStr">
        <is>
          <t>• Put 4 pcs into polybag (different color) and apply FNSKU labels on each of the poly bags.
• Insert the poly-bagged sets back to BOX. (Cover all existing barcodes on the box/case)</t>
        </is>
      </c>
      <c r="I98" s="30">
        <f>VLOOKUP(A98,'[5]ItemReport_10001042616_2025-02-'!$A:$U,21,0)</f>
        <v/>
      </c>
      <c r="J98" t="inlineStr">
        <is>
          <t>Poly Bag 6 x 9</t>
        </is>
      </c>
    </row>
    <row r="99">
      <c r="A99" t="inlineStr">
        <is>
          <t>1731-EACH</t>
        </is>
      </c>
      <c r="B99" t="inlineStr">
        <is>
          <t>B0D4RFMKMX</t>
        </is>
      </c>
      <c r="F99" t="inlineStr">
        <is>
          <t xml:space="preserve">• Use FNSKU to label each item (cover barcode). Apply outer box/case label accordingly to match item# (Cover all existing barcodes on the box/case) </t>
        </is>
      </c>
    </row>
    <row r="100" ht="45" customHeight="1">
      <c r="A100" t="inlineStr">
        <is>
          <t>1747-SET4</t>
        </is>
      </c>
      <c r="B100" t="inlineStr">
        <is>
          <t>B0BLRRXMS6</t>
        </is>
      </c>
      <c r="C100" t="inlineStr">
        <is>
          <t>X003UIBTHD</t>
        </is>
      </c>
      <c r="D100" t="n">
        <v>1747</v>
      </c>
      <c r="E100" t="inlineStr">
        <is>
          <t>FBA_1747-SET4</t>
        </is>
      </c>
      <c r="F100" s="25" t="inlineStr">
        <is>
          <t>• Put 2 pcs per poly bag. Apply FNSKU on the poly bags.
• Put the poly-bagged sets back to CASE. Discard inner box (Cover all existing barcodes on the box/case)</t>
        </is>
      </c>
      <c r="I100" s="30">
        <f>VLOOKUP(A100,'[5]ItemReport_10001042616_2025-02-'!$A:$U,21,0)</f>
        <v/>
      </c>
      <c r="J100" t="inlineStr">
        <is>
          <t>Poly Bag 6 x 9</t>
        </is>
      </c>
    </row>
    <row r="101" ht="45" customHeight="1">
      <c r="A101" t="inlineStr">
        <is>
          <t>1748-SET4</t>
        </is>
      </c>
      <c r="B101" t="inlineStr">
        <is>
          <t>B07S99KHHL</t>
        </is>
      </c>
      <c r="C101" t="inlineStr">
        <is>
          <t>B00PYV2454</t>
        </is>
      </c>
      <c r="D101" t="n">
        <v>1748</v>
      </c>
      <c r="E101" t="inlineStr">
        <is>
          <t>FBA_1748-SET4-B</t>
        </is>
      </c>
      <c r="F101" s="25" t="inlineStr">
        <is>
          <t>• Put 4 pcs into poly bag (different color), apply FNSKU label. 
• Insert the poly-bagged sets back to CASE. Discard inner box (Cover all existing barcodes on the box/case)</t>
        </is>
      </c>
      <c r="I101" s="30">
        <f>VLOOKUP(A101,'[5]ItemReport_10001042616_2025-02-'!$A:$U,21,0)</f>
        <v/>
      </c>
      <c r="J101" t="inlineStr">
        <is>
          <t>Poly Bag 6 x 9</t>
        </is>
      </c>
    </row>
    <row r="102" ht="45" customHeight="1">
      <c r="A102" t="inlineStr">
        <is>
          <t>1748-SET4-B</t>
        </is>
      </c>
      <c r="B102" t="inlineStr">
        <is>
          <t>B00PYV2454</t>
        </is>
      </c>
      <c r="C102" t="inlineStr">
        <is>
          <t>B00PYV2454</t>
        </is>
      </c>
      <c r="D102" t="n">
        <v>1748</v>
      </c>
      <c r="E102" t="inlineStr">
        <is>
          <t>FBA_1748-SET4-B</t>
        </is>
      </c>
      <c r="F102" s="25" t="inlineStr">
        <is>
          <t>• Put 4 pcs into poly bag (different color), apply FNSKU label. 
• Insert the poly-bagged sets back to CASE. Discard inner box (Cover all existing barcodes on the box/case)</t>
        </is>
      </c>
      <c r="I102" s="30">
        <f>VLOOKUP(A102,'[5]ItemReport_10001042616_2025-02-'!$A:$U,21,0)</f>
        <v/>
      </c>
      <c r="J102" t="inlineStr">
        <is>
          <t>Poly Bag 6 x 9</t>
        </is>
      </c>
    </row>
    <row r="103">
      <c r="A103" t="inlineStr">
        <is>
          <t>1753-BOX</t>
        </is>
      </c>
      <c r="B103" t="inlineStr">
        <is>
          <t>B07XQP9HMF</t>
        </is>
      </c>
      <c r="F1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03" s="30">
        <f>VLOOKUP(A103,'[5]ItemReport_10001042616_2025-02-'!$A:$U,21,0)</f>
        <v/>
      </c>
      <c r="J103" t="inlineStr">
        <is>
          <t>No Supplies</t>
        </is>
      </c>
    </row>
    <row r="104">
      <c r="A104" t="inlineStr">
        <is>
          <t>1753-EACH</t>
        </is>
      </c>
      <c r="B104" t="inlineStr">
        <is>
          <t>B003BLQHFM</t>
        </is>
      </c>
      <c r="C104" t="inlineStr">
        <is>
          <t>B003BLQHFM</t>
        </is>
      </c>
      <c r="D104" t="n">
        <v>1753</v>
      </c>
      <c r="E104" t="inlineStr">
        <is>
          <t>FBA_1753-EACH</t>
        </is>
      </c>
      <c r="F104" t="inlineStr">
        <is>
          <t xml:space="preserve">Apply outer box/case label accordingly to match item# (Cover all existing barcodes on the box/case) </t>
        </is>
      </c>
      <c r="H104" s="17" t="inlineStr">
        <is>
          <t xml:space="preserve">Apply outer box/case label accordingly to match item# (Cover all existing barcodes on box and case) </t>
        </is>
      </c>
      <c r="I104" s="30">
        <f>VLOOKUP(A104,'[5]ItemReport_10001042616_2025-02-'!$A:$U,21,0)</f>
        <v/>
      </c>
      <c r="J104" t="inlineStr">
        <is>
          <t>No Supplies</t>
        </is>
      </c>
    </row>
    <row r="105" ht="60" customHeight="1">
      <c r="A105" t="inlineStr">
        <is>
          <t>1753-PACK12</t>
        </is>
      </c>
      <c r="B105" t="inlineStr">
        <is>
          <t>B09BDGRXKC</t>
        </is>
      </c>
      <c r="F105" s="25" t="inlineStr">
        <is>
          <t>• Put 12 pcs into polybag and apply FNSKU labels on each of the poly bags.
• Insert the poly-bagged sets back to CASE (Cover all existing barcodes on the box/case)</t>
        </is>
      </c>
      <c r="I105" s="30">
        <f>VLOOKUP(A105,'[5]ItemReport_10001042616_2025-02-'!$A:$U,21,0)</f>
        <v/>
      </c>
      <c r="J105" t="inlineStr">
        <is>
          <t>Poly Bag 9 x 12</t>
        </is>
      </c>
    </row>
    <row r="106" ht="60" customHeight="1">
      <c r="A106" t="inlineStr">
        <is>
          <t>1753-PACK3</t>
        </is>
      </c>
      <c r="B106" t="inlineStr">
        <is>
          <t>B00NWWHE6Q</t>
        </is>
      </c>
      <c r="F106" s="25" t="inlineStr">
        <is>
          <t xml:space="preserve">• Put 3 pcs into polybag and apply FNSKU labels on each of the poly bags.
• Insert the poly-bagged sets back to BOX (Cover all existing barcodes on the box/case) </t>
        </is>
      </c>
      <c r="I106" s="30">
        <f>VLOOKUP(A106,'[5]ItemReport_10001042616_2025-02-'!$A:$U,21,0)</f>
        <v/>
      </c>
      <c r="J106" t="inlineStr">
        <is>
          <t>Poly Bag 6 x 9</t>
        </is>
      </c>
    </row>
    <row r="107" ht="60" customHeight="1">
      <c r="A107" t="inlineStr">
        <is>
          <t>1753-PACK4</t>
        </is>
      </c>
      <c r="B107" t="inlineStr">
        <is>
          <t>B09BDGVCHW</t>
        </is>
      </c>
      <c r="C107" t="inlineStr">
        <is>
          <t>X0042U5H0N</t>
        </is>
      </c>
      <c r="E107" t="inlineStr">
        <is>
          <t>FBA_1753-PACK4</t>
        </is>
      </c>
      <c r="F107" s="25" t="inlineStr">
        <is>
          <t xml:space="preserve">• Insert 4 pcs per poly bag. Apply FNSKU labels on each of the poly bags. Cover all existing barcode.
• Insert the poly-bagged sets back to CASE. Discard inner box (Cover all existing barcodes on the box/case) </t>
        </is>
      </c>
      <c r="H107" s="39" t="inlineStr">
        <is>
          <t>• Insert 2 pcs per poly bag. Apply Item label on each of the poly bags.
• Insert the poly-bagged sets back to BOX (Cover all existing barcodes on the box/case)</t>
        </is>
      </c>
      <c r="I107" s="30">
        <f>VLOOKUP(A107,'[5]ItemReport_10001042616_2025-02-'!$A:$U,21,0)</f>
        <v/>
      </c>
      <c r="J107" t="inlineStr">
        <is>
          <t>Poly Bag 6 x 9</t>
        </is>
      </c>
    </row>
    <row r="108">
      <c r="A108" t="inlineStr">
        <is>
          <t>6102-EACH</t>
        </is>
      </c>
      <c r="B108" t="inlineStr">
        <is>
          <t>B00GSSDKB4</t>
        </is>
      </c>
      <c r="D108" t="n">
        <v>6102</v>
      </c>
      <c r="H108" s="17" t="inlineStr">
        <is>
          <t xml:space="preserve">Apply outer box/case label accordingly to match item# (Cover all existing barcodes on box and case) </t>
        </is>
      </c>
      <c r="I108" s="30">
        <f>VLOOKUP(A108,'[5]ItemReport_10001042616_2025-02-'!$A:$U,21,0)</f>
        <v/>
      </c>
      <c r="J108" t="inlineStr">
        <is>
          <t>No Supplies</t>
        </is>
      </c>
    </row>
    <row r="109">
      <c r="A109" t="inlineStr">
        <is>
          <t>1755-EACH</t>
        </is>
      </c>
      <c r="B109" t="inlineStr">
        <is>
          <t>B07SDL9T22</t>
        </is>
      </c>
      <c r="F109" t="inlineStr">
        <is>
          <t xml:space="preserve">• Use FNSKU to label each item (cover barcode). Apply outer box/case label accordingly to match item# (Cover all existing barcodes on the box/case) </t>
        </is>
      </c>
      <c r="I109" s="30">
        <f>VLOOKUP(A109,'[5]ItemReport_10001042616_2025-02-'!$A:$U,21,0)</f>
        <v/>
      </c>
      <c r="J109" t="inlineStr">
        <is>
          <t>No Supplies</t>
        </is>
      </c>
    </row>
    <row r="110">
      <c r="A110" t="inlineStr">
        <is>
          <t>1756-EACH</t>
        </is>
      </c>
      <c r="B110" t="inlineStr">
        <is>
          <t>B0018MN80I</t>
        </is>
      </c>
      <c r="C110" t="inlineStr">
        <is>
          <t>B0018MN80I</t>
        </is>
      </c>
      <c r="E110" t="inlineStr">
        <is>
          <t>FBA_1756-EACH</t>
        </is>
      </c>
      <c r="F110" t="inlineStr">
        <is>
          <t xml:space="preserve">Apply outer box/case label accordingly to match item# (Cover all existing barcodes on the box/case) </t>
        </is>
      </c>
      <c r="I110" s="30">
        <f>VLOOKUP(A110,'[5]ItemReport_10001042616_2025-02-'!$A:$U,21,0)</f>
        <v/>
      </c>
      <c r="J110" t="inlineStr">
        <is>
          <t>No Supplies</t>
        </is>
      </c>
    </row>
    <row r="111">
      <c r="A111" t="inlineStr">
        <is>
          <t>1770-EACH</t>
        </is>
      </c>
      <c r="B111" t="inlineStr">
        <is>
          <t>B07S65QQ82</t>
        </is>
      </c>
      <c r="F111" t="inlineStr">
        <is>
          <t xml:space="preserve">• Use FNSKU to label each item (cover barcode). Apply outer box/case label accordingly to match item# (Cover all existing barcodes on the box/case) </t>
        </is>
      </c>
      <c r="I111" s="30">
        <f>VLOOKUP(A111,'[5]ItemReport_10001042616_2025-02-'!$A:$U,21,0)</f>
        <v/>
      </c>
      <c r="J111" t="inlineStr">
        <is>
          <t>No Supplies</t>
        </is>
      </c>
    </row>
    <row r="112">
      <c r="A112" t="inlineStr">
        <is>
          <t>1793-EACH</t>
        </is>
      </c>
      <c r="B112" t="inlineStr">
        <is>
          <t>B002WFLZ9G</t>
        </is>
      </c>
      <c r="D112" t="n">
        <v>1793</v>
      </c>
      <c r="H112" s="17" t="inlineStr">
        <is>
          <t xml:space="preserve">Apply outer box/case label accordingly to match item# (Cover all existing barcodes on box and case) </t>
        </is>
      </c>
      <c r="I112" s="30">
        <f>VLOOKUP(A112,'[5]ItemReport_10001042616_2025-02-'!$A:$U,21,0)</f>
        <v/>
      </c>
      <c r="J112" t="inlineStr">
        <is>
          <t>No Supplies</t>
        </is>
      </c>
    </row>
    <row r="113" ht="60" customHeight="1">
      <c r="A113" t="inlineStr">
        <is>
          <t>1801-SET4</t>
        </is>
      </c>
      <c r="B113" t="inlineStr">
        <is>
          <t>B07R3R6V45</t>
        </is>
      </c>
      <c r="F113" s="25" t="inlineStr">
        <is>
          <t>• Put 4 pcs (different color) into polybag and apply FNSKU labels on each of the poly bags.
• Insert the poly-bagged sets back to CASE (Cover all existing barcodes on the box/case)</t>
        </is>
      </c>
      <c r="I113" s="30">
        <f>VLOOKUP(A113,'[5]ItemReport_10001042616_2025-02-'!$A:$U,21,0)</f>
        <v/>
      </c>
      <c r="J113" t="inlineStr">
        <is>
          <t>Poly Bag 7.5 x 10.5</t>
        </is>
      </c>
    </row>
    <row r="114" ht="60" customHeight="1">
      <c r="A114" t="inlineStr">
        <is>
          <t>1812-SET6</t>
        </is>
      </c>
      <c r="B114" t="inlineStr">
        <is>
          <t>B00U9UC766</t>
        </is>
      </c>
      <c r="C114" t="inlineStr">
        <is>
          <t>B00U9UC766</t>
        </is>
      </c>
      <c r="D114" t="n">
        <v>1812</v>
      </c>
      <c r="E114" t="inlineStr">
        <is>
          <t>FBA_1812-SET6</t>
        </is>
      </c>
      <c r="F114" s="25" t="inlineStr">
        <is>
          <t>• Put 6 pcs into polybag (different color) and apply FNSKU labels on each of the poly bags.
• Insert the poly-bagged sets back to CASE. (Cover all existing barcodes on the box/case)</t>
        </is>
      </c>
      <c r="I114" s="30">
        <f>VLOOKUP(A114,'[5]ItemReport_10001042616_2025-02-'!$A:$U,21,0)</f>
        <v/>
      </c>
      <c r="J114" t="inlineStr">
        <is>
          <t>Poly Bag 12 x 15.5</t>
        </is>
      </c>
    </row>
    <row r="115" ht="60" customHeight="1">
      <c r="A115" t="inlineStr">
        <is>
          <t>465-PACK4</t>
        </is>
      </c>
      <c r="B115" t="inlineStr">
        <is>
          <t>B00OSAG38Q</t>
        </is>
      </c>
      <c r="H115" s="39" t="inlineStr">
        <is>
          <t>• Put 4 pcs into polybag and apply item labels on each of the poly bags.
• Insert the poly-bagged sets back to CASE (Cover all existing barcodes on the box/case)</t>
        </is>
      </c>
      <c r="I115" s="30">
        <f>VLOOKUP(A115,'[5]ItemReport_10001042616_2025-02-'!$A:$U,21,0)</f>
        <v/>
      </c>
    </row>
    <row r="116" ht="60" customHeight="1">
      <c r="A116" t="inlineStr">
        <is>
          <t>1832-SET6</t>
        </is>
      </c>
      <c r="B116" t="inlineStr">
        <is>
          <t>B0B5YQ83WF</t>
        </is>
      </c>
      <c r="F116" s="25" t="inlineStr">
        <is>
          <t>• Put 6 pcs (different color) into polybag and apply FNSKU labels on each of the poly bags.
• Insert the poly-bagged sets back to CASE (Cover all existing barcodes on the box/case)</t>
        </is>
      </c>
      <c r="I116" s="30">
        <f>VLOOKUP(A116,'[5]ItemReport_10001042616_2025-02-'!$A:$U,21,0)</f>
        <v/>
      </c>
      <c r="J116" t="inlineStr">
        <is>
          <t>Poly Bag 12 x 15.5</t>
        </is>
      </c>
    </row>
    <row r="117">
      <c r="A117" t="inlineStr">
        <is>
          <t>1906-EACH</t>
        </is>
      </c>
      <c r="B117" t="inlineStr">
        <is>
          <t>B003BMX3T4</t>
        </is>
      </c>
      <c r="D117" t="n">
        <v>1906</v>
      </c>
      <c r="E117" t="inlineStr">
        <is>
          <t>1906-EACH</t>
        </is>
      </c>
      <c r="F117" t="inlineStr">
        <is>
          <t xml:space="preserve">Apply outer box/case label accordingly to match item# (Cover all existing barcodes on the box/case) </t>
        </is>
      </c>
      <c r="H117" s="17" t="inlineStr">
        <is>
          <t xml:space="preserve">Apply outer box/case label accordingly to match item# (Cover all existing barcodes on box and case) </t>
        </is>
      </c>
      <c r="I117" s="30">
        <f>VLOOKUP(A117,'[5]ItemReport_10001042616_2025-02-'!$A:$U,21,0)</f>
        <v/>
      </c>
      <c r="J117" t="inlineStr">
        <is>
          <t>No Supplies</t>
        </is>
      </c>
    </row>
    <row r="118">
      <c r="A118" t="inlineStr">
        <is>
          <t>1909-EACH</t>
        </is>
      </c>
      <c r="B118" t="inlineStr">
        <is>
          <t>B003BMX3EY</t>
        </is>
      </c>
      <c r="D118" t="n">
        <v>1909</v>
      </c>
      <c r="E118" t="inlineStr">
        <is>
          <t>1909-EACH</t>
        </is>
      </c>
      <c r="H118" s="17" t="inlineStr">
        <is>
          <t xml:space="preserve">Apply outer box/case label accordingly to match item# (Cover all existing barcodes on box and case) </t>
        </is>
      </c>
      <c r="I118" s="30">
        <f>VLOOKUP(A118,'[5]ItemReport_10001042616_2025-02-'!$A:$U,21,0)</f>
        <v/>
      </c>
      <c r="J118" t="inlineStr">
        <is>
          <t>No Supplies</t>
        </is>
      </c>
    </row>
    <row r="119" ht="60" customHeight="1">
      <c r="A119" t="inlineStr">
        <is>
          <t>1931-SET4</t>
        </is>
      </c>
      <c r="B119" t="inlineStr">
        <is>
          <t>B0CGW49BHG</t>
        </is>
      </c>
      <c r="C119" t="inlineStr">
        <is>
          <t>X0043V3CQH</t>
        </is>
      </c>
      <c r="E119" t="inlineStr">
        <is>
          <t>FBA_1931-SET4</t>
        </is>
      </c>
      <c r="F119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119" s="30">
        <f>VLOOKUP(A119,'[5]ItemReport_10001042616_2025-02-'!$A:$U,21,0)</f>
        <v/>
      </c>
      <c r="J119" t="inlineStr">
        <is>
          <t>Poly Bag 7.5 x 10.5</t>
        </is>
      </c>
    </row>
    <row r="120">
      <c r="A120" t="inlineStr">
        <is>
          <t>560-EACH</t>
        </is>
      </c>
      <c r="B120" t="inlineStr">
        <is>
          <t>B00YAXRY8O</t>
        </is>
      </c>
      <c r="H120" t="inlineStr">
        <is>
          <t xml:space="preserve">Apply outer box/case label accordingly to match item# (Cover all existing barcodes on box and case) </t>
        </is>
      </c>
      <c r="I120" s="30">
        <f>VLOOKUP(A120,'[5]ItemReport_10001042616_2025-02-'!$A:$U,21,0)</f>
        <v/>
      </c>
      <c r="J120" t="inlineStr">
        <is>
          <t>No Supplies</t>
        </is>
      </c>
    </row>
    <row r="121">
      <c r="A121" t="inlineStr">
        <is>
          <t>20050-CASE</t>
        </is>
      </c>
      <c r="B121" t="inlineStr">
        <is>
          <t>B07SF72V1F</t>
        </is>
      </c>
      <c r="C121" t="inlineStr">
        <is>
          <t>X0042U0F0P</t>
        </is>
      </c>
      <c r="D121" t="n">
        <v>20050</v>
      </c>
      <c r="E121" t="inlineStr">
        <is>
          <t>FBA_20050-CASE</t>
        </is>
      </c>
      <c r="F121" t="inlineStr">
        <is>
          <t>• Apply label “THIS IS A SET”. Apply FNSKU to each case.
• *Make sure all labels stick securely on the case*. Apply outer case label. Cover all visible barcodes on case</t>
        </is>
      </c>
      <c r="I121" s="30">
        <f>VLOOKUP(A121,'[5]ItemReport_10001042616_2025-02-'!$A:$U,21,0)</f>
        <v/>
      </c>
      <c r="J121" t="inlineStr">
        <is>
          <t>No Supplies</t>
        </is>
      </c>
    </row>
    <row r="122">
      <c r="A122" t="inlineStr">
        <is>
          <t>2005-BOX</t>
        </is>
      </c>
      <c r="B122" t="inlineStr">
        <is>
          <t>B07YL8HJQL</t>
        </is>
      </c>
      <c r="F12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22" s="30">
        <f>VLOOKUP(A122,'[5]ItemReport_10001042616_2025-02-'!$A:$U,21,0)</f>
        <v/>
      </c>
      <c r="J122" t="inlineStr">
        <is>
          <t>No Supplies</t>
        </is>
      </c>
    </row>
    <row r="123" ht="45" customHeight="1">
      <c r="A123" t="inlineStr">
        <is>
          <t>2005-PACK2</t>
        </is>
      </c>
      <c r="B123" t="inlineStr">
        <is>
          <t>B08GXCMX5Z</t>
        </is>
      </c>
      <c r="C123" t="inlineStr">
        <is>
          <t>X003TJ1YZ5</t>
        </is>
      </c>
      <c r="D123" t="n">
        <v>2005</v>
      </c>
      <c r="E123" t="inlineStr">
        <is>
          <t>FBA_2005-PACK2</t>
        </is>
      </c>
      <c r="F123" s="25" t="inlineStr">
        <is>
          <t xml:space="preserve">• Put 2 pcs per poly bag. Apply FNSKU on the poly bags.
• Put the poly-bagged sets back to BOX. (Cover all existing barcodes on the box/case) </t>
        </is>
      </c>
      <c r="I123" s="30">
        <f>VLOOKUP(A123,'[5]ItemReport_10001042616_2025-02-'!$A:$U,21,0)</f>
        <v/>
      </c>
      <c r="J123" t="inlineStr">
        <is>
          <t>Poly Bag 6 x 9</t>
        </is>
      </c>
    </row>
    <row r="124">
      <c r="A124" t="inlineStr">
        <is>
          <t>2006-EACH</t>
        </is>
      </c>
      <c r="B124" t="inlineStr">
        <is>
          <t>B07RZMGLPG</t>
        </is>
      </c>
      <c r="F124" t="inlineStr">
        <is>
          <t>• Use FNSKU to label each item (cover barcode). 
• Put item back to CASE. Discard inner box
• Apply outer case label accordingly to match item# (Cover all existing barcodes on the case)</t>
        </is>
      </c>
      <c r="H124" s="17" t="inlineStr">
        <is>
          <t xml:space="preserve">Apply outer box/case label accordingly to match item# (Cover all existing barcodes on box and case) </t>
        </is>
      </c>
      <c r="I124" s="30">
        <f>VLOOKUP(A124,'[5]ItemReport_10001042616_2025-02-'!$A:$U,21,0)</f>
        <v/>
      </c>
      <c r="J124" t="inlineStr">
        <is>
          <t>No Supplies</t>
        </is>
      </c>
    </row>
    <row r="125">
      <c r="A125" t="inlineStr">
        <is>
          <t>2007-BOX</t>
        </is>
      </c>
      <c r="B125" t="inlineStr">
        <is>
          <t>B07YL8PNHY</t>
        </is>
      </c>
      <c r="F1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25" s="30">
        <f>VLOOKUP(A125,'[5]ItemReport_10001042616_2025-02-'!$A:$U,21,0)</f>
        <v/>
      </c>
      <c r="J125" t="inlineStr">
        <is>
          <t>No Supplies</t>
        </is>
      </c>
    </row>
    <row r="126">
      <c r="A126" t="inlineStr">
        <is>
          <t>2007-EACH</t>
        </is>
      </c>
      <c r="B126" t="inlineStr">
        <is>
          <t>B003BSF7ZG</t>
        </is>
      </c>
      <c r="C126" t="inlineStr">
        <is>
          <t>B003BSF7ZG</t>
        </is>
      </c>
      <c r="D126" t="n">
        <v>2007</v>
      </c>
      <c r="E126" t="inlineStr">
        <is>
          <t>FBA_2007-EACH</t>
        </is>
      </c>
      <c r="F126" t="inlineStr">
        <is>
          <t xml:space="preserve">Apply outer box/case label accordingly to match item# (Cover all existing barcodes on the box/case) </t>
        </is>
      </c>
      <c r="H126" s="17" t="inlineStr">
        <is>
          <t xml:space="preserve">Apply outer box/case label accordingly to match item# (Cover all existing barcodes on box and case) </t>
        </is>
      </c>
      <c r="I126" s="30">
        <f>VLOOKUP(A126,'[5]ItemReport_10001042616_2025-02-'!$A:$U,21,0)</f>
        <v/>
      </c>
      <c r="J126" t="inlineStr">
        <is>
          <t>No Supplies</t>
        </is>
      </c>
    </row>
    <row r="127" ht="60" customHeight="1">
      <c r="A127" t="inlineStr">
        <is>
          <t>2007-PACK2</t>
        </is>
      </c>
      <c r="B127" t="inlineStr">
        <is>
          <t>B08GWQRWMD</t>
        </is>
      </c>
      <c r="C127" t="inlineStr">
        <is>
          <t>X003T8CQYJ</t>
        </is>
      </c>
      <c r="D127" t="n">
        <v>2007</v>
      </c>
      <c r="E127" t="inlineStr">
        <is>
          <t>FBA_2007-PACK2</t>
        </is>
      </c>
      <c r="F127" s="25" t="inlineStr">
        <is>
          <t xml:space="preserve">• Put 2 pcs per poly bag. Apply FNSKU on the poly bags.
• Put the poly-bagged sets back to BOX. (Cover all existing barcodes on the box/case) </t>
        </is>
      </c>
      <c r="H127" s="39" t="inlineStr">
        <is>
          <t>• Insert 2 pcs per poly bag. Apply Item label on each of the poly bags.
• Insert the poly-bagged sets back to BOX (Cover all existing barcodes on the box/case)</t>
        </is>
      </c>
      <c r="I127" s="30">
        <f>VLOOKUP(A127,'[5]ItemReport_10001042616_2025-02-'!$A:$U,21,0)</f>
        <v/>
      </c>
      <c r="J127" t="inlineStr">
        <is>
          <t>Poly Bag 7.5 x 10.5</t>
        </is>
      </c>
    </row>
    <row r="128">
      <c r="A128" t="inlineStr">
        <is>
          <t>20080-CASE</t>
        </is>
      </c>
      <c r="B128" t="inlineStr">
        <is>
          <t>B07SD8LDKN</t>
        </is>
      </c>
      <c r="C128" t="inlineStr">
        <is>
          <t>X0042U0GH7</t>
        </is>
      </c>
      <c r="D128" t="n">
        <v>20080</v>
      </c>
      <c r="E128" t="inlineStr">
        <is>
          <t>FBA_20080-CASE</t>
        </is>
      </c>
      <c r="F128" t="inlineStr">
        <is>
          <t>• Apply label “THIS IS A SET”. Apply FNSKU to each case.
• *Make sure all labels stick securely on the case*. Apply outer case label. Cover all visible barcodes on case</t>
        </is>
      </c>
      <c r="I128" s="30">
        <f>VLOOKUP(A128,'[5]ItemReport_10001042616_2025-02-'!$A:$U,21,0)</f>
        <v/>
      </c>
      <c r="J128" t="inlineStr">
        <is>
          <t>No Supplies</t>
        </is>
      </c>
    </row>
    <row r="129">
      <c r="A129" t="inlineStr">
        <is>
          <t>2010-EACH</t>
        </is>
      </c>
      <c r="B129" t="inlineStr">
        <is>
          <t>B07RZMG648</t>
        </is>
      </c>
      <c r="D129" t="n">
        <v>2010</v>
      </c>
      <c r="F129" t="inlineStr">
        <is>
          <t>• Use FNSKU to label each item (cover barcode). 
• Put item back to CASE. Discard inner box
• Apply outer case label accordingly to match item# (Cover all existing barcodes on the case)</t>
        </is>
      </c>
      <c r="H129" s="17" t="inlineStr">
        <is>
          <t xml:space="preserve">Apply outer box/case label accordingly to match item# (Cover all existing barcodes on box and case) </t>
        </is>
      </c>
      <c r="I129" s="30">
        <f>VLOOKUP(A129,'[5]ItemReport_10001042616_2025-02-'!$A:$U,21,0)</f>
        <v/>
      </c>
      <c r="J129" t="inlineStr">
        <is>
          <t>No Supplies</t>
        </is>
      </c>
    </row>
    <row r="130" ht="60" customHeight="1">
      <c r="A130" t="inlineStr">
        <is>
          <t>2010-PACK2</t>
        </is>
      </c>
      <c r="B130" t="inlineStr">
        <is>
          <t>B08GX2ZKXB</t>
        </is>
      </c>
      <c r="F130" s="25" t="inlineStr">
        <is>
          <t>• Put 2 pcs into polybag and apply FNSKU labels on each of the poly bags.
• Insert the poly-bagged sets back to CASE (Cover all existing barcodes on the box/case)</t>
        </is>
      </c>
      <c r="I130" s="30">
        <f>VLOOKUP(A130,'[5]ItemReport_10001042616_2025-02-'!$A:$U,21,0)</f>
        <v/>
      </c>
      <c r="J130" t="inlineStr">
        <is>
          <t>Poly Bag 6 x 9</t>
        </is>
      </c>
    </row>
    <row r="131" ht="60" customHeight="1">
      <c r="A131" t="inlineStr">
        <is>
          <t>2011-PACK2</t>
        </is>
      </c>
      <c r="B131" t="inlineStr">
        <is>
          <t>B08GWV8J5S</t>
        </is>
      </c>
      <c r="F131" s="25" t="inlineStr">
        <is>
          <t>• Put 2 pcs into polybag and apply FNSKU labels on each of the poly bags.
• Insert the poly-bagged sets back to CASE (Cover all existing barcodes on the box/case)</t>
        </is>
      </c>
      <c r="I131" s="30">
        <f>VLOOKUP(A131,'[5]ItemReport_10001042616_2025-02-'!$A:$U,21,0)</f>
        <v/>
      </c>
      <c r="J131" t="inlineStr">
        <is>
          <t>Poly Bag 6 x 9</t>
        </is>
      </c>
    </row>
    <row r="132">
      <c r="A132" t="inlineStr">
        <is>
          <t>2012-EACH</t>
        </is>
      </c>
      <c r="B132" t="inlineStr">
        <is>
          <t>B07S1Q41RH</t>
        </is>
      </c>
      <c r="F132" t="inlineStr">
        <is>
          <t xml:space="preserve">• Use FNSKU to label each item (cover barcode). Apply outer box/case label accordingly to match item# (Cover all existing barcodes on the box/case) </t>
        </is>
      </c>
      <c r="I132" s="30">
        <f>VLOOKUP(A132,'[5]ItemReport_10001042616_2025-02-'!$A:$U,21,0)</f>
        <v/>
      </c>
      <c r="J132" t="inlineStr">
        <is>
          <t>No Supplies</t>
        </is>
      </c>
    </row>
    <row r="133" ht="60" customHeight="1">
      <c r="A133" t="inlineStr">
        <is>
          <t>2022-PACK2</t>
        </is>
      </c>
      <c r="B133" t="inlineStr">
        <is>
          <t>B08GWYQ4S5</t>
        </is>
      </c>
      <c r="F133" s="25" t="inlineStr">
        <is>
          <t>• Put 2 pcs into polybag and apply FNSKU labels on each of the poly bags.
• Insert the poly-bagged sets back to BOX (Cover all existing barcodes on the box/case)</t>
        </is>
      </c>
      <c r="I133" s="30">
        <f>VLOOKUP(A133,'[5]ItemReport_10001042616_2025-02-'!$A:$U,21,0)</f>
        <v/>
      </c>
      <c r="J133" t="inlineStr">
        <is>
          <t>Poly Bag 6 x 9</t>
        </is>
      </c>
    </row>
    <row r="134">
      <c r="A134" t="inlineStr">
        <is>
          <t>2023-EACH</t>
        </is>
      </c>
      <c r="B134" t="inlineStr">
        <is>
          <t>B00489OPT6</t>
        </is>
      </c>
      <c r="F134" t="inlineStr">
        <is>
          <t xml:space="preserve">Apply outer box/case label accordingly to match item# (Cover all existing barcodes on the box/case) </t>
        </is>
      </c>
      <c r="I134" s="30">
        <f>VLOOKUP(A134,'[5]ItemReport_10001042616_2025-02-'!$A:$U,21,0)</f>
        <v/>
      </c>
      <c r="J134" t="inlineStr">
        <is>
          <t>No Supplies</t>
        </is>
      </c>
    </row>
    <row r="135" ht="60" customHeight="1">
      <c r="A135" t="inlineStr">
        <is>
          <t>2023-PACK2</t>
        </is>
      </c>
      <c r="B135" t="inlineStr">
        <is>
          <t>B08GWH9HWJ</t>
        </is>
      </c>
      <c r="F135" s="25" t="inlineStr">
        <is>
          <t>• Put 2 pcs into polybag and apply FNSKU labels on each of the poly bags.
• Insert the poly-bagged sets back to CASE (Cover all existing barcodes on the box/case)</t>
        </is>
      </c>
      <c r="I135" s="30">
        <f>VLOOKUP(A135,'[5]ItemReport_10001042616_2025-02-'!$A:$U,21,0)</f>
        <v/>
      </c>
      <c r="J135" t="inlineStr">
        <is>
          <t>Poly Bag 6 x 9</t>
        </is>
      </c>
    </row>
    <row r="136">
      <c r="A136" t="inlineStr">
        <is>
          <t>2024-EACH</t>
        </is>
      </c>
      <c r="B136" t="inlineStr">
        <is>
          <t>B003BS9A54</t>
        </is>
      </c>
      <c r="F136" t="inlineStr">
        <is>
          <t xml:space="preserve">Apply outer box/case label accordingly to match item# (Cover all existing barcodes on the box/case) </t>
        </is>
      </c>
      <c r="I136" s="30">
        <f>VLOOKUP(A136,'[5]ItemReport_10001042616_2025-02-'!$A:$U,21,0)</f>
        <v/>
      </c>
      <c r="J136" t="inlineStr">
        <is>
          <t>No Supplies</t>
        </is>
      </c>
    </row>
    <row r="137" ht="60" customHeight="1">
      <c r="A137" t="inlineStr">
        <is>
          <t>2024-PACK2</t>
        </is>
      </c>
      <c r="B137" t="inlineStr">
        <is>
          <t>B08GWH7K1W</t>
        </is>
      </c>
      <c r="F137" s="25" t="inlineStr">
        <is>
          <t>• Put 2 pcs into polybag and apply FNSKU labels on each of the poly bags.
• Insert the poly-bagged sets back to BOX (Cover all existing barcodes on the box/case)</t>
        </is>
      </c>
      <c r="I137" s="30">
        <f>VLOOKUP(A137,'[5]ItemReport_10001042616_2025-02-'!$A:$U,21,0)</f>
        <v/>
      </c>
      <c r="J137" t="inlineStr">
        <is>
          <t>Poly Bag 7.5 x 10.5</t>
        </is>
      </c>
    </row>
    <row r="138">
      <c r="A138" t="inlineStr">
        <is>
          <t>2028-BOX</t>
        </is>
      </c>
      <c r="B138" t="inlineStr">
        <is>
          <t>B07YL75NTZ</t>
        </is>
      </c>
      <c r="F13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38" s="30">
        <f>VLOOKUP(A138,'[5]ItemReport_10001042616_2025-02-'!$A:$U,21,0)</f>
        <v/>
      </c>
      <c r="J138" t="inlineStr">
        <is>
          <t>No Supplies</t>
        </is>
      </c>
    </row>
    <row r="139">
      <c r="A139" t="inlineStr">
        <is>
          <t>2028-EACH</t>
        </is>
      </c>
      <c r="B139" t="inlineStr">
        <is>
          <t>B005OYUL24</t>
        </is>
      </c>
      <c r="C139" t="inlineStr">
        <is>
          <t>B005OYUL24</t>
        </is>
      </c>
      <c r="E139" t="inlineStr">
        <is>
          <t>FBA_2028-EACH</t>
        </is>
      </c>
      <c r="F139" t="inlineStr">
        <is>
          <t xml:space="preserve">Apply outer box/case label accordingly to match item# (Cover all existing barcodes on the box/case) </t>
        </is>
      </c>
      <c r="I139" s="30">
        <f>VLOOKUP(A139,'[5]ItemReport_10001042616_2025-02-'!$A:$U,21,0)</f>
        <v/>
      </c>
      <c r="J139" t="inlineStr">
        <is>
          <t>No Supplies</t>
        </is>
      </c>
    </row>
    <row r="140">
      <c r="A140" t="inlineStr">
        <is>
          <t>2028-EACH-1</t>
        </is>
      </c>
      <c r="B140" t="inlineStr">
        <is>
          <t>B005OYUL24</t>
        </is>
      </c>
      <c r="C140" t="inlineStr">
        <is>
          <t>X0046CDOIJ</t>
        </is>
      </c>
      <c r="E140" t="inlineStr">
        <is>
          <t>FBA_2028-EACH-1</t>
        </is>
      </c>
      <c r="F140" t="inlineStr">
        <is>
          <t xml:space="preserve">• Use FNSKU to label each item (cover barcode). Apply outer box/case label accordingly to match item# (Cover all existing barcodes on the box/case) </t>
        </is>
      </c>
      <c r="I140" s="30">
        <f>VLOOKUP(A140,'[5]ItemReport_10001042616_2025-02-'!$A:$U,21,0)</f>
        <v/>
      </c>
      <c r="J140" t="inlineStr">
        <is>
          <t>No Supplies</t>
        </is>
      </c>
    </row>
    <row r="141">
      <c r="A141" t="inlineStr">
        <is>
          <t>2028-EACH-UPC</t>
        </is>
      </c>
      <c r="B141" t="inlineStr">
        <is>
          <t>B005OYUL24</t>
        </is>
      </c>
      <c r="C141" t="inlineStr">
        <is>
          <t>B005OYUL24</t>
        </is>
      </c>
      <c r="D141" t="n">
        <v>2028</v>
      </c>
      <c r="F141" t="inlineStr">
        <is>
          <t xml:space="preserve">Apply outer box/case label accordingly to match item# (Cover all existing barcodes on the box/case) </t>
        </is>
      </c>
      <c r="I141" s="30">
        <f>VLOOKUP(A141,'[5]ItemReport_10001042616_2025-02-'!$A:$U,21,0)</f>
        <v/>
      </c>
      <c r="J141" t="inlineStr">
        <is>
          <t>No Supplies</t>
        </is>
      </c>
    </row>
    <row r="142" ht="60" customHeight="1">
      <c r="A142" t="inlineStr">
        <is>
          <t>2028-PACK2</t>
        </is>
      </c>
      <c r="B142" t="inlineStr">
        <is>
          <t>B08GWSZ1H9</t>
        </is>
      </c>
      <c r="F142" s="25" t="inlineStr">
        <is>
          <t>• Put 2 pcs into polybag and apply FNSKU labels on each of the poly bags.
• Insert the poly-bagged sets back to CASE (Cover all existing barcodes on the box/case)</t>
        </is>
      </c>
      <c r="I142" s="30">
        <f>VLOOKUP(A142,'[5]ItemReport_10001042616_2025-02-'!$A:$U,21,0)</f>
        <v/>
      </c>
      <c r="J142" t="inlineStr">
        <is>
          <t>Poly Bag 7.5 x 10.5</t>
        </is>
      </c>
    </row>
    <row r="143">
      <c r="A143" t="inlineStr">
        <is>
          <t>2030-BOX</t>
        </is>
      </c>
      <c r="B143" t="inlineStr">
        <is>
          <t>B07YL7V4YB</t>
        </is>
      </c>
      <c r="C143" t="inlineStr">
        <is>
          <t>X0040DT1B3</t>
        </is>
      </c>
      <c r="D143" t="n">
        <v>2030</v>
      </c>
      <c r="E143" t="inlineStr">
        <is>
          <t>FBA_2030-BOX</t>
        </is>
      </c>
      <c r="F14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43" s="30">
        <f>VLOOKUP(A143,'[5]ItemReport_10001042616_2025-02-'!$A:$U,21,0)</f>
        <v/>
      </c>
      <c r="J143" t="inlineStr">
        <is>
          <t>No Supplies</t>
        </is>
      </c>
    </row>
    <row r="144" ht="45" customHeight="1">
      <c r="A144" t="inlineStr">
        <is>
          <t>2030-CASE</t>
        </is>
      </c>
      <c r="B144" t="inlineStr">
        <is>
          <t>B09NMQKZ96</t>
        </is>
      </c>
      <c r="F144" s="25" t="inlineStr">
        <is>
          <t>• Apply label “THIS IS A SET” **DO NOT COVER CASE BARCODE**
• Apply outer case label accordingly to match item#</t>
        </is>
      </c>
      <c r="I144" s="30">
        <f>VLOOKUP(A144,'[5]ItemReport_10001042616_2025-02-'!$A:$U,21,0)</f>
        <v/>
      </c>
      <c r="J144" t="inlineStr">
        <is>
          <t>No Supplies</t>
        </is>
      </c>
    </row>
    <row r="145">
      <c r="A145" t="inlineStr">
        <is>
          <t>2030-EACH</t>
        </is>
      </c>
      <c r="B145" t="inlineStr">
        <is>
          <t>B07SW927JM</t>
        </is>
      </c>
      <c r="C145" t="inlineStr">
        <is>
          <t>B07SW927JM</t>
        </is>
      </c>
      <c r="D145" t="n">
        <v>2030</v>
      </c>
      <c r="E145" t="inlineStr">
        <is>
          <t>FBA_2030</t>
        </is>
      </c>
      <c r="F145" t="inlineStr">
        <is>
          <t xml:space="preserve">Apply outer box/case label accordingly to match item# (Cover all existing barcodes on the box and case) </t>
        </is>
      </c>
      <c r="H145" s="17" t="inlineStr">
        <is>
          <t xml:space="preserve">Apply outer box/case label accordingly to match item# (Cover all existing barcodes on box and case) </t>
        </is>
      </c>
      <c r="I145" s="30">
        <f>VLOOKUP(A145,'[5]ItemReport_10001042616_2025-02-'!$A:$U,21,0)</f>
        <v/>
      </c>
      <c r="J145" t="inlineStr">
        <is>
          <t>No Supplies</t>
        </is>
      </c>
    </row>
    <row r="146" ht="60" customHeight="1">
      <c r="A146" t="inlineStr">
        <is>
          <t>2030-PACK2</t>
        </is>
      </c>
      <c r="B146" t="inlineStr">
        <is>
          <t>B08GWY7YNX</t>
        </is>
      </c>
      <c r="C146" t="inlineStr">
        <is>
          <t>X003TDH80V</t>
        </is>
      </c>
      <c r="D146" t="n">
        <v>2030</v>
      </c>
      <c r="E146" t="inlineStr">
        <is>
          <t>FBA_2030-PACK2</t>
        </is>
      </c>
      <c r="F146" s="25" t="inlineStr">
        <is>
          <t xml:space="preserve">• Put 2 pcs per poly bag. Apply FNSKU on the poly bags.
• Put the poly-bagged sets back to CASE. Discard inner box (Cover all existing barcodes on the box/case) </t>
        </is>
      </c>
      <c r="H146" s="39" t="inlineStr">
        <is>
          <t>• Insert 2 pcs per poly bag. Apply Item label on each of the poly bags.
• *DO NOT USE PDQ* Insert the poly-bagged set to a new box/case (Cover all existing barcodes on the box/case)</t>
        </is>
      </c>
      <c r="I146" s="30">
        <f>VLOOKUP(A146,'[5]ItemReport_10001042616_2025-02-'!$A:$U,21,0)</f>
        <v/>
      </c>
      <c r="J146" t="inlineStr">
        <is>
          <t>Poly Bag 6 x 9</t>
        </is>
      </c>
    </row>
    <row r="147">
      <c r="A147" t="inlineStr">
        <is>
          <t>203-EACH</t>
        </is>
      </c>
      <c r="B147" t="inlineStr">
        <is>
          <t>B08VCZ11NP</t>
        </is>
      </c>
      <c r="C147" t="inlineStr">
        <is>
          <t>X003Y7AI45</t>
        </is>
      </c>
      <c r="D147" t="n">
        <v>203</v>
      </c>
      <c r="E147" t="inlineStr">
        <is>
          <t>FBA_203-EACH</t>
        </is>
      </c>
      <c r="F147" t="inlineStr">
        <is>
          <t xml:space="preserve">• Use FNSKU to label each item (cover barcode). Apply outer case label accordingly to match item# (Cover all existing barcodes on the case) </t>
        </is>
      </c>
      <c r="H147" s="17" t="inlineStr">
        <is>
          <t xml:space="preserve">Apply outer box/case label accordingly to match item# (Cover all existing barcodes on box and case) </t>
        </is>
      </c>
      <c r="I147" s="30">
        <f>VLOOKUP(A147,'[5]ItemReport_10001042616_2025-02-'!$A:$U,21,0)</f>
        <v/>
      </c>
      <c r="J147" t="inlineStr">
        <is>
          <t>No Supplies</t>
        </is>
      </c>
    </row>
    <row r="148">
      <c r="A148" t="inlineStr">
        <is>
          <t>3870-EACH</t>
        </is>
      </c>
      <c r="B148" t="inlineStr">
        <is>
          <t>B01BWMW2AK</t>
        </is>
      </c>
      <c r="H148" s="17" t="inlineStr">
        <is>
          <t xml:space="preserve">Apply outer box/case label accordingly to match item# (Cover all existing barcodes on box and case) </t>
        </is>
      </c>
      <c r="I148" s="30">
        <f>VLOOKUP(A148,'[5]ItemReport_10001042616_2025-02-'!$A:$U,21,0)</f>
        <v/>
      </c>
      <c r="J148" t="inlineStr">
        <is>
          <t>No Supplies</t>
        </is>
      </c>
    </row>
    <row r="149">
      <c r="A149" t="inlineStr">
        <is>
          <t>2042-EACH</t>
        </is>
      </c>
      <c r="B149" t="inlineStr">
        <is>
          <t>B008RD8Y6Y</t>
        </is>
      </c>
      <c r="F149" t="inlineStr">
        <is>
          <t xml:space="preserve">Apply outer box/case label accordingly to match item# (Cover all existing barcodes on the box/case) </t>
        </is>
      </c>
      <c r="I149" s="30">
        <f>VLOOKUP(A149,'[5]ItemReport_10001042616_2025-02-'!$A:$U,21,0)</f>
        <v/>
      </c>
      <c r="J149" t="inlineStr">
        <is>
          <t>No Supplies</t>
        </is>
      </c>
    </row>
    <row r="150" ht="60" customHeight="1">
      <c r="A150" t="inlineStr">
        <is>
          <t>2042-PACK2</t>
        </is>
      </c>
      <c r="B150" t="inlineStr">
        <is>
          <t>B08GWR5K52</t>
        </is>
      </c>
      <c r="F150" s="25" t="inlineStr">
        <is>
          <t>• Put 2 pcs into polybag and apply FNSKU labels on each of the poly bags.
• Insert the poly-bagged sets back to BOX (Cover all existing barcodes on the box/case)</t>
        </is>
      </c>
      <c r="I150" s="30">
        <f>VLOOKUP(A150,'[5]ItemReport_10001042616_2025-02-'!$A:$U,21,0)</f>
        <v/>
      </c>
      <c r="J150" t="inlineStr">
        <is>
          <t>Poly Bag 6 x 9</t>
        </is>
      </c>
    </row>
    <row r="151">
      <c r="A151" t="inlineStr">
        <is>
          <t>2043-EACH</t>
        </is>
      </c>
      <c r="B151" t="inlineStr">
        <is>
          <t>B00J8IK3YI</t>
        </is>
      </c>
      <c r="C151" t="inlineStr">
        <is>
          <t>B00J8IK3YI</t>
        </is>
      </c>
      <c r="E151" t="inlineStr">
        <is>
          <t>FBA_2043-EACH</t>
        </is>
      </c>
      <c r="F151" t="inlineStr">
        <is>
          <t xml:space="preserve">Apply outer box/case label accordingly to match item# (Cover all existing barcodes on the box/case) </t>
        </is>
      </c>
      <c r="I151" s="30">
        <f>VLOOKUP(A151,'[5]ItemReport_10001042616_2025-02-'!$A:$U,21,0)</f>
        <v/>
      </c>
      <c r="J151" t="inlineStr">
        <is>
          <t>No Supplies</t>
        </is>
      </c>
    </row>
    <row r="152">
      <c r="A152" t="inlineStr">
        <is>
          <t>2043-EACH-1</t>
        </is>
      </c>
      <c r="B152" t="inlineStr">
        <is>
          <t>B00J8IK3YI</t>
        </is>
      </c>
      <c r="C152" t="inlineStr">
        <is>
          <t>X004DMV5X3</t>
        </is>
      </c>
      <c r="F152" t="inlineStr">
        <is>
          <t xml:space="preserve">• Use FNSKU to label each item (cover barcode). Apply outer case label accordingly to match item# (Cover all existing barcodes on the case) </t>
        </is>
      </c>
      <c r="I152" s="30">
        <f>VLOOKUP(A152,'[5]ItemReport_10001042616_2025-02-'!$A:$U,21,0)</f>
        <v/>
      </c>
      <c r="J152" t="inlineStr">
        <is>
          <t>No Supplies</t>
        </is>
      </c>
    </row>
    <row r="153" ht="60" customHeight="1">
      <c r="A153" t="inlineStr">
        <is>
          <t>2043-PACK2</t>
        </is>
      </c>
      <c r="B153" t="inlineStr">
        <is>
          <t>B00ZADK142</t>
        </is>
      </c>
      <c r="F153" s="25" t="inlineStr">
        <is>
          <t>• Put 2 pcs into polybag and apply FNSKU labels on each of the poly bags.
• Insert the poly-bagged sets back to CASE (Cover all existing barcodes on the box/case)</t>
        </is>
      </c>
      <c r="I153" s="30">
        <f>VLOOKUP(A153,'[5]ItemReport_10001042616_2025-02-'!$A:$U,21,0)</f>
        <v/>
      </c>
      <c r="J153" t="inlineStr">
        <is>
          <t>Poly Bag 6 x 9</t>
        </is>
      </c>
    </row>
    <row r="154">
      <c r="A154" t="inlineStr">
        <is>
          <t>2044-EACH</t>
        </is>
      </c>
      <c r="B154" t="inlineStr">
        <is>
          <t>B075VXY8MQ</t>
        </is>
      </c>
      <c r="C154" t="inlineStr">
        <is>
          <t>B075VXY8MQ</t>
        </is>
      </c>
      <c r="D154" t="n">
        <v>2044</v>
      </c>
      <c r="E154" t="inlineStr">
        <is>
          <t>FBA_2044-EACH</t>
        </is>
      </c>
      <c r="F154" t="inlineStr">
        <is>
          <t xml:space="preserve">Apply outer case label accordingly to match item# (Cover all existing barcodes on the case) </t>
        </is>
      </c>
      <c r="I154" s="30">
        <f>VLOOKUP(A154,'[5]ItemReport_10001042616_2025-02-'!$A:$U,21,0)</f>
        <v/>
      </c>
      <c r="J154" t="inlineStr">
        <is>
          <t>No Supplies</t>
        </is>
      </c>
    </row>
    <row r="155" ht="60" customHeight="1">
      <c r="A155" t="inlineStr">
        <is>
          <t>2044-PACK2</t>
        </is>
      </c>
      <c r="B155" t="inlineStr">
        <is>
          <t>B08GWQ19HB</t>
        </is>
      </c>
      <c r="C155" t="inlineStr">
        <is>
          <t>X0045UZHSR</t>
        </is>
      </c>
      <c r="F155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155" s="30">
        <f>VLOOKUP(A155,'[5]ItemReport_10001042616_2025-02-'!$A:$U,21,0)</f>
        <v/>
      </c>
    </row>
    <row r="156">
      <c r="A156" t="inlineStr">
        <is>
          <t>204-EACH</t>
        </is>
      </c>
      <c r="B156" t="inlineStr">
        <is>
          <t>B07RJV25T3</t>
        </is>
      </c>
      <c r="D156" t="n">
        <v>204</v>
      </c>
      <c r="E156" t="inlineStr">
        <is>
          <t>204-EACH</t>
        </is>
      </c>
      <c r="H156" s="17" t="inlineStr">
        <is>
          <t xml:space="preserve">Apply outer box/case label accordingly to match item# (Cover all existing barcodes on box and case) </t>
        </is>
      </c>
      <c r="I156" s="30">
        <f>VLOOKUP(A156,'[5]ItemReport_10001042616_2025-02-'!$A:$U,21,0)</f>
        <v/>
      </c>
      <c r="J156" t="inlineStr">
        <is>
          <t>No Supplies</t>
        </is>
      </c>
    </row>
    <row r="157" ht="60" customHeight="1">
      <c r="A157" t="inlineStr">
        <is>
          <t>2052-PACK2</t>
        </is>
      </c>
      <c r="B157" t="inlineStr">
        <is>
          <t>B08GWN6RS8</t>
        </is>
      </c>
      <c r="F157" s="25" t="inlineStr">
        <is>
          <t>• Put 2 pcs into polybag and apply FNSKU labels on each of the poly bags.
• Insert the poly-bagged sets back to BOX (Cover all existing barcodes on the box/case)</t>
        </is>
      </c>
      <c r="I157" s="30">
        <f>VLOOKUP(A157,'[5]ItemReport_10001042616_2025-02-'!$A:$U,21,0)</f>
        <v/>
      </c>
      <c r="J157" t="inlineStr">
        <is>
          <t>Poly Bag 6 x 9</t>
        </is>
      </c>
    </row>
    <row r="158">
      <c r="A158" t="inlineStr">
        <is>
          <t>2053-BOX</t>
        </is>
      </c>
      <c r="B158" t="inlineStr">
        <is>
          <t>B07YL7F2X6</t>
        </is>
      </c>
      <c r="F15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58" s="30">
        <f>VLOOKUP(A158,'[5]ItemReport_10001042616_2025-02-'!$A:$U,21,0)</f>
        <v/>
      </c>
      <c r="J158" t="inlineStr">
        <is>
          <t>No Supplies</t>
        </is>
      </c>
    </row>
    <row r="159">
      <c r="A159" t="inlineStr">
        <is>
          <t>2055-BOX</t>
        </is>
      </c>
      <c r="B159" t="inlineStr">
        <is>
          <t>B08CYZYPRN</t>
        </is>
      </c>
      <c r="F15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59" s="30">
        <f>VLOOKUP(A159,'[5]ItemReport_10001042616_2025-02-'!$A:$U,21,0)</f>
        <v/>
      </c>
      <c r="J159" t="inlineStr">
        <is>
          <t>No Supplies</t>
        </is>
      </c>
    </row>
    <row r="160" ht="30" customHeight="1">
      <c r="A160" t="inlineStr">
        <is>
          <t>2056-EACH</t>
        </is>
      </c>
      <c r="B160" t="inlineStr">
        <is>
          <t>B0DH6D6Z17</t>
        </is>
      </c>
      <c r="C160" t="inlineStr">
        <is>
          <t>B0DH6D6Z17</t>
        </is>
      </c>
      <c r="D160" t="n">
        <v>2056</v>
      </c>
      <c r="F160" t="inlineStr">
        <is>
          <t xml:space="preserve">Apply outer box/case label accordingly to match item# (Cover all existing barcodes on the box/case) </t>
        </is>
      </c>
      <c r="H160" s="25" t="inlineStr">
        <is>
          <t xml:space="preserve">Apply outer box/case label accordingly to match item# (Cover all existing barcodes on the box/case) </t>
        </is>
      </c>
      <c r="I160" s="30">
        <f>VLOOKUP(A160,'[5]ItemReport_10001042616_2025-02-'!$A:$U,21,0)</f>
        <v/>
      </c>
      <c r="J160" t="inlineStr">
        <is>
          <t>No Supplies</t>
        </is>
      </c>
    </row>
    <row r="161">
      <c r="A161" t="inlineStr">
        <is>
          <t>205-EACH</t>
        </is>
      </c>
      <c r="B161" t="inlineStr">
        <is>
          <t>B07RJV344J</t>
        </is>
      </c>
      <c r="D161" t="n">
        <v>205</v>
      </c>
      <c r="E161" t="inlineStr">
        <is>
          <t>205-EACH</t>
        </is>
      </c>
      <c r="F161" t="inlineStr">
        <is>
          <t>• Use FNSKU to label each item (cover barcode). 
• Put item back to CASE. Discard inner box
• Apply outer case label accordingly to match item# (Cover all existing barcodes on the case)</t>
        </is>
      </c>
      <c r="H161" s="17" t="inlineStr">
        <is>
          <t xml:space="preserve">Apply outer box/case label accordingly to match item# (Cover all existing barcodes on box and case) </t>
        </is>
      </c>
      <c r="I161" s="30">
        <f>VLOOKUP(A161,'[5]ItemReport_10001042616_2025-02-'!$A:$U,21,0)</f>
        <v/>
      </c>
      <c r="J161" t="inlineStr">
        <is>
          <t>No Supplies</t>
        </is>
      </c>
    </row>
    <row r="162">
      <c r="A162" t="inlineStr">
        <is>
          <t>5131-EACH</t>
        </is>
      </c>
      <c r="B162" t="inlineStr">
        <is>
          <t>B01HFB2C1G</t>
        </is>
      </c>
      <c r="H162" t="inlineStr">
        <is>
          <t xml:space="preserve">Apply outer box/case label accordingly to match item# (Cover all existing barcodes on box and case) </t>
        </is>
      </c>
      <c r="I162" s="30">
        <f>VLOOKUP(A162,'[5]ItemReport_10001042616_2025-02-'!$A:$U,21,0)</f>
        <v/>
      </c>
      <c r="J162" t="inlineStr">
        <is>
          <t>No Supplies</t>
        </is>
      </c>
    </row>
    <row r="163">
      <c r="A163" t="inlineStr">
        <is>
          <t>3012-EACH</t>
        </is>
      </c>
      <c r="B163" t="inlineStr">
        <is>
          <t>B01N8POJPJ</t>
        </is>
      </c>
      <c r="F163" t="inlineStr">
        <is>
          <t xml:space="preserve">Apply outer box/case label accordingly to match item# (Cover all existing barcodes on the box/case) </t>
        </is>
      </c>
      <c r="I163" s="30">
        <f>VLOOKUP(A163,'[5]ItemReport_10001042616_2025-02-'!$A:$U,21,0)</f>
        <v/>
      </c>
      <c r="J163" t="inlineStr">
        <is>
          <t>No Supplies</t>
        </is>
      </c>
    </row>
    <row r="164">
      <c r="A164" t="inlineStr">
        <is>
          <t>206-EACH</t>
        </is>
      </c>
      <c r="B164" t="inlineStr">
        <is>
          <t>B07RJV3FTZ</t>
        </is>
      </c>
      <c r="D164" t="n">
        <v>206</v>
      </c>
      <c r="H164" s="17" t="inlineStr">
        <is>
          <t xml:space="preserve">Apply outer box/case label accordingly to match item# (Cover all existing barcodes on box and case) </t>
        </is>
      </c>
      <c r="I164" s="30">
        <f>VLOOKUP(A164,'[5]ItemReport_10001042616_2025-02-'!$A:$U,21,0)</f>
        <v/>
      </c>
      <c r="J164" t="inlineStr">
        <is>
          <t>No Supplies</t>
        </is>
      </c>
    </row>
    <row r="165">
      <c r="A165" t="inlineStr">
        <is>
          <t>2080-EACH</t>
        </is>
      </c>
      <c r="B165" t="inlineStr">
        <is>
          <t>B076DXVLWX</t>
        </is>
      </c>
      <c r="C165" t="inlineStr">
        <is>
          <t>X0044F7CA9</t>
        </is>
      </c>
      <c r="D165" t="n">
        <v>2080</v>
      </c>
      <c r="F165" t="inlineStr">
        <is>
          <t xml:space="preserve">Apply outer box/case label accordingly to match item# (Cover all existing barcodes on the box/case) </t>
        </is>
      </c>
      <c r="I165" s="30">
        <f>VLOOKUP(A165,'[5]ItemReport_10001042616_2025-02-'!$A:$U,21,0)</f>
        <v/>
      </c>
      <c r="J165" t="inlineStr">
        <is>
          <t>No Supplies</t>
        </is>
      </c>
    </row>
    <row r="166" ht="60" customHeight="1">
      <c r="A166" t="inlineStr">
        <is>
          <t>2080-SET3</t>
        </is>
      </c>
      <c r="B166" t="inlineStr">
        <is>
          <t>B07RZMHDSJ</t>
        </is>
      </c>
      <c r="C166" t="inlineStr">
        <is>
          <t>X0043V3K0P</t>
        </is>
      </c>
      <c r="E166" t="inlineStr">
        <is>
          <t>FBA_2080-SET3</t>
        </is>
      </c>
      <c r="F166" s="25" t="inlineStr">
        <is>
          <t>• Put 3 pcs into polybag (different color) and apply FNSKU labels on each of the poly bags.
• Insert the poly-bagged sets back to BOX (Cover all existing barcodes on the box/case)</t>
        </is>
      </c>
      <c r="I166" s="30">
        <f>VLOOKUP(A166,'[5]ItemReport_10001042616_2025-02-'!$A:$U,21,0)</f>
        <v/>
      </c>
      <c r="J166" t="inlineStr">
        <is>
          <t>Poly Bag 6 x 9</t>
        </is>
      </c>
    </row>
    <row r="167">
      <c r="A167" t="inlineStr">
        <is>
          <t>210-EACH</t>
        </is>
      </c>
      <c r="B167" t="inlineStr">
        <is>
          <t>B08VD2K1K6</t>
        </is>
      </c>
      <c r="C167" t="inlineStr">
        <is>
          <t>X003Y78JBT</t>
        </is>
      </c>
      <c r="D167" t="n">
        <v>210</v>
      </c>
      <c r="E167" t="inlineStr">
        <is>
          <t>FBA_210-EACH</t>
        </is>
      </c>
      <c r="F167" t="inlineStr">
        <is>
          <t xml:space="preserve">• Use FNSKU to label each item (cover barcode). Apply outer box/case label accordingly to match item# (Cover all existing barcodes on the box/case) </t>
        </is>
      </c>
      <c r="I167" s="30">
        <f>VLOOKUP(A167,'[5]ItemReport_10001042616_2025-02-'!$A:$U,21,0)</f>
        <v/>
      </c>
      <c r="J167" t="inlineStr">
        <is>
          <t>No Supplies</t>
        </is>
      </c>
    </row>
    <row r="168">
      <c r="A168" t="inlineStr">
        <is>
          <t>211-EACH-1</t>
        </is>
      </c>
      <c r="B168" t="inlineStr">
        <is>
          <t>B0019IOEQ8</t>
        </is>
      </c>
      <c r="C168" t="inlineStr">
        <is>
          <t>B0019IOEQ8</t>
        </is>
      </c>
      <c r="D168" t="n">
        <v>211</v>
      </c>
      <c r="E168" t="inlineStr">
        <is>
          <t>FBA_211-EACH-1</t>
        </is>
      </c>
      <c r="F168" t="inlineStr">
        <is>
          <t xml:space="preserve">Apply outer case label accordingly to match item# (Cover all existing barcodes on the case) </t>
        </is>
      </c>
      <c r="I168" s="30">
        <f>VLOOKUP(A168,'[5]ItemReport_10001042616_2025-02-'!$A:$U,21,0)</f>
        <v/>
      </c>
      <c r="J168" t="inlineStr">
        <is>
          <t>No Supplies</t>
        </is>
      </c>
    </row>
    <row r="169">
      <c r="A169" t="inlineStr">
        <is>
          <t>212-EACH</t>
        </is>
      </c>
      <c r="B169" t="inlineStr">
        <is>
          <t>B07RLPFK92</t>
        </is>
      </c>
      <c r="C169" t="inlineStr">
        <is>
          <t>X003TJ1SWJ</t>
        </is>
      </c>
      <c r="D169" t="n">
        <v>212</v>
      </c>
      <c r="E169" t="inlineStr">
        <is>
          <t>FBA_212-EACH</t>
        </is>
      </c>
      <c r="F169" t="inlineStr">
        <is>
          <t xml:space="preserve">• Use FNSKU to label each item (cover barcode). Apply outer box/case label accordingly to match item# (Cover all existing barcodes on the box/case) </t>
        </is>
      </c>
      <c r="H169" s="17" t="inlineStr">
        <is>
          <t xml:space="preserve">Apply outer box/case label accordingly to match item# (Cover all existing barcodes on box and case) </t>
        </is>
      </c>
      <c r="I169" s="30">
        <f>VLOOKUP(A169,'[5]ItemReport_10001042616_2025-02-'!$A:$U,21,0)</f>
        <v/>
      </c>
      <c r="J169" t="inlineStr">
        <is>
          <t>No Supplies</t>
        </is>
      </c>
    </row>
    <row r="170">
      <c r="A170" t="inlineStr">
        <is>
          <t>2132-EACH</t>
        </is>
      </c>
      <c r="B170" t="inlineStr">
        <is>
          <t>B07S15TNLQ</t>
        </is>
      </c>
      <c r="D170" t="n">
        <v>2132</v>
      </c>
      <c r="E170" t="inlineStr">
        <is>
          <t>2132-EACH</t>
        </is>
      </c>
      <c r="H170" s="17" t="inlineStr">
        <is>
          <t xml:space="preserve">Apply outer box/case label accordingly to match item# (Cover all existing barcodes on box and case) </t>
        </is>
      </c>
      <c r="I170" s="30">
        <f>VLOOKUP(A170,'[5]ItemReport_10001042616_2025-02-'!$A:$U,21,0)</f>
        <v/>
      </c>
      <c r="J170" t="inlineStr">
        <is>
          <t>No Supplies</t>
        </is>
      </c>
    </row>
    <row r="171" ht="60" customHeight="1">
      <c r="A171" t="inlineStr">
        <is>
          <t>2138-SET6</t>
        </is>
      </c>
      <c r="B171" t="inlineStr">
        <is>
          <t>B07S3DWYRL</t>
        </is>
      </c>
      <c r="F171" s="25" t="inlineStr">
        <is>
          <t>• Put 6 pcs (different color) into polybag and apply FNSKU labels on each of the poly bags.
• Insert the poly-bagged sets back to CASE (Cover all existing barcodes on the box/case)</t>
        </is>
      </c>
      <c r="I171" s="30">
        <f>VLOOKUP(A171,'[5]ItemReport_10001042616_2025-02-'!$A:$U,21,0)</f>
        <v/>
      </c>
      <c r="J171" t="inlineStr">
        <is>
          <t>Poly Bag 12 x 15.5</t>
        </is>
      </c>
    </row>
    <row r="172">
      <c r="A172" t="inlineStr">
        <is>
          <t>213-EACH</t>
        </is>
      </c>
      <c r="B172" t="inlineStr">
        <is>
          <t>B07H9LVLQ2</t>
        </is>
      </c>
      <c r="F172" t="inlineStr">
        <is>
          <t xml:space="preserve">Apply outer box/case label accordingly to match item# (Cover all existing barcodes on the box/case) </t>
        </is>
      </c>
      <c r="I172" s="30">
        <f>VLOOKUP(A172,'[5]ItemReport_10001042616_2025-02-'!$A:$U,21,0)</f>
        <v/>
      </c>
      <c r="J172" t="inlineStr">
        <is>
          <t>No Supplies</t>
        </is>
      </c>
    </row>
    <row r="173" ht="60" customHeight="1">
      <c r="A173" t="inlineStr">
        <is>
          <t>2140-SET6</t>
        </is>
      </c>
      <c r="B173" t="inlineStr">
        <is>
          <t>B07RX2WKJW</t>
        </is>
      </c>
      <c r="C173" t="inlineStr">
        <is>
          <t>X003SC1YMB</t>
        </is>
      </c>
      <c r="D173" t="n">
        <v>2140</v>
      </c>
      <c r="E173" t="inlineStr">
        <is>
          <t>FBA_2140-SET6</t>
        </is>
      </c>
      <c r="F173" s="25" t="inlineStr">
        <is>
          <t>• Insert 6 pcs per poly bag (6 different color). Apply FNSKU labels on each of the poly bags.
• Insert the poly-bagged sets back to CASE (Cover all existing barcodes on the box/case)</t>
        </is>
      </c>
      <c r="I173" s="30">
        <f>VLOOKUP(A173,'[5]ItemReport_10001042616_2025-02-'!$A:$U,21,0)</f>
        <v/>
      </c>
      <c r="J173" t="inlineStr">
        <is>
          <t>Poly Bag 12 x 15.5</t>
        </is>
      </c>
    </row>
    <row r="174">
      <c r="A174" t="inlineStr">
        <is>
          <t>214-EACH</t>
        </is>
      </c>
      <c r="B174" t="inlineStr">
        <is>
          <t>B07H9N2X7F</t>
        </is>
      </c>
      <c r="D174" t="n">
        <v>214</v>
      </c>
      <c r="H174" s="17" t="inlineStr">
        <is>
          <t xml:space="preserve">Apply outer box/case label accordingly to match item# (Cover all existing barcodes on box and case) </t>
        </is>
      </c>
      <c r="I174" s="30">
        <f>VLOOKUP(A174,'[5]ItemReport_10001042616_2025-02-'!$A:$U,21,0)</f>
        <v/>
      </c>
      <c r="J174" t="inlineStr">
        <is>
          <t>No Supplies</t>
        </is>
      </c>
    </row>
    <row r="175">
      <c r="A175" t="inlineStr">
        <is>
          <t>2155-EACH</t>
        </is>
      </c>
      <c r="B175" t="inlineStr">
        <is>
          <t>B0BSP5D8VT</t>
        </is>
      </c>
      <c r="F175" t="inlineStr">
        <is>
          <t>• Use FNSKU to label each item (cover barcode). 
• Put item back to CASE. Discard inner box
• Apply outer case label accordingly to match item# (Cover all existing barcodes on the case)</t>
        </is>
      </c>
      <c r="H175" s="17" t="inlineStr">
        <is>
          <t xml:space="preserve">Apply outer box/case label accordingly to match item# (Cover all existing barcodes on box and case) </t>
        </is>
      </c>
      <c r="I175" s="30">
        <f>VLOOKUP(A175,'[5]ItemReport_10001042616_2025-02-'!$A:$U,21,0)</f>
        <v/>
      </c>
      <c r="J175" t="inlineStr">
        <is>
          <t>No Supplies</t>
        </is>
      </c>
    </row>
    <row r="176" ht="60" customHeight="1">
      <c r="A176" t="inlineStr">
        <is>
          <t>2155-PACK25</t>
        </is>
      </c>
      <c r="B176" t="inlineStr">
        <is>
          <t>B0BSP3S8DS</t>
        </is>
      </c>
      <c r="D176" t="n">
        <v>2155</v>
      </c>
      <c r="H176" s="39" t="inlineStr">
        <is>
          <t>• Insert 25 pcs per poly bag. Apply Item label on each of the poly bags.
• Insert the poly-bagged sets back to CASE (Cover all existing barcodes on the box/case)</t>
        </is>
      </c>
      <c r="I176" s="30">
        <f>VLOOKUP(A176,'[5]ItemReport_10001042616_2025-02-'!$A:$U,21,0)</f>
        <v/>
      </c>
      <c r="J176" t="inlineStr">
        <is>
          <t>Poly Bag 12 x 15.5</t>
        </is>
      </c>
    </row>
    <row r="177">
      <c r="A177" t="inlineStr">
        <is>
          <t>5075-EACH</t>
        </is>
      </c>
      <c r="B177" t="inlineStr">
        <is>
          <t>B076DSM8BP</t>
        </is>
      </c>
      <c r="H177" s="17" t="inlineStr">
        <is>
          <t xml:space="preserve">Apply outer box/case label accordingly to match item# (Cover all existing barcodes on box and case) </t>
        </is>
      </c>
      <c r="I177" s="30">
        <f>VLOOKUP(A177,'[5]ItemReport_10001042616_2025-02-'!$A:$U,21,0)</f>
        <v/>
      </c>
      <c r="J177" t="inlineStr">
        <is>
          <t>No Supplies</t>
        </is>
      </c>
    </row>
    <row r="178">
      <c r="A178" t="inlineStr">
        <is>
          <t>1615-EACH</t>
        </is>
      </c>
      <c r="B178" t="inlineStr">
        <is>
          <t>B07C59RXBS</t>
        </is>
      </c>
      <c r="H178" s="17" t="inlineStr">
        <is>
          <t xml:space="preserve">Apply outer box/case label accordingly to match item# (Cover all existing barcodes on box and case) </t>
        </is>
      </c>
      <c r="I178" s="30">
        <f>VLOOKUP(A178,'[5]ItemReport_10001042616_2025-02-'!$A:$U,21,0)</f>
        <v/>
      </c>
      <c r="J178" t="inlineStr">
        <is>
          <t>No Supplies</t>
        </is>
      </c>
    </row>
    <row r="179">
      <c r="A179" t="inlineStr">
        <is>
          <t>215-EACH</t>
        </is>
      </c>
      <c r="B179" t="inlineStr">
        <is>
          <t>B0019IGLC8</t>
        </is>
      </c>
      <c r="C179" t="inlineStr">
        <is>
          <t>B0019IGLC8</t>
        </is>
      </c>
      <c r="D179" t="n">
        <v>215</v>
      </c>
      <c r="E179" t="inlineStr">
        <is>
          <t>FBA_215-EACH</t>
        </is>
      </c>
      <c r="F179" t="inlineStr">
        <is>
          <t xml:space="preserve">Apply outer box/case label accordingly to match item# (Cover all existing barcodes on the box/case) </t>
        </is>
      </c>
      <c r="I179" s="30">
        <f>VLOOKUP(A179,'[5]ItemReport_10001042616_2025-02-'!$A:$U,21,0)</f>
        <v/>
      </c>
      <c r="J179" t="inlineStr">
        <is>
          <t>No Supplies</t>
        </is>
      </c>
    </row>
    <row r="180">
      <c r="A180" t="inlineStr">
        <is>
          <t>2170-CASE</t>
        </is>
      </c>
      <c r="B180" t="inlineStr">
        <is>
          <t>B07XQFFNLB</t>
        </is>
      </c>
      <c r="C180" t="inlineStr">
        <is>
          <t>X003SBSJ8T</t>
        </is>
      </c>
      <c r="D180" t="n">
        <v>2170</v>
      </c>
      <c r="E180" t="inlineStr">
        <is>
          <t>FBA_2170-CASE</t>
        </is>
      </c>
      <c r="F180" t="inlineStr">
        <is>
          <t>• Apply label “THIS IS A SET”. Apply FNSKU to each case.
• *Make sure all labels stick securely on the case*. Apply outer case label. Cover all visible barcodes on case</t>
        </is>
      </c>
      <c r="I180" s="30">
        <f>VLOOKUP(A180,'[5]ItemReport_10001042616_2025-02-'!$A:$U,21,0)</f>
        <v/>
      </c>
      <c r="J180" t="inlineStr">
        <is>
          <t>No Supplies</t>
        </is>
      </c>
    </row>
    <row r="181" ht="60" customHeight="1">
      <c r="A181" t="inlineStr">
        <is>
          <t>2170-SET6</t>
        </is>
      </c>
      <c r="B181" t="inlineStr">
        <is>
          <t>B07S165T2T</t>
        </is>
      </c>
      <c r="C181" t="inlineStr">
        <is>
          <t>X003SBSK1F</t>
        </is>
      </c>
      <c r="D181" t="n">
        <v>2170</v>
      </c>
      <c r="E181" t="inlineStr">
        <is>
          <t>FBA_2170-SET6</t>
        </is>
      </c>
      <c r="F181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1" s="39" t="inlineStr">
        <is>
          <t>• Insert 6 pcs per poly bag (6 different color). Apply item labels on each of the poly bags.
• Insert the poly-bagged sets back to CASE (Cover all existing barcodes on the box/case)</t>
        </is>
      </c>
      <c r="I181" s="30">
        <f>VLOOKUP(A181,'[5]ItemReport_10001042616_2025-02-'!$A:$U,21,0)</f>
        <v/>
      </c>
      <c r="J181" t="inlineStr">
        <is>
          <t>Poly Bag 12 x 15.5</t>
        </is>
      </c>
    </row>
    <row r="182" ht="60" customHeight="1">
      <c r="A182" t="inlineStr">
        <is>
          <t>2172-SET6</t>
        </is>
      </c>
      <c r="B182" t="inlineStr">
        <is>
          <t>B07RX344Q6</t>
        </is>
      </c>
      <c r="C182" t="inlineStr">
        <is>
          <t>X003SC97RF</t>
        </is>
      </c>
      <c r="D182" t="n">
        <v>2172</v>
      </c>
      <c r="E182" t="inlineStr">
        <is>
          <t>FBA_2172-SET6</t>
        </is>
      </c>
      <c r="F182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2" s="39" t="inlineStr">
        <is>
          <t>• Insert 6 pcs per poly bag (differnet color). Apply item label on each of the poly bags.
• Insert the poly-bagged sets back to CASE (Cover all existing barcodes on the box/case)</t>
        </is>
      </c>
      <c r="I182" s="30">
        <f>VLOOKUP(A182,'[5]ItemReport_10001042616_2025-02-'!$A:$U,21,0)</f>
        <v/>
      </c>
      <c r="J182" t="inlineStr">
        <is>
          <t>Poly Bag 12 x 15.5</t>
        </is>
      </c>
    </row>
    <row r="183" ht="60" customHeight="1">
      <c r="A183" t="inlineStr">
        <is>
          <t>2174-SET6</t>
        </is>
      </c>
      <c r="B183" t="inlineStr">
        <is>
          <t>B07RWLD5MR</t>
        </is>
      </c>
      <c r="C183" t="inlineStr">
        <is>
          <t>X003SC97SJ</t>
        </is>
      </c>
      <c r="D183" t="n">
        <v>2174</v>
      </c>
      <c r="E183" t="inlineStr">
        <is>
          <t>FBA_2174-SET6</t>
        </is>
      </c>
      <c r="F183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3" s="39" t="inlineStr">
        <is>
          <t>• Insert 6 pcs per poly bag (6 different color). Apply item labels on each of the poly bags.
• Insert the poly-bagged sets back to CASE (Cover all existing barcodes on the box/case)</t>
        </is>
      </c>
      <c r="I183" s="30">
        <f>VLOOKUP(A183,'[5]ItemReport_10001042616_2025-02-'!$A:$U,21,0)</f>
        <v/>
      </c>
      <c r="J183" t="inlineStr">
        <is>
          <t>Poly Bag 12 x 15.5</t>
        </is>
      </c>
    </row>
    <row r="184" ht="60" customHeight="1">
      <c r="A184" t="inlineStr">
        <is>
          <t>2176-SET8</t>
        </is>
      </c>
      <c r="B184" t="inlineStr">
        <is>
          <t>B07RZ2XFZV</t>
        </is>
      </c>
      <c r="D184" t="n">
        <v>2176</v>
      </c>
      <c r="E184" t="inlineStr">
        <is>
          <t>2176-SET8</t>
        </is>
      </c>
      <c r="F184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184" s="39" t="inlineStr">
        <is>
          <t>• Put 8 pcs (different color) into polybag and apply item labels on each of the poly bags.
• Insert the poly-bagged sets back to CASE. (Cover all existing barcodes on the box/case)</t>
        </is>
      </c>
      <c r="I184" s="30">
        <f>VLOOKUP(A184,'[5]ItemReport_10001042616_2025-02-'!$A:$U,21,0)</f>
        <v/>
      </c>
      <c r="J184" t="inlineStr">
        <is>
          <t>Poly Bag 12 x 15.5</t>
        </is>
      </c>
    </row>
    <row r="185" ht="60" customHeight="1">
      <c r="A185" t="inlineStr">
        <is>
          <t>2178-SET6</t>
        </is>
      </c>
      <c r="B185" t="inlineStr">
        <is>
          <t>B0C7J2ZG4B</t>
        </is>
      </c>
      <c r="F185" s="25" t="inlineStr">
        <is>
          <t>• Put 6 pcs (different color) into polybag and apply FNSKU labels on each of the poly bags.
• Insert the poly-bagged sets back to CASE (Cover all existing barcodes on the box/case)</t>
        </is>
      </c>
      <c r="I185" s="30">
        <f>VLOOKUP(A185,'[5]ItemReport_10001042616_2025-02-'!$A:$U,21,0)</f>
        <v/>
      </c>
      <c r="J185" t="inlineStr">
        <is>
          <t>Poly Bag 12 x 15.5</t>
        </is>
      </c>
    </row>
    <row r="186">
      <c r="A186" t="inlineStr">
        <is>
          <t>1829-SET4</t>
        </is>
      </c>
      <c r="B186" t="inlineStr">
        <is>
          <t>B07R3TB99Y</t>
        </is>
      </c>
      <c r="F186" t="inlineStr">
        <is>
          <t>• Insert 4 pcs per poly bag (Blue, Purple, Green, Pink). Apply FNSKU labels on each of the poly bags.
• Insert the poly-bagged sets back to BX-191313</t>
        </is>
      </c>
      <c r="H186" s="17" t="inlineStr">
        <is>
          <t>• Insert 4 pcs per poly bag (different color). Apply Item label on each of the poly bags.
• Insert the poly-bagged sets back to CASE</t>
        </is>
      </c>
      <c r="I186" s="30">
        <f>VLOOKUP(A186,'[5]ItemReport_10001042616_2025-02-'!$A:$U,21,0)</f>
        <v/>
      </c>
      <c r="J186" t="inlineStr">
        <is>
          <t>Poly Bag 12 x 15.5</t>
        </is>
      </c>
    </row>
    <row r="187">
      <c r="A187" t="inlineStr">
        <is>
          <t>2201-EACH</t>
        </is>
      </c>
      <c r="B187" t="inlineStr">
        <is>
          <t>B0019IMT7Y</t>
        </is>
      </c>
      <c r="C187" t="inlineStr">
        <is>
          <t>B0019IMT7Y</t>
        </is>
      </c>
      <c r="D187" t="n">
        <v>2201</v>
      </c>
      <c r="E187" t="inlineStr">
        <is>
          <t>FBA_2201-EACH</t>
        </is>
      </c>
      <c r="F187" t="inlineStr">
        <is>
          <t xml:space="preserve">Apply outer box/case label accordingly to match item# (Cover all existing barcodes on the box/case) </t>
        </is>
      </c>
      <c r="H187" s="17" t="inlineStr">
        <is>
          <t xml:space="preserve">Apply outer box/case label accordingly to match item# (Cover all existing barcodes on box and case) </t>
        </is>
      </c>
      <c r="I187" s="30">
        <f>VLOOKUP(A187,'[5]ItemReport_10001042616_2025-02-'!$A:$U,21,0)</f>
        <v/>
      </c>
      <c r="J187" t="inlineStr">
        <is>
          <t>No Supplies</t>
        </is>
      </c>
    </row>
    <row r="188">
      <c r="A188" t="inlineStr">
        <is>
          <t>2202-EACH</t>
        </is>
      </c>
      <c r="B188" t="inlineStr">
        <is>
          <t>B003BNZVI4</t>
        </is>
      </c>
      <c r="C188" t="inlineStr">
        <is>
          <t>B003BNZVI4</t>
        </is>
      </c>
      <c r="D188" t="n">
        <v>2202</v>
      </c>
      <c r="E188" t="inlineStr">
        <is>
          <t>FBA_2202-EACH</t>
        </is>
      </c>
      <c r="F188" t="inlineStr">
        <is>
          <t xml:space="preserve">Apply outer box/case label accordingly to match item# (Cover all existing barcodes on the box/case) </t>
        </is>
      </c>
      <c r="H188" s="17" t="inlineStr">
        <is>
          <t xml:space="preserve">Apply outer box/case label accordingly to match item# (Cover all existing barcodes on box and case) </t>
        </is>
      </c>
      <c r="I188" s="30">
        <f>VLOOKUP(A188,'[5]ItemReport_10001042616_2025-02-'!$A:$U,21,0)</f>
        <v/>
      </c>
      <c r="J188" t="inlineStr">
        <is>
          <t>No Supplies</t>
        </is>
      </c>
    </row>
    <row r="189" ht="45" customHeight="1">
      <c r="A189" t="inlineStr">
        <is>
          <t>2202-PACK2</t>
        </is>
      </c>
      <c r="B189" t="inlineStr">
        <is>
          <t>B09BBPZQBV</t>
        </is>
      </c>
      <c r="C189" t="inlineStr">
        <is>
          <t>X003SBSJBB</t>
        </is>
      </c>
      <c r="D189" t="n">
        <v>2202</v>
      </c>
      <c r="E189" t="inlineStr">
        <is>
          <t>FBA_2202-PACK2</t>
        </is>
      </c>
      <c r="F189" s="25" t="inlineStr">
        <is>
          <t>• Put 2 pcs into poly bag, apply FNSKU label. 
• Put back to CASE (discard inner box) (Cover all existing barcodes on the box/case)</t>
        </is>
      </c>
      <c r="H189" s="39" t="inlineStr">
        <is>
          <t>• Insert 2 pcs into poly bag, apply Item label label.
• Insert poly bags back to BOX (Cover all existing barcodes on the box/case)</t>
        </is>
      </c>
      <c r="I189" s="30">
        <f>VLOOKUP(A189,'[5]ItemReport_10001042616_2025-02-'!$A:$U,21,0)</f>
        <v/>
      </c>
      <c r="J189" t="inlineStr">
        <is>
          <t>Poly Bag 6 x 9</t>
        </is>
      </c>
    </row>
    <row r="190" ht="45" customHeight="1">
      <c r="A190" t="inlineStr">
        <is>
          <t>2204-BOX</t>
        </is>
      </c>
      <c r="B190" t="inlineStr">
        <is>
          <t>B07XPH8G1W</t>
        </is>
      </c>
      <c r="F19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190" s="25" t="inlineStr">
        <is>
          <t>• For inner box: apply “THIS IS A SET” label. *DO NOT cover Box barcode*
• Apply outer case label</t>
        </is>
      </c>
      <c r="I190" s="30">
        <f>VLOOKUP(A190,'[5]ItemReport_10001042616_2025-02-'!$A:$U,21,0)</f>
        <v/>
      </c>
      <c r="J190" t="inlineStr">
        <is>
          <t>No Supplies</t>
        </is>
      </c>
    </row>
    <row r="191">
      <c r="A191" t="inlineStr">
        <is>
          <t>2204-EACH</t>
        </is>
      </c>
      <c r="B191" t="inlineStr">
        <is>
          <t>B003BNZVHU</t>
        </is>
      </c>
      <c r="C191" t="inlineStr">
        <is>
          <t>B003BNZVHU</t>
        </is>
      </c>
      <c r="D191" t="n">
        <v>2204</v>
      </c>
      <c r="F191" t="inlineStr">
        <is>
          <t xml:space="preserve">Apply outer box/case label accordingly to match item# (Cover all existing barcodes on the box/case) </t>
        </is>
      </c>
      <c r="H191" s="17" t="inlineStr">
        <is>
          <t xml:space="preserve">Apply outer box/case label accordingly to match item# (Cover all existing barcodes on box and case) </t>
        </is>
      </c>
      <c r="I191" s="30">
        <f>VLOOKUP(A191,'[5]ItemReport_10001042616_2025-02-'!$A:$U,21,0)</f>
        <v/>
      </c>
      <c r="J191" t="inlineStr">
        <is>
          <t>No Supplies</t>
        </is>
      </c>
    </row>
    <row r="192">
      <c r="A192" t="inlineStr">
        <is>
          <t>2204-EACH-1</t>
        </is>
      </c>
      <c r="B192" t="inlineStr">
        <is>
          <t>B003BNZVHU</t>
        </is>
      </c>
      <c r="C192" t="inlineStr">
        <is>
          <t>B003BNZVHU</t>
        </is>
      </c>
      <c r="D192" t="n">
        <v>2204</v>
      </c>
      <c r="E192" t="inlineStr">
        <is>
          <t>FBA_2204-EACH-1</t>
        </is>
      </c>
      <c r="F192" t="inlineStr">
        <is>
          <t xml:space="preserve">Apply outer box/case label accordingly to match item# (Cover all existing barcodes on the box/case) </t>
        </is>
      </c>
      <c r="H192" s="17" t="inlineStr">
        <is>
          <t xml:space="preserve">Apply outer box/case label accordingly to match item# (Cover all existing barcodes on box and case) </t>
        </is>
      </c>
      <c r="I192" s="30">
        <f>VLOOKUP(A192,'[5]ItemReport_10001042616_2025-02-'!$A:$U,21,0)</f>
        <v/>
      </c>
      <c r="J192" t="inlineStr">
        <is>
          <t>No Supplies</t>
        </is>
      </c>
    </row>
    <row r="193" ht="45" customHeight="1">
      <c r="A193" t="inlineStr">
        <is>
          <t>2204-PACK2</t>
        </is>
      </c>
      <c r="B193" t="inlineStr">
        <is>
          <t>B09BBQNGN3</t>
        </is>
      </c>
      <c r="C193" t="inlineStr">
        <is>
          <t>X003SBSJAH</t>
        </is>
      </c>
      <c r="D193" t="n">
        <v>2204</v>
      </c>
      <c r="E193" t="inlineStr">
        <is>
          <t>FBA_2204-PACK2</t>
        </is>
      </c>
      <c r="F193" s="25" t="inlineStr">
        <is>
          <t>• Put 2 pcs into poly bag, apply FNSKU label. 
• Put back to CASE (discard inner box) (Cover all existing barcodes on the box/case)</t>
        </is>
      </c>
      <c r="H193" s="39" t="inlineStr">
        <is>
          <t>• Insert 2 pcs into poly bag, apply Item label label.
• Insert poly bags back to BOX (Cover all existing barcodes on the box/case)</t>
        </is>
      </c>
      <c r="I193" s="30">
        <f>VLOOKUP(A193,'[5]ItemReport_10001042616_2025-02-'!$A:$U,21,0)</f>
        <v/>
      </c>
      <c r="J193" t="inlineStr">
        <is>
          <t>Poly Bag 6 x 9</t>
        </is>
      </c>
    </row>
    <row r="194">
      <c r="A194" t="inlineStr">
        <is>
          <t>1621-EACH</t>
        </is>
      </c>
      <c r="B194" t="inlineStr">
        <is>
          <t>B07RFTSF59</t>
        </is>
      </c>
      <c r="F194" t="inlineStr">
        <is>
          <t>• Use FNSKU to label each item (cover barcode). 
• Put item back to CASE. Discard inner box
• Apply outer case label accordingly to match item# (Cover all existing barcodes on the case)</t>
        </is>
      </c>
      <c r="H194" s="17" t="inlineStr">
        <is>
          <t xml:space="preserve">Apply outer box/case label accordingly to match item# (Cover all existing barcodes on box and case) </t>
        </is>
      </c>
      <c r="I194" s="30">
        <f>VLOOKUP(A194,'[5]ItemReport_10001042616_2025-02-'!$A:$U,21,0)</f>
        <v/>
      </c>
      <c r="J194" t="inlineStr">
        <is>
          <t>No Supplies</t>
        </is>
      </c>
    </row>
    <row r="195">
      <c r="A195" t="inlineStr">
        <is>
          <t>2205-EACH</t>
        </is>
      </c>
      <c r="B195" t="inlineStr">
        <is>
          <t>B003BNZVHK</t>
        </is>
      </c>
      <c r="C195" t="inlineStr">
        <is>
          <t>B003BNZVHK</t>
        </is>
      </c>
      <c r="D195" t="n">
        <v>2205</v>
      </c>
      <c r="E195" t="inlineStr">
        <is>
          <t>FBA_2205-EACH</t>
        </is>
      </c>
      <c r="F195" t="inlineStr">
        <is>
          <t xml:space="preserve">Apply outer box/case label accordingly to match item# (Cover all existing barcodes on the box/case) </t>
        </is>
      </c>
      <c r="H195" s="17" t="inlineStr">
        <is>
          <t xml:space="preserve">Apply outer box/case label accordingly to match item# (Cover all existing barcodes on box and case) </t>
        </is>
      </c>
      <c r="I195" s="30">
        <f>VLOOKUP(A195,'[5]ItemReport_10001042616_2025-02-'!$A:$U,21,0)</f>
        <v/>
      </c>
      <c r="J195" t="inlineStr">
        <is>
          <t>No Supplies</t>
        </is>
      </c>
    </row>
    <row r="196" ht="60" customHeight="1">
      <c r="A196" t="inlineStr">
        <is>
          <t>2205-PACK2</t>
        </is>
      </c>
      <c r="B196" t="inlineStr">
        <is>
          <t>B09BBLKGY9</t>
        </is>
      </c>
      <c r="F196" s="25" t="inlineStr">
        <is>
          <t>• Put 2 pcs into polybag and apply FNSKU labels on each of the poly bags.
• Insert the poly-bagged sets back to CASE (Cover all existing barcodes on the box/case)</t>
        </is>
      </c>
      <c r="H196" s="39" t="inlineStr">
        <is>
          <t>• Insert 2 pcs per poly bag. Apply Item label on each of the poly bags.
• Insert the poly-bagged sets back to BOX (Cover all existing barcodes on the box/case)</t>
        </is>
      </c>
      <c r="I196" s="30">
        <f>VLOOKUP(A196,'[5]ItemReport_10001042616_2025-02-'!$A:$U,21,0)</f>
        <v/>
      </c>
      <c r="J196" t="inlineStr">
        <is>
          <t>Poly Bag 6 x 9</t>
        </is>
      </c>
    </row>
    <row r="197">
      <c r="A197" t="inlineStr">
        <is>
          <t>2206-EACH</t>
        </is>
      </c>
      <c r="B197" t="inlineStr">
        <is>
          <t>B07RPR34BJ</t>
        </is>
      </c>
      <c r="C197" t="inlineStr">
        <is>
          <t>X002GAOOB9</t>
        </is>
      </c>
      <c r="D197" t="n">
        <v>2206</v>
      </c>
      <c r="E197" t="inlineStr">
        <is>
          <t>FBA_2206-EACH</t>
        </is>
      </c>
      <c r="F197" t="inlineStr">
        <is>
          <t xml:space="preserve">• Use FNSKU to label each item (cover barcode). Apply outer box/case label accordingly to match item# (Cover all existing barcodes on the box/case) </t>
        </is>
      </c>
      <c r="H197" s="17" t="inlineStr">
        <is>
          <t xml:space="preserve">Apply outer box/case label accordingly to match item# (Cover all existing barcodes on box and case) </t>
        </is>
      </c>
      <c r="I197" s="30">
        <f>VLOOKUP(A197,'[5]ItemReport_10001042616_2025-02-'!$A:$U,21,0)</f>
        <v/>
      </c>
      <c r="J197" t="inlineStr">
        <is>
          <t>No Supplies</t>
        </is>
      </c>
    </row>
    <row r="198" ht="60" customHeight="1">
      <c r="A198" t="inlineStr">
        <is>
          <t>2206-PACK2</t>
        </is>
      </c>
      <c r="B198" t="inlineStr">
        <is>
          <t>B09BC5L9F5</t>
        </is>
      </c>
      <c r="F198" s="25" t="inlineStr">
        <is>
          <t>• Put 2 pcs into polybag and apply FNSKU labels on each of the poly bags.
• Insert the poly-bagged sets back to BOX (Cover all existing barcodes on the box/case)</t>
        </is>
      </c>
      <c r="I198" s="30">
        <f>VLOOKUP(A198,'[5]ItemReport_10001042616_2025-02-'!$A:$U,21,0)</f>
        <v/>
      </c>
      <c r="J198" t="inlineStr">
        <is>
          <t>Poly Bag 6 x 9</t>
        </is>
      </c>
    </row>
    <row r="199">
      <c r="A199" t="inlineStr">
        <is>
          <t>2207-EACH</t>
        </is>
      </c>
      <c r="B199" t="inlineStr">
        <is>
          <t>B001BO3JHA</t>
        </is>
      </c>
      <c r="D199" t="n">
        <v>2207</v>
      </c>
      <c r="E199" t="inlineStr">
        <is>
          <t>2207-EACH</t>
        </is>
      </c>
      <c r="F199" t="inlineStr">
        <is>
          <t xml:space="preserve">Apply outer box/case label accordingly to match item# (Cover all existing barcodes on the box/case) </t>
        </is>
      </c>
      <c r="H199" t="inlineStr">
        <is>
          <t xml:space="preserve">Apply outer box/case label accordingly to match item# (Cover all existing barcodes on box and case) </t>
        </is>
      </c>
      <c r="I199" s="30">
        <f>VLOOKUP(A199,'[5]ItemReport_10001042616_2025-02-'!$A:$U,21,0)</f>
        <v/>
      </c>
      <c r="J199" t="inlineStr">
        <is>
          <t>No Supplies</t>
        </is>
      </c>
    </row>
    <row r="200">
      <c r="A200" t="inlineStr">
        <is>
          <t>2209-EACH</t>
        </is>
      </c>
      <c r="B200" t="inlineStr">
        <is>
          <t>B07RQQ2SFV</t>
        </is>
      </c>
      <c r="C200" t="inlineStr">
        <is>
          <t>X0040DP1QH</t>
        </is>
      </c>
      <c r="D200" t="n">
        <v>2209</v>
      </c>
      <c r="E200" t="inlineStr">
        <is>
          <t>FBA_2209-EACH</t>
        </is>
      </c>
      <c r="F200" t="inlineStr">
        <is>
          <t xml:space="preserve">• Use FNSKU to label each item (cover barcode). Apply outer case label accordingly to match item# (Cover all existing barcodes on the case) </t>
        </is>
      </c>
      <c r="I200" s="30">
        <f>VLOOKUP(A200,'[5]ItemReport_10001042616_2025-02-'!$A:$U,21,0)</f>
        <v/>
      </c>
      <c r="J200" t="inlineStr">
        <is>
          <t>No Supplies</t>
        </is>
      </c>
    </row>
    <row r="201" ht="60" customHeight="1">
      <c r="A201" t="inlineStr">
        <is>
          <t>2209-PACK2</t>
        </is>
      </c>
      <c r="B201" t="inlineStr">
        <is>
          <t>B09BBPZRV4</t>
        </is>
      </c>
      <c r="F201" s="25" t="inlineStr">
        <is>
          <t>• Put 2 pcs into polybag and apply FNSKU labels on each of the poly bags.
• Insert the poly-bagged sets back to BOX (Cover all existing barcodes on the box/case)</t>
        </is>
      </c>
      <c r="I201" s="30">
        <f>VLOOKUP(A201,'[5]ItemReport_10001042616_2025-02-'!$A:$U,21,0)</f>
        <v/>
      </c>
      <c r="J201" t="inlineStr">
        <is>
          <t>Poly Bag 6 x 9</t>
        </is>
      </c>
    </row>
    <row r="202" ht="60" customHeight="1">
      <c r="A202" t="inlineStr">
        <is>
          <t>2211-SET2</t>
        </is>
      </c>
      <c r="B202" t="inlineStr">
        <is>
          <t>B07RQQ2872</t>
        </is>
      </c>
      <c r="F202" s="25" t="inlineStr">
        <is>
          <t>• Put 2 pcs (different color) into polybag and apply FNSKU labels on each of the poly bags.
• Insert the poly-bagged sets back to CASE (Cover all existing barcodes on the box/case)</t>
        </is>
      </c>
      <c r="I202" s="30">
        <f>VLOOKUP(A202,'[5]ItemReport_10001042616_2025-02-'!$A:$U,21,0)</f>
        <v/>
      </c>
    </row>
    <row r="203" ht="60" customHeight="1">
      <c r="A203" t="inlineStr">
        <is>
          <t>2211-SET4</t>
        </is>
      </c>
      <c r="B203" t="inlineStr">
        <is>
          <t>B004BFFSYS</t>
        </is>
      </c>
      <c r="C203" t="inlineStr">
        <is>
          <t>B004BFFSYS</t>
        </is>
      </c>
      <c r="F203" s="25" t="inlineStr">
        <is>
          <t>• Put 4 pcs (different color) into polybag and apply FNSKU labels on each of the poly bags.
• Insert the poly-bagged sets back to BOX (Cover all existing barcodes on the box/case)</t>
        </is>
      </c>
      <c r="H203" s="39" t="inlineStr">
        <is>
          <t>• Insert 4 pcs per poly bag (different color). Apply Item label on each of the poly bags.
• Insert the poly-bagged sets back to BOX (Cover all existing barcodes on the box/case)</t>
        </is>
      </c>
      <c r="I203" s="30">
        <f>VLOOKUP(A203,'[5]ItemReport_10001042616_2025-02-'!$A:$U,21,0)</f>
        <v/>
      </c>
      <c r="J203" t="inlineStr">
        <is>
          <t>Poly Bag 7.5 x 10.5</t>
        </is>
      </c>
    </row>
    <row r="204">
      <c r="A204" t="inlineStr">
        <is>
          <t>3004-EACH</t>
        </is>
      </c>
      <c r="B204" t="inlineStr">
        <is>
          <t>B07RGMD182</t>
        </is>
      </c>
      <c r="F204" t="inlineStr">
        <is>
          <t>• Use FNSKU to label each item (cover barcode). 
• Put item back to CASE. Discard inner box
• Apply outer case label accordingly to match item# (Cover all existing barcodes on the case)</t>
        </is>
      </c>
      <c r="H204" s="17" t="inlineStr">
        <is>
          <t xml:space="preserve">Apply outer box/case label accordingly to match item# (Cover all existing barcodes on box and case) </t>
        </is>
      </c>
      <c r="I204" s="30">
        <f>VLOOKUP(A204,'[5]ItemReport_10001042616_2025-02-'!$A:$U,21,0)</f>
        <v/>
      </c>
      <c r="J204" t="inlineStr">
        <is>
          <t>No Supplies</t>
        </is>
      </c>
    </row>
    <row r="205">
      <c r="A205" t="inlineStr">
        <is>
          <t>267-EACH</t>
        </is>
      </c>
      <c r="B205" t="inlineStr">
        <is>
          <t>B07RGMM5HG</t>
        </is>
      </c>
      <c r="H205" s="17" t="inlineStr">
        <is>
          <t xml:space="preserve">Apply outer box/case label accordingly to match item# (Cover all existing barcodes on box and case) </t>
        </is>
      </c>
      <c r="I205" s="30">
        <f>VLOOKUP(A205,'[5]ItemReport_10001042616_2025-02-'!$A:$U,21,0)</f>
        <v/>
      </c>
      <c r="J205" t="inlineStr">
        <is>
          <t>No Supplies</t>
        </is>
      </c>
    </row>
    <row r="206" ht="60" customHeight="1">
      <c r="A206" t="inlineStr">
        <is>
          <t>2222-PACK2</t>
        </is>
      </c>
      <c r="B206" t="inlineStr">
        <is>
          <t>B0D79WTBKT</t>
        </is>
      </c>
      <c r="C206" t="inlineStr">
        <is>
          <t>X004JMIAXF</t>
        </is>
      </c>
      <c r="D206" t="n">
        <v>2222</v>
      </c>
      <c r="F206" s="25" t="inlineStr">
        <is>
          <t>• Put 2 pcs per poly bag. Apply FNSKU on the poly bags.
• Put the poly-bagged sets back to BOX/CASE. Discard inner box (Cover all existing barcodes on the box/case)</t>
        </is>
      </c>
      <c r="H206" s="39" t="inlineStr">
        <is>
          <t>• Insert 2 pcs per poly bag. Apply Item label on each of the poly bags.
• Insert the poly-bagged sets back to BOX (Cover all existing barcodes on the box/case)</t>
        </is>
      </c>
      <c r="I206" s="30">
        <f>VLOOKUP(A206,'[5]ItemReport_10001042616_2025-02-'!$A:$U,21,0)</f>
        <v/>
      </c>
    </row>
    <row r="207">
      <c r="A207" t="inlineStr">
        <is>
          <t>2225-EACH</t>
        </is>
      </c>
      <c r="B207" t="inlineStr">
        <is>
          <t>B001BO004K</t>
        </is>
      </c>
      <c r="C207" t="inlineStr">
        <is>
          <t>B001BO004K</t>
        </is>
      </c>
      <c r="D207" t="n">
        <v>2225</v>
      </c>
      <c r="E207" t="inlineStr">
        <is>
          <t>FBA_2225-EACH</t>
        </is>
      </c>
      <c r="F207" t="inlineStr">
        <is>
          <t xml:space="preserve">Apply outer box/case label accordingly to match item# (Cover all existing barcodes on the box/case) </t>
        </is>
      </c>
      <c r="I207" s="30">
        <f>VLOOKUP(A207,'[5]ItemReport_10001042616_2025-02-'!$A:$U,21,0)</f>
        <v/>
      </c>
      <c r="J207" t="inlineStr">
        <is>
          <t>No Supplies</t>
        </is>
      </c>
    </row>
    <row r="208" ht="45" customHeight="1">
      <c r="A208" t="inlineStr">
        <is>
          <t>2227-BOX</t>
        </is>
      </c>
      <c r="B208" t="inlineStr">
        <is>
          <t>B07XJRP786</t>
        </is>
      </c>
      <c r="C208" t="inlineStr">
        <is>
          <t>X004KT3ZWX</t>
        </is>
      </c>
      <c r="F20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08" s="25" t="inlineStr">
        <is>
          <t>• For inner box: apply “THIS IS A SET” label. *DO NOT cover Box barcode*
• Apply outer case label</t>
        </is>
      </c>
      <c r="I208" s="30">
        <f>VLOOKUP(A208,'[5]ItemReport_10001042616_2025-02-'!$A:$U,21,0)</f>
        <v/>
      </c>
      <c r="J208" t="inlineStr">
        <is>
          <t>No Supplies</t>
        </is>
      </c>
    </row>
    <row r="209">
      <c r="A209" t="inlineStr">
        <is>
          <t>2227-EACH</t>
        </is>
      </c>
      <c r="B209" t="inlineStr">
        <is>
          <t>B07RQNYZCT</t>
        </is>
      </c>
      <c r="C209" t="inlineStr">
        <is>
          <t>X003SCFQ4X</t>
        </is>
      </c>
      <c r="D209" t="n">
        <v>2227</v>
      </c>
      <c r="E209" t="inlineStr">
        <is>
          <t>FBA_2227-EACH</t>
        </is>
      </c>
      <c r="F209" t="inlineStr">
        <is>
          <t xml:space="preserve">• Use FNSKU to label each item (cover barcode). Apply outer box/case label accordingly to match item# (Cover all existing barcodes on the box/case) </t>
        </is>
      </c>
      <c r="H209" s="17" t="inlineStr">
        <is>
          <t xml:space="preserve">Apply outer box/case label accordingly to match item# (Cover all existing barcodes on box and case) </t>
        </is>
      </c>
      <c r="I209" s="30">
        <f>VLOOKUP(A209,'[5]ItemReport_10001042616_2025-02-'!$A:$U,21,0)</f>
        <v/>
      </c>
      <c r="J209" t="inlineStr">
        <is>
          <t>No Supplies</t>
        </is>
      </c>
    </row>
    <row r="210">
      <c r="A210" t="inlineStr">
        <is>
          <t>2227-EACH-1</t>
        </is>
      </c>
      <c r="B210" t="inlineStr">
        <is>
          <t>B001BNW7QA</t>
        </is>
      </c>
      <c r="C210" t="inlineStr">
        <is>
          <t>X003BVQU4V</t>
        </is>
      </c>
      <c r="D210" t="n">
        <v>2227</v>
      </c>
      <c r="E210" t="inlineStr">
        <is>
          <t>FBA_2227-EACH-1</t>
        </is>
      </c>
      <c r="F210" t="inlineStr">
        <is>
          <t xml:space="preserve">• Use FNSKU to label each item (cover barcode). Apply outer box/case label accordingly to match item# (Cover all existing barcodes on the box/case) </t>
        </is>
      </c>
      <c r="H210" s="17" t="inlineStr">
        <is>
          <t xml:space="preserve">Apply outer box/case label accordingly to match item# (Cover all existing barcodes on box and case) </t>
        </is>
      </c>
      <c r="I210" s="30">
        <f>VLOOKUP(A210,'[5]ItemReport_10001042616_2025-02-'!$A:$U,21,0)</f>
        <v/>
      </c>
      <c r="J210" t="inlineStr">
        <is>
          <t>No Supplies</t>
        </is>
      </c>
    </row>
    <row r="211">
      <c r="A211" t="inlineStr">
        <is>
          <t>2227-EACH-UPC</t>
        </is>
      </c>
      <c r="B211" t="inlineStr">
        <is>
          <t>B001BNW7QA</t>
        </is>
      </c>
      <c r="C211" t="inlineStr">
        <is>
          <t>B001BNW7QA</t>
        </is>
      </c>
      <c r="D211" t="n">
        <v>2227</v>
      </c>
      <c r="F211" t="inlineStr">
        <is>
          <t xml:space="preserve">Apply outer box/case label accordingly to match item# (Cover all existing barcodes on the box/case) </t>
        </is>
      </c>
      <c r="I211" s="30">
        <f>VLOOKUP(A211,'[5]ItemReport_10001042616_2025-02-'!$A:$U,21,0)</f>
        <v/>
      </c>
      <c r="J211" t="inlineStr">
        <is>
          <t>No Supplies</t>
        </is>
      </c>
    </row>
    <row r="212" ht="60" customHeight="1">
      <c r="A212" t="inlineStr">
        <is>
          <t>2227-PACK2</t>
        </is>
      </c>
      <c r="B212" t="inlineStr">
        <is>
          <t>B09BBP343Q</t>
        </is>
      </c>
      <c r="C212" t="inlineStr">
        <is>
          <t>X0042QSCSL</t>
        </is>
      </c>
      <c r="D212" t="n">
        <v>2227</v>
      </c>
      <c r="E212" t="inlineStr">
        <is>
          <t>FBA_2227-PACK2</t>
        </is>
      </c>
      <c r="F212" s="25" t="inlineStr">
        <is>
          <t xml:space="preserve">• Put 2 pcs per poly bag. Apply FNSKU on the poly bags.
• Put the poly-bagged sets back to CASE. Discard inner box. (Cover all existing barcodes on the box/case) </t>
        </is>
      </c>
      <c r="H212" s="39" t="inlineStr">
        <is>
          <t>• Insert 2 pcs per poly bag. Apply item label on each of the poly bags.
• Insert the poly-bagged sets back to BOX (Cover all existing barcodes on the box/case)</t>
        </is>
      </c>
      <c r="I212" s="30">
        <f>VLOOKUP(A212,'[5]ItemReport_10001042616_2025-02-'!$A:$U,21,0)</f>
        <v/>
      </c>
      <c r="J212" t="inlineStr">
        <is>
          <t>Poly Bag 6 x 9</t>
        </is>
      </c>
    </row>
    <row r="213">
      <c r="A213" t="inlineStr">
        <is>
          <t>2230-EACH</t>
        </is>
      </c>
      <c r="B213" t="inlineStr">
        <is>
          <t>B005KQ9294</t>
        </is>
      </c>
      <c r="D213" t="n">
        <v>2230</v>
      </c>
      <c r="E213" t="inlineStr">
        <is>
          <t>2230-EACH</t>
        </is>
      </c>
      <c r="H213" s="17" t="inlineStr">
        <is>
          <t xml:space="preserve">Apply outer box/case label accordingly to match item# (Cover all existing barcodes on box and case) </t>
        </is>
      </c>
      <c r="I213" s="30">
        <f>VLOOKUP(A213,'[5]ItemReport_10001042616_2025-02-'!$A:$U,21,0)</f>
        <v/>
      </c>
      <c r="J213" t="inlineStr">
        <is>
          <t>No Supplies</t>
        </is>
      </c>
    </row>
    <row r="214">
      <c r="A214" t="inlineStr">
        <is>
          <t>2232-EACH</t>
        </is>
      </c>
      <c r="B214" t="inlineStr">
        <is>
          <t>B00HZ0A98G</t>
        </is>
      </c>
      <c r="C214" t="inlineStr">
        <is>
          <t>X0044RLTCJ</t>
        </is>
      </c>
      <c r="D214" t="n">
        <v>2232</v>
      </c>
      <c r="F214" t="inlineStr">
        <is>
          <t xml:space="preserve">• Use FNSKU to label each item (cover barcode). Apply outer case label accordingly to match item# (Cover all existing barcodes on the case) </t>
        </is>
      </c>
      <c r="I214" s="30">
        <f>VLOOKUP(A214,'[5]ItemReport_10001042616_2025-02-'!$A:$U,21,0)</f>
        <v/>
      </c>
      <c r="J214" t="inlineStr">
        <is>
          <t>No Supplies</t>
        </is>
      </c>
    </row>
    <row r="215">
      <c r="A215" t="inlineStr">
        <is>
          <t>2233-EACH</t>
        </is>
      </c>
      <c r="B215" t="inlineStr">
        <is>
          <t>B07C3W3BXS</t>
        </is>
      </c>
      <c r="D215" t="n">
        <v>2233</v>
      </c>
      <c r="F215" t="inlineStr">
        <is>
          <t xml:space="preserve">Apply outer box/case label accordingly to match item# (Cover all existing barcodes on the box/case) </t>
        </is>
      </c>
      <c r="H215" s="17" t="inlineStr">
        <is>
          <t xml:space="preserve">Apply outer box/case label accordingly to match item# (Cover all existing barcodes on box and case) </t>
        </is>
      </c>
      <c r="I215" s="30">
        <f>VLOOKUP(A215,'[5]ItemReport_10001042616_2025-02-'!$A:$U,21,0)</f>
        <v/>
      </c>
      <c r="J215" t="inlineStr">
        <is>
          <t>No Supplies</t>
        </is>
      </c>
    </row>
    <row r="216" ht="60" customHeight="1">
      <c r="A216" t="inlineStr">
        <is>
          <t>2233-PACK2</t>
        </is>
      </c>
      <c r="B216" t="inlineStr">
        <is>
          <t>B09BBRDFT8</t>
        </is>
      </c>
      <c r="C216" t="inlineStr">
        <is>
          <t>X0042U86B5</t>
        </is>
      </c>
      <c r="D216" t="n">
        <v>2233</v>
      </c>
      <c r="E216" t="inlineStr">
        <is>
          <t>FBA_2233-PACK2</t>
        </is>
      </c>
      <c r="F216" s="25" t="inlineStr">
        <is>
          <t xml:space="preserve">• Put 2 pcs into polybag and apply FNSKU labels on each of the poly bags.
• Insert the poly-bagged sets back to CASE. Discard inner box. (Cover all existing barcodes on the box/case) </t>
        </is>
      </c>
      <c r="H216" s="39" t="inlineStr">
        <is>
          <t>• Put 2 pcs into polybag and apply item labels on each of the poly bags.
• Insert the poly-bagged sets back to BOX. (Cover all existing barcodes on the box/case)</t>
        </is>
      </c>
      <c r="I216" s="30">
        <f>VLOOKUP(A216,'[5]ItemReport_10001042616_2025-02-'!$A:$U,21,0)</f>
        <v/>
      </c>
      <c r="J216" t="inlineStr">
        <is>
          <t>Poly Bag 6 x 9</t>
        </is>
      </c>
    </row>
    <row r="217" ht="45" customHeight="1">
      <c r="A217" t="inlineStr">
        <is>
          <t>2235-BOX</t>
        </is>
      </c>
      <c r="B217" t="inlineStr">
        <is>
          <t>B08FF4TJ73</t>
        </is>
      </c>
      <c r="C217" t="inlineStr">
        <is>
          <t>B08FF4TJ73</t>
        </is>
      </c>
      <c r="F21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17" s="39" t="inlineStr">
        <is>
          <t xml:space="preserve">• Apply item label to each inner box (cover barcode)
• Apply outer case label accordingly to match item# (Cover all existing barcodes on case) </t>
        </is>
      </c>
      <c r="I217" s="30">
        <f>VLOOKUP(A217,'[5]ItemReport_10001042616_2025-02-'!$A:$U,21,0)</f>
        <v/>
      </c>
      <c r="J217" t="inlineStr">
        <is>
          <t>No Supplies</t>
        </is>
      </c>
    </row>
    <row r="218">
      <c r="A218" t="inlineStr">
        <is>
          <t>2236-CASE</t>
        </is>
      </c>
      <c r="B218" t="inlineStr">
        <is>
          <t>B08FF4H3BT</t>
        </is>
      </c>
      <c r="C218" t="inlineStr">
        <is>
          <t>X003SBSK5V</t>
        </is>
      </c>
      <c r="D218" t="n">
        <v>2236</v>
      </c>
      <c r="E218" t="inlineStr">
        <is>
          <t>FBA_2236-CASE</t>
        </is>
      </c>
      <c r="F218" t="inlineStr">
        <is>
          <t>• Apply label “THIS IS A SET”. Apply FNSKU to each case.
• *Make sure all labels stick securely on the case*. Apply outer case label. Cover all visible barcodes on case</t>
        </is>
      </c>
      <c r="I218" s="30">
        <f>VLOOKUP(A218,'[5]ItemReport_10001042616_2025-02-'!$A:$U,21,0)</f>
        <v/>
      </c>
      <c r="J218" t="inlineStr">
        <is>
          <t>No Supplies</t>
        </is>
      </c>
    </row>
    <row r="219">
      <c r="A219" t="inlineStr">
        <is>
          <t>2236-EACH</t>
        </is>
      </c>
      <c r="B219" t="inlineStr">
        <is>
          <t>B08FF6RL8X</t>
        </is>
      </c>
      <c r="C219" t="inlineStr">
        <is>
          <t>B08FF6RL8X</t>
        </is>
      </c>
      <c r="D219" t="n">
        <v>2236</v>
      </c>
      <c r="E219" t="inlineStr">
        <is>
          <t>FBA_2236-EACH</t>
        </is>
      </c>
      <c r="F219" t="inlineStr">
        <is>
          <t xml:space="preserve">Apply outer box/case label accordingly to match item# (Cover all existing barcodes on the box/case) </t>
        </is>
      </c>
      <c r="H219" s="17" t="inlineStr">
        <is>
          <t xml:space="preserve">Apply outer box/case label accordingly to match item# (Cover all existing barcodes on box and case) </t>
        </is>
      </c>
      <c r="I219" s="30">
        <f>VLOOKUP(A219,'[5]ItemReport_10001042616_2025-02-'!$A:$U,21,0)</f>
        <v/>
      </c>
      <c r="J219" t="inlineStr">
        <is>
          <t>No Supplies</t>
        </is>
      </c>
    </row>
    <row r="220" ht="60" customHeight="1">
      <c r="A220" t="inlineStr">
        <is>
          <t>1634-SET3</t>
        </is>
      </c>
      <c r="B220" t="inlineStr">
        <is>
          <t>B07RHWJ9HJ</t>
        </is>
      </c>
      <c r="D220" t="n">
        <v>1634</v>
      </c>
      <c r="F220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H220" s="39" t="inlineStr">
        <is>
          <t>• Insert 3 pcs per poly bag (different color). Apply item label on each of the poly bags.
• Insert the poly-bagged sets back to BOX (Cover all existing barcodes on the box/case)</t>
        </is>
      </c>
    </row>
    <row r="221">
      <c r="A221" t="inlineStr">
        <is>
          <t>273-EACH</t>
        </is>
      </c>
      <c r="B221" t="inlineStr">
        <is>
          <t>B07RJV1R6M</t>
        </is>
      </c>
      <c r="H221" s="17" t="inlineStr">
        <is>
          <t xml:space="preserve">Apply outer box/case label accordingly to match item# (Cover all existing barcodes on box and case) </t>
        </is>
      </c>
      <c r="I221" s="30">
        <f>VLOOKUP(A221,'[5]ItemReport_10001042616_2025-02-'!$A:$U,21,0)</f>
        <v/>
      </c>
      <c r="J221" t="inlineStr">
        <is>
          <t>No Supplies</t>
        </is>
      </c>
    </row>
    <row r="222" ht="60" customHeight="1">
      <c r="A222" t="inlineStr">
        <is>
          <t>2216-SET6</t>
        </is>
      </c>
      <c r="B222" t="inlineStr">
        <is>
          <t>B07RNPZ28Z</t>
        </is>
      </c>
      <c r="F222" t="inlineStr">
        <is>
          <t>• Insert 6 pcs per poly bag (6 different color). Apply FNSKU labels on each of the poly bags.
• Put the poly-bagged sets back to BX-191313</t>
        </is>
      </c>
      <c r="H222" s="39" t="inlineStr">
        <is>
          <t>• Insert 6 pcs per poly bag (different color). Apply Item label on each of the poly bags.
• Insert the poly-bagged sets back to BOX (Cover all existing barcodes on the box/case)</t>
        </is>
      </c>
      <c r="I222" s="30">
        <f>VLOOKUP(A222,'[5]ItemReport_10001042616_2025-02-'!$A:$U,21,0)</f>
        <v/>
      </c>
      <c r="J222" t="inlineStr">
        <is>
          <t>Poly Bag 9 x 12</t>
        </is>
      </c>
    </row>
    <row r="223">
      <c r="A223" t="inlineStr">
        <is>
          <t>229-EACH</t>
        </is>
      </c>
      <c r="B223" t="inlineStr">
        <is>
          <t>B003BUJXSQ</t>
        </is>
      </c>
      <c r="C223" t="inlineStr">
        <is>
          <t>B003BUJXSQ</t>
        </is>
      </c>
      <c r="D223" t="n">
        <v>229</v>
      </c>
      <c r="E223" t="inlineStr">
        <is>
          <t>FBA_229-EACH</t>
        </is>
      </c>
      <c r="F223" t="inlineStr">
        <is>
          <t xml:space="preserve">Apply outer box/case label accordingly to match item# (Cover all existing barcodes on the box/case) </t>
        </is>
      </c>
      <c r="H223" s="17" t="inlineStr">
        <is>
          <t xml:space="preserve">Apply outer box/case label accordingly to match item# (Cover all existing barcodes on box and case) </t>
        </is>
      </c>
      <c r="I223" s="30">
        <f>VLOOKUP(A223,'[5]ItemReport_10001042616_2025-02-'!$A:$U,21,0)</f>
        <v/>
      </c>
      <c r="J223" t="inlineStr">
        <is>
          <t>No Supplies</t>
        </is>
      </c>
    </row>
    <row r="224">
      <c r="A224" t="inlineStr">
        <is>
          <t>2300-EACH</t>
        </is>
      </c>
      <c r="B224" t="inlineStr">
        <is>
          <t>B07QXVJFTP</t>
        </is>
      </c>
      <c r="F224" t="inlineStr">
        <is>
          <t xml:space="preserve">• Use FNSKU to label each item (cover barcode). Apply outer box/case label accordingly to match item# (Cover all existing barcodes on the box/case) </t>
        </is>
      </c>
      <c r="I224" s="30">
        <f>VLOOKUP(A224,'[5]ItemReport_10001042616_2025-02-'!$A:$U,21,0)</f>
        <v/>
      </c>
      <c r="J224" t="inlineStr">
        <is>
          <t>No Supplies</t>
        </is>
      </c>
    </row>
    <row r="225">
      <c r="A225" t="inlineStr">
        <is>
          <t>2301-EACH</t>
        </is>
      </c>
      <c r="B225" t="inlineStr">
        <is>
          <t>B003BNZUFI</t>
        </is>
      </c>
      <c r="F225" t="inlineStr">
        <is>
          <t xml:space="preserve">Apply outer box/case label accordingly to match item# (Cover all existing barcodes on the box/case) </t>
        </is>
      </c>
      <c r="I225" s="30">
        <f>VLOOKUP(A225,'[5]ItemReport_10001042616_2025-02-'!$A:$U,21,0)</f>
        <v/>
      </c>
      <c r="J225" t="inlineStr">
        <is>
          <t>No Supplies</t>
        </is>
      </c>
    </row>
    <row r="226">
      <c r="A226" t="inlineStr">
        <is>
          <t>2306-EACH-1</t>
        </is>
      </c>
      <c r="B226" t="inlineStr">
        <is>
          <t>B008ZHNN68</t>
        </is>
      </c>
      <c r="C226" t="inlineStr">
        <is>
          <t>B008ZHNN68</t>
        </is>
      </c>
      <c r="D226" t="n">
        <v>2306</v>
      </c>
      <c r="E226" t="inlineStr">
        <is>
          <t>FBA_2306-EACH-1</t>
        </is>
      </c>
      <c r="F226" t="inlineStr">
        <is>
          <t xml:space="preserve">Cover inner box barcode. Apply outer case label accordingly to match item# (Cover barcodes on the case) </t>
        </is>
      </c>
      <c r="I226" s="30">
        <f>VLOOKUP(A226,'[5]ItemReport_10001042616_2025-02-'!$A:$U,21,0)</f>
        <v/>
      </c>
      <c r="J226" t="inlineStr">
        <is>
          <t>No Supplies</t>
        </is>
      </c>
    </row>
    <row r="227" ht="60" customHeight="1">
      <c r="A227" t="inlineStr">
        <is>
          <t>2306-PACK2</t>
        </is>
      </c>
      <c r="B227" t="inlineStr">
        <is>
          <t>B09C2QV3NQ</t>
        </is>
      </c>
      <c r="D227" t="n">
        <v>2306</v>
      </c>
      <c r="F227" s="25" t="inlineStr">
        <is>
          <t xml:space="preserve">• Put 2 pcs into polybag and apply FNSKU labels on each of the poly bags.
• Insert the poly-bagged sets back to CASE. Discard inner box  (Cover all existing barcodes on the box/case) </t>
        </is>
      </c>
      <c r="H227" s="39" t="inlineStr">
        <is>
          <t>• Insert 2 pcs per poly bag. Apply Item label on each of the poly bags.
• Insert the poly-bagged sets back to BOX (Cover all existing barcodes on the box/case)</t>
        </is>
      </c>
      <c r="I227" s="30">
        <f>VLOOKUP(A227,'[5]ItemReport_10001042616_2025-02-'!$A:$U,21,0)</f>
        <v/>
      </c>
      <c r="J227" t="inlineStr">
        <is>
          <t>Poly Bag 6 x 9</t>
        </is>
      </c>
    </row>
    <row r="228" ht="60" customHeight="1">
      <c r="A228" t="inlineStr">
        <is>
          <t>2306-PACK4</t>
        </is>
      </c>
      <c r="B228" t="inlineStr">
        <is>
          <t>B09C2PF8Q7</t>
        </is>
      </c>
      <c r="C228" t="inlineStr">
        <is>
          <t>X0042TYVB5</t>
        </is>
      </c>
      <c r="D228" t="n">
        <v>2306</v>
      </c>
      <c r="E228" t="inlineStr">
        <is>
          <t>FBA_2306-PACK4</t>
        </is>
      </c>
      <c r="F228" s="25" t="inlineStr">
        <is>
          <t xml:space="preserve">• Put 4 pcs into polybag and apply FNSKU labels on each of the poly bags.
• Insert the poly-bagged sets back to CASE. Discard inner box (Cover all existing barcodes on the box/case) </t>
        </is>
      </c>
      <c r="I228" s="30">
        <f>VLOOKUP(A228,'[5]ItemReport_10001042616_2025-02-'!$A:$U,21,0)</f>
        <v/>
      </c>
      <c r="J228" t="inlineStr">
        <is>
          <t>Poly Bag 6 x 9</t>
        </is>
      </c>
    </row>
    <row r="229">
      <c r="A229" t="inlineStr">
        <is>
          <t>2309-BOX</t>
        </is>
      </c>
      <c r="B229" t="inlineStr">
        <is>
          <t>B0BP634RQF</t>
        </is>
      </c>
      <c r="F22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29" s="30">
        <f>VLOOKUP(A229,'[5]ItemReport_10001042616_2025-02-'!$A:$U,21,0)</f>
        <v/>
      </c>
      <c r="J229" t="inlineStr">
        <is>
          <t>No Supplies</t>
        </is>
      </c>
    </row>
    <row r="230">
      <c r="A230" t="inlineStr">
        <is>
          <t>2309-EACH-B</t>
        </is>
      </c>
      <c r="B230" t="inlineStr">
        <is>
          <t>B0C4VY1LR7</t>
        </is>
      </c>
      <c r="C230" t="inlineStr">
        <is>
          <t>B0C4VY1LR7</t>
        </is>
      </c>
      <c r="D230" t="n">
        <v>2309</v>
      </c>
      <c r="E230" t="inlineStr">
        <is>
          <t>FBA_2309-EACH-B</t>
        </is>
      </c>
      <c r="F230" t="inlineStr">
        <is>
          <t xml:space="preserve">Apply outer case label accordingly to match item# (Cover all existing barcodes on the case) </t>
        </is>
      </c>
      <c r="I230" s="30">
        <f>VLOOKUP(A230,'[5]ItemReport_10001042616_2025-02-'!$A:$U,21,0)</f>
        <v/>
      </c>
      <c r="J230" t="inlineStr">
        <is>
          <t>No Supplies</t>
        </is>
      </c>
    </row>
    <row r="231" ht="60" customHeight="1">
      <c r="A231" t="inlineStr">
        <is>
          <t>2309-PACK2</t>
        </is>
      </c>
      <c r="B231" t="inlineStr">
        <is>
          <t>B0C5ZHCQQ6</t>
        </is>
      </c>
      <c r="C231" t="inlineStr">
        <is>
          <t>X003VV298R</t>
        </is>
      </c>
      <c r="D231" t="n">
        <v>2309</v>
      </c>
      <c r="E231" t="inlineStr">
        <is>
          <t>FBA_2309-PACK2</t>
        </is>
      </c>
      <c r="F231" s="25" t="inlineStr">
        <is>
          <t xml:space="preserve">• Put 2 pcs per poly bag. Apply FNSKU labels on each of the poly bags.
• Put the poly-bagged sets back to CASE. Discard inner box (Cover all existing barcodes on the box/case) </t>
        </is>
      </c>
      <c r="I231" s="30">
        <f>VLOOKUP(A231,'[5]ItemReport_10001042616_2025-02-'!$A:$U,21,0)</f>
        <v/>
      </c>
      <c r="J231" t="inlineStr">
        <is>
          <t>Poly Bag 6 x 9</t>
        </is>
      </c>
    </row>
    <row r="232" ht="60" customHeight="1">
      <c r="A232" t="inlineStr">
        <is>
          <t>2309-PACK4</t>
        </is>
      </c>
      <c r="B232" t="inlineStr">
        <is>
          <t>B0BP5RLPWM</t>
        </is>
      </c>
      <c r="C232" t="inlineStr">
        <is>
          <t>X003VUYUIF</t>
        </is>
      </c>
      <c r="D232" t="n">
        <v>2309</v>
      </c>
      <c r="E232" t="inlineStr">
        <is>
          <t>FBA_2309-PACK4</t>
        </is>
      </c>
      <c r="F232" s="25" t="inlineStr">
        <is>
          <t xml:space="preserve">• Put 4 pcs per poly bag. Apply FNSKU labels on each of the poly bags.
• Put the poly-bagged sets back to CASE. Discard inner box (Cover all existing barcodes on the box/case) </t>
        </is>
      </c>
      <c r="I232" s="30">
        <f>VLOOKUP(A232,'[5]ItemReport_10001042616_2025-02-'!$A:$U,21,0)</f>
        <v/>
      </c>
      <c r="J232" t="inlineStr">
        <is>
          <t>Poly Bag 6 x 9</t>
        </is>
      </c>
    </row>
    <row r="233">
      <c r="A233" t="inlineStr">
        <is>
          <t>230-EACH</t>
        </is>
      </c>
      <c r="B233" t="inlineStr">
        <is>
          <t>B07RLQNTG3</t>
        </is>
      </c>
      <c r="D233" t="n">
        <v>230</v>
      </c>
      <c r="H233" s="17" t="inlineStr">
        <is>
          <t xml:space="preserve">Apply outer box/case label accordingly to match item# (Cover all existing barcodes on box and case) </t>
        </is>
      </c>
      <c r="I233" s="30">
        <f>VLOOKUP(A233,'[5]ItemReport_10001042616_2025-02-'!$A:$U,21,0)</f>
        <v/>
      </c>
      <c r="J233" t="inlineStr">
        <is>
          <t>No Supplies</t>
        </is>
      </c>
    </row>
    <row r="234">
      <c r="A234" t="inlineStr">
        <is>
          <t>230-EACH-1</t>
        </is>
      </c>
      <c r="B234" t="inlineStr">
        <is>
          <t>B0019IGM0E</t>
        </is>
      </c>
      <c r="C234" t="inlineStr">
        <is>
          <t>B0019IGM0E</t>
        </is>
      </c>
      <c r="D234" t="n">
        <v>230</v>
      </c>
      <c r="E234" t="inlineStr">
        <is>
          <t>FBA_230-EACH-1</t>
        </is>
      </c>
      <c r="F234" t="inlineStr">
        <is>
          <t xml:space="preserve">Apply outer box/case label accordingly to match item# (Cover all existing barcodes on the box/case) </t>
        </is>
      </c>
      <c r="I234" s="30">
        <f>VLOOKUP(A234,'[5]ItemReport_10001042616_2025-02-'!$A:$U,21,0)</f>
        <v/>
      </c>
      <c r="J234" t="inlineStr">
        <is>
          <t>No Supplies</t>
        </is>
      </c>
    </row>
    <row r="235">
      <c r="A235" t="inlineStr">
        <is>
          <t>2315-EACH</t>
        </is>
      </c>
      <c r="B235" t="inlineStr">
        <is>
          <t>B07R289Y78</t>
        </is>
      </c>
      <c r="F235" t="inlineStr">
        <is>
          <t xml:space="preserve">• Use FNSKU to label each item (cover barcode). Apply outer box/case label accordingly to match item# (Cover all existing barcodes on the box/case) </t>
        </is>
      </c>
      <c r="H235" t="inlineStr">
        <is>
          <t xml:space="preserve">Apply outer box/case label accordingly to match item# (Cover all existing barcodes on box and case) </t>
        </is>
      </c>
      <c r="I235" s="30">
        <f>VLOOKUP(A235,'[5]ItemReport_10001042616_2025-02-'!$A:$U,21,0)</f>
        <v/>
      </c>
      <c r="J235" t="inlineStr">
        <is>
          <t>No Supplies</t>
        </is>
      </c>
    </row>
    <row r="236" ht="60" customHeight="1">
      <c r="A236" t="inlineStr">
        <is>
          <t>2319-SET2</t>
        </is>
      </c>
      <c r="B236" t="inlineStr">
        <is>
          <t>B07R3CL5B7</t>
        </is>
      </c>
      <c r="C236" t="inlineStr">
        <is>
          <t>X003TNL0CN</t>
        </is>
      </c>
      <c r="E236" t="inlineStr">
        <is>
          <t>FBA_2319-SET2</t>
        </is>
      </c>
      <c r="F236" s="25" t="inlineStr">
        <is>
          <t>• Put 2 pcs into polybag (different color) and apply FNSKU labels on each of the poly bags.
• Insert the poly-bagged sets back to BOX (Cover all existing barcodes on the box/case)</t>
        </is>
      </c>
      <c r="I236" s="30">
        <f>VLOOKUP(A236,'[5]ItemReport_10001042616_2025-02-'!$A:$U,21,0)</f>
        <v/>
      </c>
      <c r="J236" t="inlineStr">
        <is>
          <t>Poly Bag 7.5 x 10.5</t>
        </is>
      </c>
    </row>
    <row r="237">
      <c r="A237" t="inlineStr">
        <is>
          <t>2320-EACH</t>
        </is>
      </c>
      <c r="B237" t="inlineStr">
        <is>
          <t>B075VWXGFL</t>
        </is>
      </c>
      <c r="F237" t="inlineStr">
        <is>
          <t xml:space="preserve">Apply outer box/case label accordingly to match item# (Cover all existing barcodes on the box/case) </t>
        </is>
      </c>
      <c r="I237" s="30">
        <f>VLOOKUP(A237,'[5]ItemReport_10001042616_2025-02-'!$A:$U,21,0)</f>
        <v/>
      </c>
      <c r="J237" t="inlineStr">
        <is>
          <t>No Supplies</t>
        </is>
      </c>
    </row>
    <row r="238">
      <c r="A238" t="inlineStr">
        <is>
          <t>2330-EACH</t>
        </is>
      </c>
      <c r="B238" t="inlineStr">
        <is>
          <t>B00TQ5WT4U</t>
        </is>
      </c>
      <c r="C238" t="inlineStr">
        <is>
          <t>B00TQ5WT4U</t>
        </is>
      </c>
      <c r="D238" t="n">
        <v>2330</v>
      </c>
      <c r="E238" t="inlineStr">
        <is>
          <t>FBA_2330-EACH</t>
        </is>
      </c>
      <c r="F238" t="inlineStr">
        <is>
          <t xml:space="preserve">Apply outer box/case label accordingly to match item# (Cover all existing barcodes on the box/case) </t>
        </is>
      </c>
      <c r="H238" t="inlineStr">
        <is>
          <t xml:space="preserve">Apply outer box/case label accordingly to match item# (Cover all existing barcodes on box and case) </t>
        </is>
      </c>
      <c r="I238" s="30">
        <f>VLOOKUP(A238,'[5]ItemReport_10001042616_2025-02-'!$A:$U,21,0)</f>
        <v/>
      </c>
      <c r="J238" t="inlineStr">
        <is>
          <t>No Supplies</t>
        </is>
      </c>
    </row>
    <row r="239">
      <c r="A239" t="inlineStr">
        <is>
          <t>2331-EACH</t>
        </is>
      </c>
      <c r="B239" t="inlineStr">
        <is>
          <t>B07J1P11CM</t>
        </is>
      </c>
      <c r="C239" t="inlineStr">
        <is>
          <t>B07J1P11CM</t>
        </is>
      </c>
      <c r="D239" t="n">
        <v>2331</v>
      </c>
      <c r="E239" t="inlineStr">
        <is>
          <t>FBA_2331-EACH</t>
        </is>
      </c>
      <c r="F239" t="inlineStr">
        <is>
          <t xml:space="preserve">Cover inner box barcode. Apply outer case label accordingly to match item# (Cover barcodes on the case) </t>
        </is>
      </c>
      <c r="H239" s="17" t="inlineStr">
        <is>
          <t xml:space="preserve">Apply outer box/case label accordingly to match item# (Cover all existing barcodes on box and case) </t>
        </is>
      </c>
      <c r="I239" s="30">
        <f>VLOOKUP(A239,'[5]ItemReport_10001042616_2025-02-'!$A:$U,21,0)</f>
        <v/>
      </c>
      <c r="J239" t="inlineStr">
        <is>
          <t>No Supplies</t>
        </is>
      </c>
    </row>
    <row r="240" ht="30" customHeight="1">
      <c r="A240" t="inlineStr">
        <is>
          <t>524-EACH</t>
        </is>
      </c>
      <c r="B240" t="inlineStr">
        <is>
          <t>B07RQ1Y5SB</t>
        </is>
      </c>
      <c r="H240" s="39" t="inlineStr">
        <is>
          <t xml:space="preserve">Apply outer box/case label accordingly to match item# (Cover all existing barcodes on box and case) </t>
        </is>
      </c>
      <c r="I240" s="30">
        <f>VLOOKUP(A240,'[5]ItemReport_10001042616_2025-02-'!$A:$U,21,0)</f>
        <v/>
      </c>
      <c r="J240" t="inlineStr">
        <is>
          <t>No Supplies</t>
        </is>
      </c>
    </row>
    <row r="241">
      <c r="A241" t="inlineStr">
        <is>
          <t>2345-EACH</t>
        </is>
      </c>
      <c r="B241" t="inlineStr">
        <is>
          <t>B08L41SRH8</t>
        </is>
      </c>
      <c r="C241" t="inlineStr">
        <is>
          <t>X004KT5ZE9</t>
        </is>
      </c>
      <c r="F241" t="inlineStr">
        <is>
          <t xml:space="preserve">• Use FNSKU to label each item (cover barcode). Apply outer box/case label accordingly to match item# (Cover all existing barcodes on the box/case) </t>
        </is>
      </c>
      <c r="J241" t="inlineStr">
        <is>
          <t>No Supplies</t>
        </is>
      </c>
    </row>
    <row r="242">
      <c r="A242" t="inlineStr">
        <is>
          <t>2347-EACH</t>
        </is>
      </c>
      <c r="B242" t="inlineStr">
        <is>
          <t>B0BWSR4XPV</t>
        </is>
      </c>
      <c r="D242" t="n">
        <v>2347</v>
      </c>
      <c r="H242" s="17" t="inlineStr">
        <is>
          <t xml:space="preserve">Apply outer box/case label accordingly to match item# (Cover all existing barcodes on box and case) </t>
        </is>
      </c>
      <c r="I242" s="30">
        <f>VLOOKUP(A242,'[5]ItemReport_10001042616_2025-02-'!$A:$U,21,0)</f>
        <v/>
      </c>
      <c r="J242" t="inlineStr">
        <is>
          <t>No Supplies</t>
        </is>
      </c>
    </row>
    <row r="243">
      <c r="A243" t="inlineStr">
        <is>
          <t>3184-EACH</t>
        </is>
      </c>
      <c r="B243" t="inlineStr">
        <is>
          <t>B07RY4PCLL</t>
        </is>
      </c>
      <c r="H243" s="17" t="inlineStr">
        <is>
          <t xml:space="preserve">Apply outer box/case label accordingly to match item# (Cover all existing barcodes on box and case) </t>
        </is>
      </c>
      <c r="I243" s="30">
        <f>VLOOKUP(A243,'[5]ItemReport_10001042616_2025-02-'!$A:$U,21,0)</f>
        <v/>
      </c>
      <c r="J243" t="inlineStr">
        <is>
          <t>No Supplies</t>
        </is>
      </c>
    </row>
    <row r="244">
      <c r="A244" t="inlineStr">
        <is>
          <t>2348-EACH</t>
        </is>
      </c>
      <c r="B244" t="inlineStr">
        <is>
          <t>B0BWSP2XCW</t>
        </is>
      </c>
      <c r="H244" s="17" t="inlineStr">
        <is>
          <t xml:space="preserve">Apply outer box/case label accordingly to match item# (Cover all existing barcodes on box and case) </t>
        </is>
      </c>
      <c r="I244" s="30">
        <f>VLOOKUP(A244,'[5]ItemReport_10001042616_2025-02-'!$A:$U,21,0)</f>
        <v/>
      </c>
      <c r="J244" t="inlineStr">
        <is>
          <t>No Supplies</t>
        </is>
      </c>
    </row>
    <row r="245">
      <c r="A245" t="inlineStr">
        <is>
          <t>2402-EACH</t>
        </is>
      </c>
      <c r="B245" t="inlineStr">
        <is>
          <t>B003BUI01W</t>
        </is>
      </c>
      <c r="C245" t="inlineStr">
        <is>
          <t>B003BUI01W</t>
        </is>
      </c>
      <c r="D245" t="n">
        <v>2402</v>
      </c>
      <c r="E245" t="inlineStr">
        <is>
          <t>FBA_2402-EACH</t>
        </is>
      </c>
      <c r="F245" t="inlineStr">
        <is>
          <t xml:space="preserve">Cover inner box barcode. Apply outer case label accordingly to match item# (Cover barcodes on the case) </t>
        </is>
      </c>
      <c r="H245" s="17" t="inlineStr">
        <is>
          <t xml:space="preserve">Apply outer box/case label accordingly to match item# (Cover all existing barcodes on box and case) </t>
        </is>
      </c>
      <c r="I245" s="30">
        <f>VLOOKUP(A245,'[5]ItemReport_10001042616_2025-02-'!$A:$U,21,0)</f>
        <v/>
      </c>
      <c r="J245" t="inlineStr">
        <is>
          <t>No Supplies</t>
        </is>
      </c>
    </row>
    <row r="246">
      <c r="A246" t="inlineStr">
        <is>
          <t>1255-EACH</t>
        </is>
      </c>
      <c r="B246" t="inlineStr">
        <is>
          <t>B07S1XNSF8</t>
        </is>
      </c>
      <c r="H246" t="inlineStr">
        <is>
          <t xml:space="preserve">Apply outer box/case label accordingly to match item# (Cover all existing barcodes on box and case) </t>
        </is>
      </c>
      <c r="I246" s="30">
        <f>VLOOKUP(A246,'[5]ItemReport_10001042616_2025-02-'!$A:$U,21,0)</f>
        <v/>
      </c>
      <c r="J246" t="inlineStr">
        <is>
          <t>No Supplies</t>
        </is>
      </c>
    </row>
    <row r="247">
      <c r="A247" t="inlineStr">
        <is>
          <t>2403-EACH</t>
        </is>
      </c>
      <c r="B247" t="inlineStr">
        <is>
          <t>B0BLRQNYFM</t>
        </is>
      </c>
      <c r="C247" t="inlineStr">
        <is>
          <t>X0040DXZ3D</t>
        </is>
      </c>
      <c r="D247" t="n">
        <v>2403</v>
      </c>
      <c r="E247" t="inlineStr">
        <is>
          <t>FBA_2403-EACH</t>
        </is>
      </c>
      <c r="F247" t="inlineStr">
        <is>
          <t xml:space="preserve">• Use FNSKU to label each item (cover barcode). Apply outer case label accordingly to match item# (Cover all existing barcodes on the case) </t>
        </is>
      </c>
      <c r="I247" s="30">
        <f>VLOOKUP(A247,'[5]ItemReport_10001042616_2025-02-'!$A:$U,21,0)</f>
        <v/>
      </c>
      <c r="J247" t="inlineStr">
        <is>
          <t>No Supplies</t>
        </is>
      </c>
    </row>
    <row r="248">
      <c r="A248" t="inlineStr">
        <is>
          <t>2405-CASE</t>
        </is>
      </c>
      <c r="B248" t="inlineStr">
        <is>
          <t>B07XF89H5T</t>
        </is>
      </c>
      <c r="C248" t="inlineStr">
        <is>
          <t>X004KT3UK5</t>
        </is>
      </c>
      <c r="F248" t="inlineStr">
        <is>
          <t>• Apply label “THIS IS A SET”. Apply FNSKU to each case.
• *Make sure all labels stick securely on the case*. Apply outer case label. Cover all visible barcodes on case</t>
        </is>
      </c>
      <c r="J248" t="inlineStr">
        <is>
          <t>No Supplies</t>
        </is>
      </c>
    </row>
    <row r="249">
      <c r="A249" t="inlineStr">
        <is>
          <t>2405-EACH</t>
        </is>
      </c>
      <c r="B249" t="inlineStr">
        <is>
          <t>B003BUK0UG</t>
        </is>
      </c>
      <c r="C249" t="inlineStr">
        <is>
          <t>B003BUK0UG</t>
        </is>
      </c>
      <c r="D249" t="n">
        <v>2405</v>
      </c>
      <c r="E249" t="inlineStr">
        <is>
          <t>FBA_2405-EACH</t>
        </is>
      </c>
      <c r="F249" t="inlineStr">
        <is>
          <t xml:space="preserve">Apply outer box/case label accordingly to match item# (Cover all existing barcodes on the box/case) </t>
        </is>
      </c>
      <c r="I249" s="30">
        <f>VLOOKUP(A249,'[5]ItemReport_10001042616_2025-02-'!$A:$U,21,0)</f>
        <v/>
      </c>
      <c r="J249" t="inlineStr">
        <is>
          <t>No Supplies</t>
        </is>
      </c>
    </row>
    <row r="250">
      <c r="A250" t="inlineStr">
        <is>
          <t>2409-EACH</t>
        </is>
      </c>
      <c r="B250" t="inlineStr">
        <is>
          <t>B08XBDYBYY</t>
        </is>
      </c>
      <c r="C250" t="inlineStr">
        <is>
          <t>B08XBDYBYY</t>
        </is>
      </c>
      <c r="E250" t="inlineStr">
        <is>
          <t>FBA_2409-EACH</t>
        </is>
      </c>
      <c r="F250" t="inlineStr">
        <is>
          <t xml:space="preserve">Apply outer box/case label accordingly to match item# (Cover all existing barcodes on the box/case) </t>
        </is>
      </c>
      <c r="H250" s="17" t="inlineStr">
        <is>
          <t xml:space="preserve">Apply outer box/case label accordingly to match item# (Cover all existing barcodes on box and case) </t>
        </is>
      </c>
      <c r="I250" s="30">
        <f>VLOOKUP(A250,'[5]ItemReport_10001042616_2025-02-'!$A:$U,21,0)</f>
        <v/>
      </c>
      <c r="J250" t="inlineStr">
        <is>
          <t>No Supplies</t>
        </is>
      </c>
    </row>
    <row r="251">
      <c r="A251" t="inlineStr">
        <is>
          <t>2501-EACH</t>
        </is>
      </c>
      <c r="B251" t="inlineStr">
        <is>
          <t>B003BT3MP2</t>
        </is>
      </c>
      <c r="F251" t="inlineStr">
        <is>
          <t xml:space="preserve">Apply outer box/case label accordingly to match item# (Cover all existing barcodes on the box/case) </t>
        </is>
      </c>
      <c r="H251" t="inlineStr">
        <is>
          <t xml:space="preserve">Apply outer box/case label accordingly to match item# (Cover all existing barcodes on box and case) </t>
        </is>
      </c>
      <c r="I251" s="30">
        <f>VLOOKUP(A251,'[5]ItemReport_10001042616_2025-02-'!$A:$U,21,0)</f>
        <v/>
      </c>
      <c r="J251" t="inlineStr">
        <is>
          <t>No Supplies</t>
        </is>
      </c>
    </row>
    <row r="252" ht="60" customHeight="1">
      <c r="A252" t="inlineStr">
        <is>
          <t>3143-SET6</t>
        </is>
      </c>
      <c r="B252" t="inlineStr">
        <is>
          <t>B07S3DNB87</t>
        </is>
      </c>
      <c r="H252" s="39" t="inlineStr">
        <is>
          <t>• Insert 6 pcs per poly bag (different color). Apply Item label on each of the poly bags.
• Insert the poly-bagged sets back to CASE (Cover all existing barcodes on the box/case)</t>
        </is>
      </c>
      <c r="I252" s="30">
        <f>VLOOKUP(A252,'[5]ItemReport_10001042616_2025-02-'!$A:$U,21,0)</f>
        <v/>
      </c>
      <c r="J252" t="inlineStr">
        <is>
          <t>Poly Bag 12 x 15.5</t>
        </is>
      </c>
    </row>
    <row r="253">
      <c r="A253" t="inlineStr">
        <is>
          <t>2511-EACH</t>
        </is>
      </c>
      <c r="B253" t="inlineStr">
        <is>
          <t>B07QW4FDPD</t>
        </is>
      </c>
      <c r="C253" t="inlineStr">
        <is>
          <t>X003DE25M7</t>
        </is>
      </c>
      <c r="D253" t="n">
        <v>2511</v>
      </c>
      <c r="E253" t="inlineStr">
        <is>
          <t>FBA_2511-EACH</t>
        </is>
      </c>
      <c r="F253" t="inlineStr">
        <is>
          <t xml:space="preserve">• Use FNSKU to label each item (cover barcode). Apply outer box/case label accordingly to match item# (Cover all existing barcodes on the box/case) </t>
        </is>
      </c>
      <c r="H253" s="17" t="inlineStr">
        <is>
          <t xml:space="preserve">Apply outer box/case label accordingly to match item# (Cover all existing barcodes on box and case) </t>
        </is>
      </c>
      <c r="I253" s="30">
        <f>VLOOKUP(A253,'[5]ItemReport_10001042616_2025-02-'!$A:$U,21,0)</f>
        <v/>
      </c>
      <c r="J253" t="inlineStr">
        <is>
          <t>No Supplies</t>
        </is>
      </c>
    </row>
    <row r="254">
      <c r="A254" t="inlineStr">
        <is>
          <t>2519-EACH</t>
        </is>
      </c>
      <c r="B254" t="inlineStr">
        <is>
          <t>B003BSBG5Q</t>
        </is>
      </c>
      <c r="D254" t="n">
        <v>2519</v>
      </c>
      <c r="E254" t="inlineStr">
        <is>
          <t>2519-EACH</t>
        </is>
      </c>
      <c r="F254" t="inlineStr">
        <is>
          <t xml:space="preserve">Apply outer box/case label accordingly to match item# (Cover all existing barcodes on the box/case) </t>
        </is>
      </c>
      <c r="H254" s="17" t="inlineStr">
        <is>
          <t xml:space="preserve">Apply outer box/case label accordingly to match item# (Cover all existing barcodes on box and case) </t>
        </is>
      </c>
      <c r="I254" s="30">
        <f>VLOOKUP(A254,'[5]ItemReport_10001042616_2025-02-'!$A:$U,21,0)</f>
        <v/>
      </c>
      <c r="J254" t="inlineStr">
        <is>
          <t>No Supplies</t>
        </is>
      </c>
    </row>
    <row r="255">
      <c r="A255" t="inlineStr">
        <is>
          <t>2561-EACH</t>
        </is>
      </c>
      <c r="B255" t="inlineStr">
        <is>
          <t>B09QD62R6R</t>
        </is>
      </c>
      <c r="C255" t="inlineStr">
        <is>
          <t>B09QD62R6R</t>
        </is>
      </c>
      <c r="E255" t="inlineStr">
        <is>
          <t>FBA_2561-EACH</t>
        </is>
      </c>
      <c r="F255" t="inlineStr">
        <is>
          <t xml:space="preserve">Apply outer box/case label accordingly to match item# (Cover all existing barcodes on the box/case) </t>
        </is>
      </c>
      <c r="I255" s="30">
        <f>VLOOKUP(A255,'[5]ItemReport_10001042616_2025-02-'!$A:$U,21,0)</f>
        <v/>
      </c>
      <c r="J255" t="inlineStr">
        <is>
          <t>No Supplies</t>
        </is>
      </c>
    </row>
    <row r="256" ht="60" customHeight="1">
      <c r="A256" t="inlineStr">
        <is>
          <t>3197-SET3</t>
        </is>
      </c>
      <c r="B256" t="inlineStr">
        <is>
          <t>B07S3F41DQ</t>
        </is>
      </c>
      <c r="F25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H256" s="39" t="inlineStr">
        <is>
          <t>• Insert 3 pcs per poly bag (different color). Apply Item label on each of the poly bags.
• Insert the poly-bagged sets back to BOX (Cover all existing barcodes on the box/case)</t>
        </is>
      </c>
      <c r="I256" s="30">
        <f>VLOOKUP(A256,'[5]ItemReport_10001042616_2025-02-'!$A:$U,21,0)</f>
        <v/>
      </c>
      <c r="J256" t="inlineStr">
        <is>
          <t>Poly Bag 12 x 15.5</t>
        </is>
      </c>
    </row>
    <row r="257" ht="45" customHeight="1">
      <c r="A257" t="inlineStr">
        <is>
          <t>265-EACH</t>
        </is>
      </c>
      <c r="B257" t="inlineStr">
        <is>
          <t>B07RDMSVNS</t>
        </is>
      </c>
      <c r="D257" t="n">
        <v>265</v>
      </c>
      <c r="H257" s="39" t="inlineStr">
        <is>
          <t xml:space="preserve">• Remove item from PDQ and put item in other box.
• Apply outer box/case label accordingly to match item# (Cover all existing barcodes on box and case) </t>
        </is>
      </c>
      <c r="I257" s="30">
        <f>VLOOKUP(A257,'[5]ItemReport_10001042616_2025-02-'!$A:$U,21,0)</f>
        <v/>
      </c>
      <c r="J257" t="inlineStr">
        <is>
          <t>No Supplies</t>
        </is>
      </c>
    </row>
    <row r="258" ht="45" customHeight="1">
      <c r="A258" t="inlineStr">
        <is>
          <t>265-PACK2</t>
        </is>
      </c>
      <c r="B258" t="inlineStr">
        <is>
          <t>B092MWN41X</t>
        </is>
      </c>
      <c r="D258" t="n">
        <v>265</v>
      </c>
      <c r="H258" s="39" t="inlineStr">
        <is>
          <t>• Insert 2 pcs per poly bag. Apply item label. 
• *DO NOT USE PDQ*. Insert poly bags to new BOX (Cover all existing barcodes on the box/case)</t>
        </is>
      </c>
      <c r="I258" s="30">
        <f>VLOOKUP(A258,'[5]ItemReport_10001042616_2025-02-'!$A:$U,21,0)</f>
        <v/>
      </c>
    </row>
    <row r="259">
      <c r="A259" t="inlineStr">
        <is>
          <t>3808-EACH</t>
        </is>
      </c>
      <c r="B259" t="inlineStr">
        <is>
          <t>B07S51VTB2</t>
        </is>
      </c>
      <c r="H259" s="17" t="inlineStr">
        <is>
          <t xml:space="preserve">Apply outer box/case label accordingly to match item# (Cover all existing barcodes on box and case) </t>
        </is>
      </c>
      <c r="I259" s="30">
        <f>VLOOKUP(A259,'[5]ItemReport_10001042616_2025-02-'!$A:$U,21,0)</f>
        <v/>
      </c>
      <c r="J259" t="inlineStr">
        <is>
          <t>No Supplies</t>
        </is>
      </c>
    </row>
    <row r="260">
      <c r="A260" t="inlineStr">
        <is>
          <t>266-EACH</t>
        </is>
      </c>
      <c r="B260" t="inlineStr">
        <is>
          <t>B07JWF85V4</t>
        </is>
      </c>
      <c r="D260" t="n">
        <v>266</v>
      </c>
      <c r="E260" t="inlineStr">
        <is>
          <t>266-EACH</t>
        </is>
      </c>
      <c r="H260" s="17" t="inlineStr">
        <is>
          <t xml:space="preserve">• Remove item from PDQ and put item in other box.
• Apply outer box/case label accordingly to match item# (Cover all existing barcodes on box and case) 
</t>
        </is>
      </c>
      <c r="I260" s="30">
        <f>VLOOKUP(A260,'[5]ItemReport_10001042616_2025-02-'!$A:$U,21,0)</f>
        <v/>
      </c>
      <c r="J260" t="inlineStr">
        <is>
          <t>No Supplies</t>
        </is>
      </c>
    </row>
    <row r="261" ht="60" customHeight="1">
      <c r="A261" t="inlineStr">
        <is>
          <t>266-PACK2</t>
        </is>
      </c>
      <c r="B261" t="inlineStr">
        <is>
          <t>B08DBP6GZP</t>
        </is>
      </c>
      <c r="D261" t="n">
        <v>266</v>
      </c>
      <c r="E261" t="inlineStr">
        <is>
          <t>266-PACK2</t>
        </is>
      </c>
      <c r="F261" t="inlineStr">
        <is>
          <t>• Insert 2 pcs into poly bag, apply FNSKU label.
• Put back to CASE (Cover all existing barcodes on the box/case)</t>
        </is>
      </c>
      <c r="H261" s="39" t="inlineStr">
        <is>
          <t>• Put 2 pcs into polybag and apply item labels on each of the poly bags.
• *DO NOT USE THE PDQ BOX* Insert the poly-bagged sets in a new BOX (Cover all existing barcodes on the box/case)</t>
        </is>
      </c>
      <c r="I261" s="30">
        <f>VLOOKUP(A261,'[5]ItemReport_10001042616_2025-02-'!$A:$U,21,0)</f>
        <v/>
      </c>
      <c r="J261" t="inlineStr">
        <is>
          <t>Poly Bag 6 x 9</t>
        </is>
      </c>
    </row>
    <row r="262">
      <c r="A262" t="inlineStr">
        <is>
          <t>5038-EACH</t>
        </is>
      </c>
      <c r="B262" t="inlineStr">
        <is>
          <t>B07S64G356</t>
        </is>
      </c>
      <c r="H262" s="17" t="inlineStr">
        <is>
          <t xml:space="preserve">Apply outer box/case label accordingly to match item# (Cover all existing barcodes on box and case) </t>
        </is>
      </c>
      <c r="I262" s="30">
        <f>VLOOKUP(A262,'[5]ItemReport_10001042616_2025-02-'!$A:$U,21,0)</f>
        <v/>
      </c>
      <c r="J262" t="inlineStr">
        <is>
          <t>No Supplies</t>
        </is>
      </c>
    </row>
    <row r="263">
      <c r="A263" t="inlineStr">
        <is>
          <t>760-EACH</t>
        </is>
      </c>
      <c r="B263" t="inlineStr">
        <is>
          <t>B07S6CZYKW</t>
        </is>
      </c>
      <c r="F263" t="inlineStr">
        <is>
          <t>• Use FNSKU to label each item (cover barcode). 
• Put item back to CASE. Discard inner box
• Apply outer case label accordingly to match item# (Cover all existing barcodes on the case)</t>
        </is>
      </c>
      <c r="H263" s="17" t="inlineStr">
        <is>
          <t xml:space="preserve">Apply outer box/case label accordingly to match item# (Cover all existing barcodes on box and case) </t>
        </is>
      </c>
      <c r="I263" s="30">
        <f>VLOOKUP(A263,'[5]ItemReport_10001042616_2025-02-'!$A:$U,21,0)</f>
        <v/>
      </c>
      <c r="J263" t="inlineStr">
        <is>
          <t>No Supplies</t>
        </is>
      </c>
    </row>
    <row r="264">
      <c r="A264" t="inlineStr">
        <is>
          <t>780-EACH</t>
        </is>
      </c>
      <c r="B264" t="inlineStr">
        <is>
          <t>B07S6D236S</t>
        </is>
      </c>
      <c r="H264" s="17" t="inlineStr">
        <is>
          <t xml:space="preserve">Apply outer box/case label accordingly to match item# (Cover all existing barcodes on box and case) </t>
        </is>
      </c>
      <c r="I264" s="30">
        <f>VLOOKUP(A264,'[5]ItemReport_10001042616_2025-02-'!$A:$U,21,0)</f>
        <v/>
      </c>
      <c r="J264" t="inlineStr">
        <is>
          <t>No Supplies</t>
        </is>
      </c>
    </row>
    <row r="265" ht="60" customHeight="1">
      <c r="A265" t="inlineStr">
        <is>
          <t>558-SET6</t>
        </is>
      </c>
      <c r="B265" t="inlineStr">
        <is>
          <t>B07S76B9RK</t>
        </is>
      </c>
      <c r="F265" s="25" t="inlineStr">
        <is>
          <t>• Put 6 pcs (different color) per poly bag. Apply FNSKU on the poly bags.
• Put the poly-bagged sets back to CASE (Cover all existing barcodes on the box/case)</t>
        </is>
      </c>
      <c r="H265" s="39" t="inlineStr">
        <is>
          <t>• Insert 6 pcs per poly bag (differnet color). Apply item label on each of the poly bags.
• Insert the poly-bagged sets back to CASE (Cover all existing barcodes on the box/case)</t>
        </is>
      </c>
      <c r="I265" s="30">
        <f>VLOOKUP(A265,'[5]ItemReport_10001042616_2025-02-'!$A:$U,21,0)</f>
        <v/>
      </c>
    </row>
    <row r="266" ht="60" customHeight="1">
      <c r="A266" t="inlineStr">
        <is>
          <t>562-SET6</t>
        </is>
      </c>
      <c r="B266" t="inlineStr">
        <is>
          <t>B07S85L5W1</t>
        </is>
      </c>
      <c r="H266" s="39" t="inlineStr">
        <is>
          <t>• Insert 6 pcs per poly bag (differnet color). Apply item label on each of the poly bags.
• Insert the poly-bagged sets back to CASE (Cover all existing barcodes on the box/case)</t>
        </is>
      </c>
      <c r="I266" s="30">
        <f>VLOOKUP(A266,'[5]ItemReport_10001042616_2025-02-'!$A:$U,21,0)</f>
        <v/>
      </c>
    </row>
    <row r="267" ht="60" customHeight="1">
      <c r="A267" t="inlineStr">
        <is>
          <t>5460-SET8</t>
        </is>
      </c>
      <c r="B267" t="inlineStr">
        <is>
          <t>B07S9581C2</t>
        </is>
      </c>
      <c r="F267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267" s="39" t="inlineStr">
        <is>
          <t>• Insert 8 pcs per poly bag (differnet color). Apply item label on each of the poly bags.
• Insert the poly-bagged sets back to CASE (Cover all existing barcodes on the box/case)</t>
        </is>
      </c>
      <c r="I267" s="30">
        <f>VLOOKUP(A267,'[5]ItemReport_10001042616_2025-02-'!$A:$U,21,0)</f>
        <v/>
      </c>
    </row>
    <row r="268">
      <c r="A268" t="inlineStr">
        <is>
          <t>2805-EACH</t>
        </is>
      </c>
      <c r="B268" t="inlineStr">
        <is>
          <t>B08JD2FTVC</t>
        </is>
      </c>
      <c r="F268" t="inlineStr">
        <is>
          <t xml:space="preserve">Apply outer box/case label accordingly to match item# (Cover all existing barcodes on the box/case) </t>
        </is>
      </c>
      <c r="I268" s="30">
        <f>VLOOKUP(A268,'[5]ItemReport_10001042616_2025-02-'!$A:$U,21,0)</f>
        <v/>
      </c>
      <c r="J268" t="inlineStr">
        <is>
          <t>No Supplies</t>
        </is>
      </c>
    </row>
    <row r="269" ht="60" customHeight="1">
      <c r="A269" t="inlineStr">
        <is>
          <t>5054-SET5</t>
        </is>
      </c>
      <c r="B269" t="inlineStr">
        <is>
          <t>B07S95ZS91</t>
        </is>
      </c>
      <c r="H269" s="39" t="inlineStr">
        <is>
          <t>• Insert 5 pcs per poly bag (different color). Apply Item label on each of the poly bags.
• Insert the poly-bagged sets back to BOX (Cover all existing barcodes on the box/case)</t>
        </is>
      </c>
      <c r="I269" s="30">
        <f>VLOOKUP(A269,'[5]ItemReport_10001042616_2025-02-'!$A:$U,21,0)</f>
        <v/>
      </c>
      <c r="J269" t="inlineStr">
        <is>
          <t>Poly Bag 7.5 x 10.5</t>
        </is>
      </c>
    </row>
    <row r="270">
      <c r="A270" t="inlineStr">
        <is>
          <t>2806-BOX</t>
        </is>
      </c>
      <c r="B270" t="inlineStr">
        <is>
          <t>B07XPKG7B5</t>
        </is>
      </c>
      <c r="C270" t="inlineStr">
        <is>
          <t>X003SC97OD</t>
        </is>
      </c>
      <c r="D270" t="n">
        <v>2806</v>
      </c>
      <c r="E270" t="inlineStr">
        <is>
          <t>FBA_2806-BOX</t>
        </is>
      </c>
      <c r="F27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70" s="30">
        <f>VLOOKUP(A270,'[5]ItemReport_10001042616_2025-02-'!$A:$U,21,0)</f>
        <v/>
      </c>
      <c r="J270" t="inlineStr">
        <is>
          <t>No Supplies</t>
        </is>
      </c>
    </row>
    <row r="271" ht="60" customHeight="1">
      <c r="A271" t="inlineStr">
        <is>
          <t>2806-SET4</t>
        </is>
      </c>
      <c r="B271" t="inlineStr">
        <is>
          <t>B07RL4GTCF</t>
        </is>
      </c>
      <c r="D271" t="n">
        <v>2806</v>
      </c>
      <c r="E271" t="inlineStr">
        <is>
          <t>2806-SET4</t>
        </is>
      </c>
      <c r="F271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H271" s="39" t="inlineStr">
        <is>
          <t>• Insert 4 pcs per poly bag (4 different color). Apply item label on each of the poly bags.
• Insert the poly-bagged sets back to BOX (Cover all existing barcodes on the box/case)</t>
        </is>
      </c>
      <c r="I271" s="30">
        <f>VLOOKUP(A271,'[5]ItemReport_10001042616_2025-02-'!$A:$U,21,0)</f>
        <v/>
      </c>
      <c r="J271" t="inlineStr">
        <is>
          <t>Poly Bag 6 x 9</t>
        </is>
      </c>
    </row>
    <row r="272" ht="45" customHeight="1">
      <c r="A272" t="inlineStr">
        <is>
          <t>2807-BOX</t>
        </is>
      </c>
      <c r="B272" t="inlineStr">
        <is>
          <t>B07XKWQDLF</t>
        </is>
      </c>
      <c r="C272" t="inlineStr">
        <is>
          <t>X003SBSJ61</t>
        </is>
      </c>
      <c r="D272" t="n">
        <v>2807</v>
      </c>
      <c r="E272" t="inlineStr">
        <is>
          <t>FBA_2807-BOX</t>
        </is>
      </c>
      <c r="F27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72" s="25" t="inlineStr">
        <is>
          <t>• For inner box: apply “THIS IS A SET” label. *DO NOT cover Box barcode*
• Apply outer case label</t>
        </is>
      </c>
      <c r="I272" s="30">
        <f>VLOOKUP(A272,'[5]ItemReport_10001042616_2025-02-'!$A:$U,21,0)</f>
        <v/>
      </c>
      <c r="J272" t="inlineStr">
        <is>
          <t>No Supplies</t>
        </is>
      </c>
    </row>
    <row r="273" ht="60" customHeight="1">
      <c r="A273" t="inlineStr">
        <is>
          <t>2807-SET4</t>
        </is>
      </c>
      <c r="B273" t="inlineStr">
        <is>
          <t>B07RJZND6F</t>
        </is>
      </c>
      <c r="C273" t="inlineStr">
        <is>
          <t>X003SCFQOX</t>
        </is>
      </c>
      <c r="D273" t="n">
        <v>2807</v>
      </c>
      <c r="E273" t="inlineStr">
        <is>
          <t>FBA_2807-SET4</t>
        </is>
      </c>
      <c r="F273" s="25" t="inlineStr">
        <is>
          <t>• Put 4 pcs per poly bag (Blue, Purple, Green, Pink). Apply FNSKU labels on each of the poly bags.
• Put the poly-bagged sets back to BOX (Cover all existing barcodes on the box/case)</t>
        </is>
      </c>
      <c r="H273" s="39" t="inlineStr">
        <is>
          <t>• Insert 4 pcs per poly bag (Blue, Purple, Green, Pink). Apply Item label on each of the poly bags.
• Insert the poly-bagged sets back to BOX (Cover all existing barcodes on the box/case)</t>
        </is>
      </c>
      <c r="I273" s="30">
        <f>VLOOKUP(A273,'[5]ItemReport_10001042616_2025-02-'!$A:$U,21,0)</f>
        <v/>
      </c>
      <c r="J273" t="inlineStr">
        <is>
          <t>Poly Bag 7.5 x 10.5</t>
        </is>
      </c>
    </row>
    <row r="274">
      <c r="A274" t="inlineStr">
        <is>
          <t>2901-EACH</t>
        </is>
      </c>
      <c r="B274" t="inlineStr">
        <is>
          <t>B076F13SG5</t>
        </is>
      </c>
      <c r="C274" t="inlineStr">
        <is>
          <t>B076F13SG5</t>
        </is>
      </c>
      <c r="D274" t="n">
        <v>2901</v>
      </c>
      <c r="E274" t="inlineStr">
        <is>
          <t>FBA_2901-EACH</t>
        </is>
      </c>
      <c r="F274" t="inlineStr">
        <is>
          <t xml:space="preserve">Apply outer box/case label accordingly to match item# (Cover all existing barcodes on the box/case) </t>
        </is>
      </c>
      <c r="H274" s="17" t="inlineStr">
        <is>
          <t xml:space="preserve">Apply outer box/case label accordingly to match item# (Cover all existing barcodes on box and case) </t>
        </is>
      </c>
      <c r="I274" s="30">
        <f>VLOOKUP(A274,'[5]ItemReport_10001042616_2025-02-'!$A:$U,21,0)</f>
        <v/>
      </c>
      <c r="J274" t="inlineStr">
        <is>
          <t>No Supplies</t>
        </is>
      </c>
    </row>
    <row r="275" ht="60" customHeight="1">
      <c r="A275" t="inlineStr">
        <is>
          <t>2901-PACK2</t>
        </is>
      </c>
      <c r="B275" t="inlineStr">
        <is>
          <t>B08D6GNBHJ</t>
        </is>
      </c>
      <c r="C275" t="inlineStr">
        <is>
          <t>X003BT4VKX</t>
        </is>
      </c>
      <c r="D275" t="n">
        <v>2901</v>
      </c>
      <c r="E275" t="inlineStr">
        <is>
          <t>FBA_2901-PACK2</t>
        </is>
      </c>
      <c r="F275" s="39" t="inlineStr">
        <is>
          <t xml:space="preserve">• Use masking tape to tape 2 pcs together (top and bottom) and apply FNSKU labels. Cover exist barcode.
• Insert the sets back to CASE. (Cover all existing barcodes on the box/case) </t>
        </is>
      </c>
      <c r="G275" s="17" t="n"/>
      <c r="I275" s="30">
        <f>VLOOKUP(A275,'[5]ItemReport_10001042616_2025-02-'!$A:$U,21,0)</f>
        <v/>
      </c>
      <c r="J275" t="inlineStr">
        <is>
          <t>TAPE</t>
        </is>
      </c>
    </row>
    <row r="276" ht="60" customHeight="1">
      <c r="A276" t="inlineStr">
        <is>
          <t>2901-PACK4</t>
        </is>
      </c>
      <c r="B276" t="inlineStr">
        <is>
          <t>B09343BG1P</t>
        </is>
      </c>
      <c r="C276" t="inlineStr">
        <is>
          <t>X003EGISIT</t>
        </is>
      </c>
      <c r="D276" t="n">
        <v>2901</v>
      </c>
      <c r="E276" t="inlineStr">
        <is>
          <t>FBA_2901-PACK4</t>
        </is>
      </c>
      <c r="F276" s="39" t="inlineStr">
        <is>
          <t xml:space="preserve">• Use masking tape to tape 4 pcs together (top and bottom) and apply FNSKU labels. Cover exist barcode.
• Insert the sets back to CASE. (Cover all existing barcodes on the box/case) </t>
        </is>
      </c>
      <c r="G276" s="17" t="n"/>
      <c r="I276" s="30">
        <f>VLOOKUP(A276,'[5]ItemReport_10001042616_2025-02-'!$A:$U,21,0)</f>
        <v/>
      </c>
      <c r="J276" t="inlineStr">
        <is>
          <t>TAPE</t>
        </is>
      </c>
    </row>
    <row r="277" ht="60" customHeight="1">
      <c r="A277" t="inlineStr">
        <is>
          <t>5088-SET8</t>
        </is>
      </c>
      <c r="B277" t="inlineStr">
        <is>
          <t>B07S96CVT7</t>
        </is>
      </c>
      <c r="H277" s="39" t="inlineStr">
        <is>
          <t>• Insert 8 pcs per poly bag (different color). Apply Item label on each of the poly bags.
• Insert the poly-bagged sets back to CASE (Cover all existing barcodes on the box/case)</t>
        </is>
      </c>
      <c r="I277" s="30">
        <f>VLOOKUP(A277,'[5]ItemReport_10001042616_2025-02-'!$A:$U,21,0)</f>
        <v/>
      </c>
      <c r="J277" t="inlineStr">
        <is>
          <t>Poly Bag 12 x 15.5</t>
        </is>
      </c>
    </row>
    <row r="278">
      <c r="A278" t="inlineStr">
        <is>
          <t>3003-EACH</t>
        </is>
      </c>
      <c r="B278" t="inlineStr">
        <is>
          <t>B0032VKNHE</t>
        </is>
      </c>
      <c r="C278" t="inlineStr">
        <is>
          <t>B0032VKNHE</t>
        </is>
      </c>
      <c r="D278" t="n">
        <v>3003</v>
      </c>
      <c r="E278" t="inlineStr">
        <is>
          <t>3003-EACH</t>
        </is>
      </c>
      <c r="F278" t="inlineStr">
        <is>
          <t xml:space="preserve">Apply outer box/case label accordingly to match item# (Cover all existing barcodes on the box/case) </t>
        </is>
      </c>
      <c r="H278" s="17" t="inlineStr">
        <is>
          <t xml:space="preserve">Apply outer box/case label accordingly to match item# (Cover all existing barcodes on box and case) </t>
        </is>
      </c>
      <c r="I278" s="30">
        <f>VLOOKUP(A278,'[5]ItemReport_10001042616_2025-02-'!$A:$U,21,0)</f>
        <v/>
      </c>
      <c r="J278" t="inlineStr">
        <is>
          <t>No Supplies</t>
        </is>
      </c>
    </row>
    <row r="279" ht="60" customHeight="1">
      <c r="A279" t="inlineStr">
        <is>
          <t>507-SET6</t>
        </is>
      </c>
      <c r="B279" t="inlineStr">
        <is>
          <t>B07SB74CTX</t>
        </is>
      </c>
      <c r="H279" s="39" t="inlineStr">
        <is>
          <t>• Insert 6 pcs per poly bag (different color). Apply Item label on each of the poly bags.
• Insert the poly-bagged sets back to CASE (Cover all existing barcodes on the box/case)</t>
        </is>
      </c>
      <c r="I279" s="30">
        <f>VLOOKUP(A279,'[5]ItemReport_10001042616_2025-02-'!$A:$U,21,0)</f>
        <v/>
      </c>
      <c r="J279" t="inlineStr">
        <is>
          <t>Poly Bag 12 x 15.5</t>
        </is>
      </c>
    </row>
    <row r="280">
      <c r="A280" t="inlineStr">
        <is>
          <t>3006-BOX</t>
        </is>
      </c>
      <c r="B280" t="inlineStr">
        <is>
          <t>B00275E9H6</t>
        </is>
      </c>
      <c r="F280" t="inlineStr">
        <is>
          <t>• For inner box: apply “THIS IS A SET” label. *DO NOT cover Box barcode*
• Apply outer case label accordingly to match item# (Cover barcodes on the CASE)</t>
        </is>
      </c>
      <c r="I280" s="30">
        <f>VLOOKUP(A280,'[5]ItemReport_10001042616_2025-02-'!$A:$U,21,0)</f>
        <v/>
      </c>
      <c r="J280" t="inlineStr">
        <is>
          <t>No Supplies</t>
        </is>
      </c>
    </row>
    <row r="281" ht="60" customHeight="1">
      <c r="A281" t="inlineStr">
        <is>
          <t>3006-SET6</t>
        </is>
      </c>
      <c r="B281" t="inlineStr">
        <is>
          <t>B07RJTVW1K</t>
        </is>
      </c>
      <c r="C281" t="inlineStr">
        <is>
          <t>B07RJTVW1K</t>
        </is>
      </c>
      <c r="D281" t="n">
        <v>3006</v>
      </c>
      <c r="E281" t="inlineStr">
        <is>
          <t>FBA_3006-SET6</t>
        </is>
      </c>
      <c r="F281" s="25" t="inlineStr">
        <is>
          <t>• Put 6 pcs into polybag (different color) and apply FNSKU labels on each of the poly bags.
• Insert the poly-bagged sets back to CASE (Cover all existing barcodes on the box/case)</t>
        </is>
      </c>
      <c r="I281" s="30">
        <f>VLOOKUP(A281,'[5]ItemReport_10001042616_2025-02-'!$A:$U,21,0)</f>
        <v/>
      </c>
      <c r="J281" t="inlineStr">
        <is>
          <t>Poly Bag 7.5 x 10.5</t>
        </is>
      </c>
    </row>
    <row r="282" ht="45" customHeight="1">
      <c r="A282" t="inlineStr">
        <is>
          <t>3009-BOX</t>
        </is>
      </c>
      <c r="B282" t="inlineStr">
        <is>
          <t>B01MPY4VUB</t>
        </is>
      </c>
      <c r="C282" t="inlineStr">
        <is>
          <t>B01MPY4VUB</t>
        </is>
      </c>
      <c r="D282" t="n">
        <v>3009</v>
      </c>
      <c r="E282" t="inlineStr">
        <is>
          <t>FBA_3009-BOX</t>
        </is>
      </c>
      <c r="F282" t="inlineStr">
        <is>
          <t>• For inner box: apply “THIS IS A SET” label. *DO NOT cover Box barcode*
• Apply outer case label accordingly to match item# (Cover barcodes on the CASE)</t>
        </is>
      </c>
      <c r="H282" s="25" t="inlineStr">
        <is>
          <t>• For inner box: apply “THIS IS A SET” label. *DO NOT cover Box barcode*
• Apply outer case label</t>
        </is>
      </c>
      <c r="I282" s="30">
        <f>VLOOKUP(A282,'[5]ItemReport_10001042616_2025-02-'!$A:$U,21,0)</f>
        <v/>
      </c>
      <c r="J282" t="inlineStr">
        <is>
          <t>No Supplies</t>
        </is>
      </c>
    </row>
    <row r="283" ht="60" customHeight="1">
      <c r="A283" t="inlineStr">
        <is>
          <t>4431-SET6</t>
        </is>
      </c>
      <c r="B283" t="inlineStr">
        <is>
          <t>B07SC65VL7</t>
        </is>
      </c>
      <c r="H283" s="39" t="inlineStr">
        <is>
          <t>• Insert 6 pcs per poly bag (differnet color). Apply item label on each of the poly bags.
• Insert the poly-bagged sets back to CASE (Cover all existing barcodes on the box/case)</t>
        </is>
      </c>
      <c r="I283" s="30">
        <f>VLOOKUP(A283,'[5]ItemReport_10001042616_2025-02-'!$A:$U,21,0)</f>
        <v/>
      </c>
    </row>
    <row r="284" ht="60" customHeight="1">
      <c r="A284" t="inlineStr">
        <is>
          <t>3014-SET6</t>
        </is>
      </c>
      <c r="B284" t="inlineStr">
        <is>
          <t>B0CNTW3TNY</t>
        </is>
      </c>
      <c r="C284" t="inlineStr">
        <is>
          <t>B0CNTW3TNY</t>
        </is>
      </c>
      <c r="E284" t="inlineStr">
        <is>
          <t>FBA_3014-SET6</t>
        </is>
      </c>
      <c r="F284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284" s="30">
        <f>VLOOKUP(A284,'[5]ItemReport_10001042616_2025-02-'!$A:$U,21,0)</f>
        <v/>
      </c>
    </row>
    <row r="285">
      <c r="A285" t="inlineStr">
        <is>
          <t>302-EACH</t>
        </is>
      </c>
      <c r="B285" t="inlineStr">
        <is>
          <t>B00CDB9FSW</t>
        </is>
      </c>
      <c r="C285" t="inlineStr">
        <is>
          <t>B00CDB9FSW</t>
        </is>
      </c>
      <c r="D285" t="n">
        <v>302</v>
      </c>
      <c r="E285" t="inlineStr">
        <is>
          <t>FBA_302-EACH</t>
        </is>
      </c>
      <c r="F285" t="inlineStr">
        <is>
          <t xml:space="preserve">• Use FNSKU to label each item (cover barcode). Apply outer box/case label accordingly to match item# (Cover all existing barcodes on the box/case) </t>
        </is>
      </c>
      <c r="I285" s="30">
        <f>VLOOKUP(A285,'[5]ItemReport_10001042616_2025-02-'!$A:$U,21,0)</f>
        <v/>
      </c>
      <c r="J285" t="inlineStr">
        <is>
          <t>No Supplies</t>
        </is>
      </c>
    </row>
    <row r="286">
      <c r="A286" t="inlineStr">
        <is>
          <t>304-EACH</t>
        </is>
      </c>
      <c r="B286" t="inlineStr">
        <is>
          <t>B0019IO3VY</t>
        </is>
      </c>
      <c r="F286" t="inlineStr">
        <is>
          <t xml:space="preserve">Apply outer box/case label accordingly to match item# (Cover all existing barcodes on the box/case) </t>
        </is>
      </c>
      <c r="H286" t="inlineStr">
        <is>
          <t xml:space="preserve">Apply outer box/case label accordingly to match item# (Cover all existing barcodes on box and case) </t>
        </is>
      </c>
      <c r="I286" s="30">
        <f>VLOOKUP(A286,'[5]ItemReport_10001042616_2025-02-'!$A:$U,21,0)</f>
        <v/>
      </c>
      <c r="J286" t="inlineStr">
        <is>
          <t>No Supplies</t>
        </is>
      </c>
    </row>
    <row r="287">
      <c r="A287" t="inlineStr">
        <is>
          <t>306-BOX</t>
        </is>
      </c>
      <c r="B287" t="inlineStr">
        <is>
          <t>B07XL4XRFN</t>
        </is>
      </c>
      <c r="C287" t="inlineStr">
        <is>
          <t>X004KSH2RX</t>
        </is>
      </c>
      <c r="F28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287" t="inlineStr">
        <is>
          <t>No Supplies</t>
        </is>
      </c>
    </row>
    <row r="288">
      <c r="A288" t="inlineStr">
        <is>
          <t>306-EACH</t>
        </is>
      </c>
      <c r="B288" t="inlineStr">
        <is>
          <t>B003BMX6SC</t>
        </is>
      </c>
      <c r="C288" t="inlineStr">
        <is>
          <t>B003BMX6SC</t>
        </is>
      </c>
      <c r="D288" t="n">
        <v>306</v>
      </c>
      <c r="E288" t="inlineStr">
        <is>
          <t>FBA_306-EACH</t>
        </is>
      </c>
      <c r="F288" t="inlineStr">
        <is>
          <t xml:space="preserve">Apply outer box/case label accordingly to match item# (Cover all existing barcodes on box and case) </t>
        </is>
      </c>
      <c r="H288" s="17" t="inlineStr">
        <is>
          <t xml:space="preserve">Apply outer box/case label accordingly to match item# (Cover all existing barcodes on box and case) </t>
        </is>
      </c>
      <c r="I288" s="30">
        <f>VLOOKUP(A288,'[5]ItemReport_10001042616_2025-02-'!$A:$U,21,0)</f>
        <v/>
      </c>
      <c r="J288" t="inlineStr">
        <is>
          <t>No Supplies</t>
        </is>
      </c>
    </row>
    <row r="289" ht="60" customHeight="1">
      <c r="A289" t="inlineStr">
        <is>
          <t>306-PACK2</t>
        </is>
      </c>
      <c r="B289" t="inlineStr">
        <is>
          <t>B07S9118WX</t>
        </is>
      </c>
      <c r="F289" s="25" t="inlineStr">
        <is>
          <t>• Put 2 pcs into polybag and apply FNSKU labels on each of the poly bags.
• Insert the poly-bagged sets back to CASE (Cover all existing barcodes on the box/case)</t>
        </is>
      </c>
      <c r="I289" s="30">
        <f>VLOOKUP(A289,'[5]ItemReport_10001042616_2025-02-'!$A:$U,21,0)</f>
        <v/>
      </c>
      <c r="J289" t="inlineStr">
        <is>
          <t>Poly Bag 10 x 13</t>
        </is>
      </c>
    </row>
    <row r="290">
      <c r="A290" t="inlineStr">
        <is>
          <t>3100-EACH</t>
        </is>
      </c>
      <c r="B290" t="inlineStr">
        <is>
          <t>B00ZPRYV0I</t>
        </is>
      </c>
      <c r="C290" t="inlineStr">
        <is>
          <t>B00ZPRYV0I</t>
        </is>
      </c>
      <c r="D290" t="n">
        <v>3100</v>
      </c>
      <c r="E290" t="inlineStr">
        <is>
          <t>FBA_3100-EACH</t>
        </is>
      </c>
      <c r="F290" t="inlineStr">
        <is>
          <t xml:space="preserve">Apply outer box/case label accordingly to match item# (Cover all existing barcodes on the box/case) </t>
        </is>
      </c>
      <c r="H290" s="17" t="inlineStr">
        <is>
          <t xml:space="preserve">Apply outer box/case label accordingly to match item# (Cover all existing barcodes on box and case) </t>
        </is>
      </c>
      <c r="I290" s="30">
        <f>VLOOKUP(A290,'[5]ItemReport_10001042616_2025-02-'!$A:$U,21,0)</f>
        <v/>
      </c>
      <c r="J290" t="inlineStr">
        <is>
          <t>No Supplies</t>
        </is>
      </c>
    </row>
    <row r="291" ht="60" customHeight="1">
      <c r="A291" t="inlineStr">
        <is>
          <t>623-SET3</t>
        </is>
      </c>
      <c r="B291" t="inlineStr">
        <is>
          <t>B07SH1PKP5</t>
        </is>
      </c>
      <c r="H291" s="39" t="inlineStr">
        <is>
          <t xml:space="preserve">• Insert 3 pcs (Different design) per poly bag. Apply item label. 
• Insert poly bags back to CASE. (Discard Inner box) (Cover all existing barcodes on the box/case)
</t>
        </is>
      </c>
      <c r="I291" s="30">
        <f>VLOOKUP(A291,'[5]ItemReport_10001042616_2025-02-'!$A:$U,21,0)</f>
        <v/>
      </c>
    </row>
    <row r="292">
      <c r="A292" t="inlineStr">
        <is>
          <t>787-EACH</t>
        </is>
      </c>
      <c r="B292" t="inlineStr">
        <is>
          <t>B07TC46CX8</t>
        </is>
      </c>
      <c r="D292" t="n">
        <v>787</v>
      </c>
      <c r="E292" t="inlineStr">
        <is>
          <t>FBA_787-EACH</t>
        </is>
      </c>
      <c r="H292" s="17" t="inlineStr">
        <is>
          <t xml:space="preserve">Apply outer box/case label accordingly to match item# (Cover all existing barcodes on box and case) </t>
        </is>
      </c>
      <c r="I292" s="30">
        <f>VLOOKUP(A292,'[5]ItemReport_10001042616_2025-02-'!$A:$U,21,0)</f>
        <v/>
      </c>
      <c r="J292" t="inlineStr">
        <is>
          <t>No Supplies</t>
        </is>
      </c>
    </row>
    <row r="293">
      <c r="A293" t="inlineStr">
        <is>
          <t>3102-EACH</t>
        </is>
      </c>
      <c r="B293" t="inlineStr">
        <is>
          <t>B07RX2H2V5</t>
        </is>
      </c>
      <c r="D293" t="n">
        <v>3102</v>
      </c>
      <c r="E293" t="inlineStr">
        <is>
          <t>3102-EACH</t>
        </is>
      </c>
      <c r="H293" s="17" t="inlineStr">
        <is>
          <t xml:space="preserve">Apply outer box/case label accordingly to match item# (Cover all existing barcodes on box and case) </t>
        </is>
      </c>
      <c r="I293" s="30">
        <f>VLOOKUP(A293,'[5]ItemReport_10001042616_2025-02-'!$A:$U,21,0)</f>
        <v/>
      </c>
      <c r="J293" t="inlineStr">
        <is>
          <t>No Supplies</t>
        </is>
      </c>
    </row>
    <row r="294">
      <c r="A294" t="inlineStr">
        <is>
          <t>3103-CASE</t>
        </is>
      </c>
      <c r="B294" t="inlineStr">
        <is>
          <t>B07XJZ7TRK</t>
        </is>
      </c>
      <c r="F294" t="inlineStr">
        <is>
          <t>• Apply label “THIS IS A SET”. Apply FNSKU to each case.
• *Make sure all labels stick securely on the case*. Apply outer case label. Cover all visible barcodes on case</t>
        </is>
      </c>
      <c r="I294" s="30">
        <f>VLOOKUP(A294,'[5]ItemReport_10001042616_2025-02-'!$A:$U,21,0)</f>
        <v/>
      </c>
      <c r="J294" t="inlineStr">
        <is>
          <t>No Supplies</t>
        </is>
      </c>
    </row>
    <row r="295">
      <c r="A295" t="inlineStr">
        <is>
          <t>3103-EACH</t>
        </is>
      </c>
      <c r="B295" t="inlineStr">
        <is>
          <t>B003BSFCMY</t>
        </is>
      </c>
      <c r="C295" t="inlineStr">
        <is>
          <t>B003BSFCMY</t>
        </is>
      </c>
      <c r="D295" t="n">
        <v>3103</v>
      </c>
      <c r="E295" t="inlineStr">
        <is>
          <t>FBA_3103-EACH</t>
        </is>
      </c>
      <c r="F295" t="inlineStr">
        <is>
          <t xml:space="preserve">Apply outer box/case label accordingly to match item# (Cover all existing barcodes on the box/case) </t>
        </is>
      </c>
      <c r="H295" s="17" t="inlineStr">
        <is>
          <t xml:space="preserve">Apply outer box/case label accordingly to match item# (Cover all existing barcodes on box and case) </t>
        </is>
      </c>
      <c r="I295" s="30">
        <f>VLOOKUP(A295,'[5]ItemReport_10001042616_2025-02-'!$A:$U,21,0)</f>
        <v/>
      </c>
      <c r="J295" t="inlineStr">
        <is>
          <t>No Supplies</t>
        </is>
      </c>
    </row>
    <row r="296">
      <c r="A296" t="inlineStr">
        <is>
          <t>3107-BOX</t>
        </is>
      </c>
      <c r="B296" t="inlineStr">
        <is>
          <t>B07XQJZL28</t>
        </is>
      </c>
      <c r="F2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96" s="30">
        <f>VLOOKUP(A296,'[5]ItemReport_10001042616_2025-02-'!$A:$U,21,0)</f>
        <v/>
      </c>
      <c r="J296" t="inlineStr">
        <is>
          <t>No Supplies</t>
        </is>
      </c>
    </row>
    <row r="297">
      <c r="A297" t="inlineStr">
        <is>
          <t>3107-EACH</t>
        </is>
      </c>
      <c r="B297" t="inlineStr">
        <is>
          <t>B07S4GZW7L</t>
        </is>
      </c>
      <c r="C297" t="inlineStr">
        <is>
          <t>X003BBR0T5</t>
        </is>
      </c>
      <c r="D297" t="n">
        <v>3107</v>
      </c>
      <c r="E297" t="inlineStr">
        <is>
          <t>FBA_3107-EACH</t>
        </is>
      </c>
      <c r="F297" t="inlineStr">
        <is>
          <t xml:space="preserve">• Use FNSKU to label each item (cover barcode). Apply outer box/case label accordingly to match item# (Cover all existing barcodes on the box/case) </t>
        </is>
      </c>
      <c r="H297" s="17" t="inlineStr">
        <is>
          <t xml:space="preserve">Apply outer box/case label accordingly to match item# (Cover all existing barcodes on box and case) </t>
        </is>
      </c>
      <c r="I297" s="30">
        <f>VLOOKUP(A297,'[5]ItemReport_10001042616_2025-02-'!$A:$U,21,0)</f>
        <v/>
      </c>
      <c r="J297" t="inlineStr">
        <is>
          <t>No Supplies</t>
        </is>
      </c>
    </row>
    <row r="298" ht="60" customHeight="1">
      <c r="A298" t="inlineStr">
        <is>
          <t>3107-PACK4</t>
        </is>
      </c>
      <c r="B298" t="inlineStr">
        <is>
          <t>B08G3SRN4M</t>
        </is>
      </c>
      <c r="F29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298" s="39" t="inlineStr">
        <is>
          <t>• Put 4 pcs into polybag and apply item labels on each of the poly bags.
• Insert the poly-bagged sets back to BOX (Cover all existing barcodes on the box/case)</t>
        </is>
      </c>
      <c r="I298" s="30">
        <f>VLOOKUP(A298,'[5]ItemReport_10001042616_2025-02-'!$A:$U,21,0)</f>
        <v/>
      </c>
      <c r="J298" t="inlineStr">
        <is>
          <t>Poly Bag 10 x 13</t>
        </is>
      </c>
    </row>
    <row r="299">
      <c r="A299" t="inlineStr">
        <is>
          <t>3108-EACH</t>
        </is>
      </c>
      <c r="B299" t="inlineStr">
        <is>
          <t>B0018MQA7G</t>
        </is>
      </c>
      <c r="D299" t="n">
        <v>3108</v>
      </c>
      <c r="H299" s="17" t="inlineStr">
        <is>
          <t xml:space="preserve">Apply outer box/case label accordingly to match item# (Cover all existing barcodes on box and case) </t>
        </is>
      </c>
      <c r="I299" s="30">
        <f>VLOOKUP(A299,'[5]ItemReport_10001042616_2025-02-'!$A:$U,21,0)</f>
        <v/>
      </c>
      <c r="J299" t="inlineStr">
        <is>
          <t>No Supplies</t>
        </is>
      </c>
    </row>
    <row r="300" ht="45" customHeight="1">
      <c r="A300" t="inlineStr">
        <is>
          <t>3108-PACK4</t>
        </is>
      </c>
      <c r="B300" t="inlineStr">
        <is>
          <t>B08G3SPDKB</t>
        </is>
      </c>
      <c r="D300" t="n">
        <v>3108</v>
      </c>
      <c r="H300" s="39" t="inlineStr">
        <is>
          <t>• Insert 4 pcs per poly bag. Apply item label. 
• Insert poly bags back to BOX. (Cover all existing barcodes on the box/case)</t>
        </is>
      </c>
      <c r="I300" s="30">
        <f>VLOOKUP(A300,'[5]ItemReport_10001042616_2025-02-'!$A:$U,21,0)</f>
        <v/>
      </c>
      <c r="J300" t="inlineStr">
        <is>
          <t>Poly Bag 10 x 13</t>
        </is>
      </c>
    </row>
    <row r="301">
      <c r="A301" t="inlineStr">
        <is>
          <t>3109-CASE</t>
        </is>
      </c>
      <c r="B301" t="inlineStr">
        <is>
          <t>B07XL4N7JZ</t>
        </is>
      </c>
      <c r="F301" t="inlineStr">
        <is>
          <t>• Apply label “THIS IS A SET”. Apply FNSKU to each case.
• *Make sure all labels stick securely on the case*. Apply outer case label. Cover all visible barcodes on case</t>
        </is>
      </c>
      <c r="I301" s="30">
        <f>VLOOKUP(A301,'[5]ItemReport_10001042616_2025-02-'!$A:$U,21,0)</f>
        <v/>
      </c>
      <c r="J301" t="inlineStr">
        <is>
          <t>No Supplies</t>
        </is>
      </c>
    </row>
    <row r="302">
      <c r="A302" t="inlineStr">
        <is>
          <t>3109-EACH</t>
        </is>
      </c>
      <c r="B302" t="inlineStr">
        <is>
          <t>B001GE6ACG</t>
        </is>
      </c>
      <c r="C302" t="inlineStr">
        <is>
          <t>B001GE6ACG</t>
        </is>
      </c>
      <c r="D302" t="n">
        <v>3109</v>
      </c>
      <c r="E302" t="inlineStr">
        <is>
          <t>FBA_3109-EACH</t>
        </is>
      </c>
      <c r="F302" t="inlineStr">
        <is>
          <t xml:space="preserve">Apply outer box/case label accordingly to match item# (Cover all existing barcodes on the box/case) </t>
        </is>
      </c>
      <c r="H302" s="17" t="inlineStr">
        <is>
          <t xml:space="preserve">Apply outer box/case label accordingly to match item# (Cover all existing barcodes on box and case) </t>
        </is>
      </c>
      <c r="I302" s="30">
        <f>VLOOKUP(A302,'[5]ItemReport_10001042616_2025-02-'!$A:$U,21,0)</f>
        <v/>
      </c>
      <c r="J302" t="inlineStr">
        <is>
          <t>No Supplies</t>
        </is>
      </c>
    </row>
    <row r="303" ht="60" customHeight="1">
      <c r="A303" t="inlineStr">
        <is>
          <t>3109-PACK4</t>
        </is>
      </c>
      <c r="B303" t="inlineStr">
        <is>
          <t>B08G3W5DPX</t>
        </is>
      </c>
      <c r="C303" t="inlineStr">
        <is>
          <t>X0042TXTLN</t>
        </is>
      </c>
      <c r="D303" t="n">
        <v>3109</v>
      </c>
      <c r="E303" t="inlineStr">
        <is>
          <t>FBA_3109-PACK4</t>
        </is>
      </c>
      <c r="F303" s="25" t="inlineStr">
        <is>
          <t xml:space="preserve">• Put 4 pcs into polybag and apply FNSKU labels on each of the poly bags.
• Insert the poly-bagged sets back to CASE. (Cover all existing barcodes on the box/case) </t>
        </is>
      </c>
      <c r="H303" s="39" t="inlineStr">
        <is>
          <t>• Put 4 pcs into polybag and apply Item label on each of the poly bags.
• Insert the poly-bagged sets back to CASE (Cover all existing barcodes on the box/case)</t>
        </is>
      </c>
      <c r="I303" s="30">
        <f>VLOOKUP(A303,'[5]ItemReport_10001042616_2025-02-'!$A:$U,21,0)</f>
        <v/>
      </c>
      <c r="J303" t="inlineStr">
        <is>
          <t>Poly Bag 12 x 15.5</t>
        </is>
      </c>
    </row>
    <row r="304">
      <c r="A304" t="inlineStr">
        <is>
          <t>3114-EACH</t>
        </is>
      </c>
      <c r="B304" t="inlineStr">
        <is>
          <t>B004UJXKS6</t>
        </is>
      </c>
      <c r="D304" t="n">
        <v>3114</v>
      </c>
      <c r="E304" t="inlineStr">
        <is>
          <t>3114-EACH</t>
        </is>
      </c>
      <c r="H304" s="17" t="inlineStr">
        <is>
          <t xml:space="preserve">Apply outer box/case label accordingly to match item# (Cover all existing barcodes on box and case) </t>
        </is>
      </c>
      <c r="I304" s="30">
        <f>VLOOKUP(A304,'[5]ItemReport_10001042616_2025-02-'!$A:$U,21,0)</f>
        <v/>
      </c>
      <c r="J304" t="inlineStr">
        <is>
          <t>No Supplies</t>
        </is>
      </c>
    </row>
    <row r="305">
      <c r="A305" t="inlineStr">
        <is>
          <t>3116-BOX</t>
        </is>
      </c>
      <c r="B305" t="inlineStr">
        <is>
          <t>B07XQLWTP9</t>
        </is>
      </c>
      <c r="C305" t="inlineStr">
        <is>
          <t>X004KSZLWB</t>
        </is>
      </c>
      <c r="F30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05" t="inlineStr">
        <is>
          <t>No Supplies</t>
        </is>
      </c>
    </row>
    <row r="306" ht="60" customHeight="1">
      <c r="A306" t="inlineStr">
        <is>
          <t>3116-SET6</t>
        </is>
      </c>
      <c r="B306" t="inlineStr">
        <is>
          <t>B07RZ2XFZW</t>
        </is>
      </c>
      <c r="F306" s="25" t="inlineStr">
        <is>
          <t>• Put 6 pcs (different color) into polybag and apply FNSKU labels on each of the poly bags.
• Insert the poly-bagged sets back to CASE. (Cover all existing barcodes on the box/case)</t>
        </is>
      </c>
      <c r="I306" s="30">
        <f>VLOOKUP(A306,'[5]ItemReport_10001042616_2025-02-'!$A:$U,21,0)</f>
        <v/>
      </c>
      <c r="J306" t="inlineStr">
        <is>
          <t>Poly Bag 10 x 13</t>
        </is>
      </c>
    </row>
    <row r="307">
      <c r="A307" t="inlineStr">
        <is>
          <t>3874-EACH</t>
        </is>
      </c>
      <c r="B307" t="inlineStr">
        <is>
          <t>B07TH9FBXJ</t>
        </is>
      </c>
      <c r="H307" s="17" t="inlineStr">
        <is>
          <t xml:space="preserve">Apply outer box/case label accordingly to match item# (Cover all existing barcodes on box and case) </t>
        </is>
      </c>
      <c r="I307" s="30">
        <f>VLOOKUP(A307,'[5]ItemReport_10001042616_2025-02-'!$A:$U,21,0)</f>
        <v/>
      </c>
      <c r="J307" t="inlineStr">
        <is>
          <t>No Supplies</t>
        </is>
      </c>
    </row>
    <row r="308">
      <c r="A308" t="inlineStr">
        <is>
          <t>3118-EACH</t>
        </is>
      </c>
      <c r="B308" t="inlineStr">
        <is>
          <t>B07RZ37Q95</t>
        </is>
      </c>
      <c r="D308" t="n">
        <v>3118</v>
      </c>
      <c r="H308" s="17" t="inlineStr">
        <is>
          <t xml:space="preserve">Apply outer box/case label accordingly to match item# (Cover all existing barcodes on box and case) </t>
        </is>
      </c>
      <c r="I308" s="30">
        <f>VLOOKUP(A308,'[5]ItemReport_10001042616_2025-02-'!$A:$U,21,0)</f>
        <v/>
      </c>
      <c r="J308" t="inlineStr">
        <is>
          <t>No Supplies</t>
        </is>
      </c>
    </row>
    <row r="309" ht="60" customHeight="1">
      <c r="A309" t="inlineStr">
        <is>
          <t>3118-PACK4</t>
        </is>
      </c>
      <c r="B309" t="inlineStr">
        <is>
          <t>B08G41T7XY</t>
        </is>
      </c>
      <c r="D309" t="n">
        <v>3118</v>
      </c>
      <c r="H309" s="39" t="inlineStr">
        <is>
          <t>• Insert 4 pcs per poly bag. Apply Item label on each of the poly bags.
• Insert the poly-bagged sets back to BOX (Cover all existing barcodes on the box/case)</t>
        </is>
      </c>
      <c r="I309" s="30">
        <f>VLOOKUP(A309,'[5]ItemReport_10001042616_2025-02-'!$A:$U,21,0)</f>
        <v/>
      </c>
      <c r="J309" t="inlineStr">
        <is>
          <t>Poly Bag 10 x 13</t>
        </is>
      </c>
    </row>
    <row r="310" ht="45" customHeight="1">
      <c r="A310" t="inlineStr">
        <is>
          <t>3121-CASE</t>
        </is>
      </c>
      <c r="B310" t="inlineStr">
        <is>
          <t>B07QC4R1XN</t>
        </is>
      </c>
      <c r="F310" s="25" t="inlineStr">
        <is>
          <t>• Apply label “THIS IS A SET”. Apply FNSKU to each case.
• *Make sure all labels stick securely on the case*. Apply outer case label. Cover all visible barcodes on case</t>
        </is>
      </c>
      <c r="H310" s="17" t="inlineStr">
        <is>
          <t>• Apply label “THIS IS A SET” *DO NOT cover Case barcode*
• Apply outer case label</t>
        </is>
      </c>
      <c r="I310" s="30">
        <f>VLOOKUP(A310,'[5]ItemReport_10001042616_2025-02-'!$A:$U,21,0)</f>
        <v/>
      </c>
      <c r="J310" t="inlineStr">
        <is>
          <t>No Supplies</t>
        </is>
      </c>
    </row>
    <row r="311">
      <c r="A311" t="inlineStr">
        <is>
          <t>3124-EACH</t>
        </is>
      </c>
      <c r="B311" t="inlineStr">
        <is>
          <t>B08CYCJ3B6</t>
        </is>
      </c>
      <c r="C311" t="inlineStr">
        <is>
          <t>X003ZH1VNB</t>
        </is>
      </c>
      <c r="D311" t="n">
        <v>3124</v>
      </c>
      <c r="E311" t="inlineStr">
        <is>
          <t>FBA_3124-EACH</t>
        </is>
      </c>
      <c r="F311" t="inlineStr">
        <is>
          <t xml:space="preserve">• Use FNSKU to label each item (cover barcode). Apply outer box/case label accordingly to match item# (Cover all existing barcodes on the box/case) </t>
        </is>
      </c>
      <c r="I311" s="30">
        <f>VLOOKUP(A311,'[5]ItemReport_10001042616_2025-02-'!$A:$U,21,0)</f>
        <v/>
      </c>
      <c r="J311" t="inlineStr">
        <is>
          <t>No Supplies</t>
        </is>
      </c>
    </row>
    <row r="312">
      <c r="A312" t="inlineStr">
        <is>
          <t>3125-CASE</t>
        </is>
      </c>
      <c r="B312" t="inlineStr">
        <is>
          <t>B07XQLGGF1</t>
        </is>
      </c>
      <c r="F312" t="inlineStr">
        <is>
          <t>• Apply label “THIS IS A SET”. Apply FNSKU to each case.
• *Make sure all labels stick securely on the case*. Apply outer case label. Cover all visible barcodes on case</t>
        </is>
      </c>
      <c r="I312" s="30">
        <f>VLOOKUP(A312,'[5]ItemReport_10001042616_2025-02-'!$A:$U,21,0)</f>
        <v/>
      </c>
      <c r="J312" t="inlineStr">
        <is>
          <t>No Supplies</t>
        </is>
      </c>
    </row>
    <row r="313">
      <c r="A313" t="inlineStr">
        <is>
          <t>3126-CASE</t>
        </is>
      </c>
      <c r="B313" t="inlineStr">
        <is>
          <t>B07TJDN1VN</t>
        </is>
      </c>
      <c r="F313" t="inlineStr">
        <is>
          <t>• Apply label “THIS IS A SET”. Apply FNSKU to each case.
• *Make sure all labels stick securely on the case*. Apply outer case label. Cover all visible barcodes on case</t>
        </is>
      </c>
      <c r="I313" s="30">
        <f>VLOOKUP(A313,'[5]ItemReport_10001042616_2025-02-'!$A:$U,21,0)</f>
        <v/>
      </c>
      <c r="J313" t="inlineStr">
        <is>
          <t>No Supplies</t>
        </is>
      </c>
    </row>
    <row r="314">
      <c r="A314" t="inlineStr">
        <is>
          <t>3128-CASE</t>
        </is>
      </c>
      <c r="B314" t="inlineStr">
        <is>
          <t>B07QD3BLRJ</t>
        </is>
      </c>
      <c r="F314" t="inlineStr">
        <is>
          <t>• Apply label “THIS IS A SET”. Apply FNSKU to each case.
• *Make sure all labels stick securely on the case*. Apply outer case label. Cover all visible barcodes on case</t>
        </is>
      </c>
      <c r="I314" s="30">
        <f>VLOOKUP(A314,'[5]ItemReport_10001042616_2025-02-'!$A:$U,21,0)</f>
        <v/>
      </c>
      <c r="J314" t="inlineStr">
        <is>
          <t>No Supplies</t>
        </is>
      </c>
    </row>
    <row r="315" ht="60" customHeight="1">
      <c r="A315" t="inlineStr">
        <is>
          <t>3128-SET4</t>
        </is>
      </c>
      <c r="B315" t="inlineStr">
        <is>
          <t>B08976PZBP</t>
        </is>
      </c>
      <c r="C315" t="inlineStr">
        <is>
          <t>X004JQK5ZH</t>
        </is>
      </c>
      <c r="D315" t="n">
        <v>3128</v>
      </c>
      <c r="F315" s="25" t="inlineStr">
        <is>
          <t>• Put 4 pcs into polybag (different color) and apply FNSKU labels on each of the poly bags.
• Insert the poly-bagged sets back to BOX/CASE. Discard inner box (Cover all existing barcodes on the box/case)</t>
        </is>
      </c>
      <c r="H315" s="39" t="inlineStr">
        <is>
          <t>• Insert 4 pcs per poly bag (differnet color). Apply item label on each of the poly bags.
• Insert the poly-bagged sets back to CASE (Cover all existing barcodes on the box/case)</t>
        </is>
      </c>
      <c r="I315" s="30">
        <f>VLOOKUP(A315,'[5]ItemReport_10001042616_2025-02-'!$A:$U,21,0)</f>
        <v/>
      </c>
    </row>
    <row r="316">
      <c r="A316" t="inlineStr">
        <is>
          <t>3129-BOX</t>
        </is>
      </c>
      <c r="B316" t="inlineStr">
        <is>
          <t>B07XQMBN86</t>
        </is>
      </c>
      <c r="F31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16" s="30">
        <f>VLOOKUP(A316,'[5]ItemReport_10001042616_2025-02-'!$A:$U,21,0)</f>
        <v/>
      </c>
      <c r="J316" t="inlineStr">
        <is>
          <t>No Supplies</t>
        </is>
      </c>
    </row>
    <row r="317">
      <c r="A317" t="inlineStr">
        <is>
          <t>3130-CASE</t>
        </is>
      </c>
      <c r="B317" t="inlineStr">
        <is>
          <t>B07QB4ZHL3</t>
        </is>
      </c>
      <c r="C317" t="inlineStr">
        <is>
          <t>X003SBSJ9X</t>
        </is>
      </c>
      <c r="D317" t="n">
        <v>3130</v>
      </c>
      <c r="E317" t="inlineStr">
        <is>
          <t>FBA_3130-CASE</t>
        </is>
      </c>
      <c r="F317" t="inlineStr">
        <is>
          <t>• Apply label “THIS IS A SET”. Apply FNSKU to each case.
• *Make sure all labels stick securely on the case*. Apply outer case label. Cover all visible barcodes on case</t>
        </is>
      </c>
      <c r="H317" s="17" t="inlineStr">
        <is>
          <t>• Apply label “THIS IS A SET” *DO NOT cover Case barcode*
• Apply outer case label</t>
        </is>
      </c>
      <c r="I317" s="30">
        <f>VLOOKUP(A317,'[5]ItemReport_10001042616_2025-02-'!$A:$U,21,0)</f>
        <v/>
      </c>
      <c r="J317" t="inlineStr">
        <is>
          <t>No Supplies</t>
        </is>
      </c>
    </row>
    <row r="318" ht="60" customHeight="1">
      <c r="A318" t="inlineStr">
        <is>
          <t>3130-SET6</t>
        </is>
      </c>
      <c r="B318" t="inlineStr">
        <is>
          <t>B07QC4LBSK</t>
        </is>
      </c>
      <c r="C318" t="inlineStr">
        <is>
          <t>X003L8Z45Z</t>
        </is>
      </c>
      <c r="D318" t="n">
        <v>3130</v>
      </c>
      <c r="E318" t="inlineStr">
        <is>
          <t>FBA_3130-SET6</t>
        </is>
      </c>
      <c r="F318" s="25" t="inlineStr">
        <is>
          <t>• Put 6 pcs (different color) into polybag. Apply FNSKU labels on each of the poly bags.
• Insert the poly-bagged sets back to CASE (Cover all existing barcodes on the box/case)</t>
        </is>
      </c>
      <c r="H318" s="39" t="inlineStr">
        <is>
          <t>• Insert 6 pcs per poly bag (different color). Apply Item label on each of the poly bags.
• Insert the poly-bagged sets back to CASE (Cover all existing barcodes on the box/case)</t>
        </is>
      </c>
      <c r="I318" s="30">
        <f>VLOOKUP(A318,'[5]ItemReport_10001042616_2025-02-'!$A:$U,21,0)</f>
        <v/>
      </c>
      <c r="J318" t="inlineStr">
        <is>
          <t>Poly Bag 19 x 24</t>
        </is>
      </c>
    </row>
    <row r="319">
      <c r="A319" t="inlineStr">
        <is>
          <t>3132-CASE</t>
        </is>
      </c>
      <c r="B319" t="inlineStr">
        <is>
          <t>B07QD3BG5L</t>
        </is>
      </c>
      <c r="C319" t="inlineStr">
        <is>
          <t>X003SC97ZR</t>
        </is>
      </c>
      <c r="D319" t="n">
        <v>3132</v>
      </c>
      <c r="E319" t="inlineStr">
        <is>
          <t>FBA_3132-CASE</t>
        </is>
      </c>
      <c r="F319" t="inlineStr">
        <is>
          <t>• Apply label “THIS IS A SET”. Apply FNSKU to each case.
• *Make sure all labels stick securely on the case*. Apply outer case label. Cover all visible barcodes on case</t>
        </is>
      </c>
      <c r="H319" s="17" t="inlineStr">
        <is>
          <t>• Apply label “THIS IS A SET” *DO NOT cover Case barcode*
• Apply outer case label</t>
        </is>
      </c>
      <c r="I319" s="30">
        <f>VLOOKUP(A319,'[5]ItemReport_10001042616_2025-02-'!$A:$U,21,0)</f>
        <v/>
      </c>
      <c r="J319" t="inlineStr">
        <is>
          <t>No Supplies</t>
        </is>
      </c>
    </row>
    <row r="320" ht="45" customHeight="1">
      <c r="A320" t="inlineStr">
        <is>
          <t>3132-CASE-B</t>
        </is>
      </c>
      <c r="B320" t="inlineStr">
        <is>
          <t>B00275E9XU</t>
        </is>
      </c>
      <c r="F320" s="25" t="inlineStr">
        <is>
          <t>• Apply label “THIS IS A SET” **DO NOT COVER CASE BARCODE**
• Apply outer case label accordingly to match item#</t>
        </is>
      </c>
      <c r="I320" s="30">
        <f>VLOOKUP(A320,'[5]ItemReport_10001042616_2025-02-'!$A:$U,21,0)</f>
        <v/>
      </c>
      <c r="J320" t="inlineStr">
        <is>
          <t>No Supplies</t>
        </is>
      </c>
    </row>
    <row r="321">
      <c r="A321" t="inlineStr">
        <is>
          <t>3137-EACH</t>
        </is>
      </c>
      <c r="B321" t="inlineStr">
        <is>
          <t>B07Q5VS39Q</t>
        </is>
      </c>
      <c r="C321" t="inlineStr">
        <is>
          <t>X003SBSJB1</t>
        </is>
      </c>
      <c r="D321" t="n">
        <v>3137</v>
      </c>
      <c r="E321" t="inlineStr">
        <is>
          <t>FBA_3137-EACH</t>
        </is>
      </c>
      <c r="F321" t="inlineStr">
        <is>
          <t xml:space="preserve">• Use FNSKU to label each item (cover barcode). Apply outer box/case label accordingly to match item# (Cover all existing barcodes on the box/case) </t>
        </is>
      </c>
      <c r="H321" s="17" t="inlineStr">
        <is>
          <t xml:space="preserve">Apply outer box/case label accordingly to match item# (Cover all existing barcodes on box and case) </t>
        </is>
      </c>
      <c r="I321" s="30">
        <f>VLOOKUP(A321,'[5]ItemReport_10001042616_2025-02-'!$A:$U,21,0)</f>
        <v/>
      </c>
      <c r="J321" t="inlineStr">
        <is>
          <t>No Supplies</t>
        </is>
      </c>
    </row>
    <row r="322" ht="60" customHeight="1">
      <c r="A322" t="inlineStr">
        <is>
          <t>3141-PACK4</t>
        </is>
      </c>
      <c r="B322" t="inlineStr">
        <is>
          <t>B08DPYK8L8</t>
        </is>
      </c>
      <c r="F322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322" s="30">
        <f>VLOOKUP(A322,'[5]ItemReport_10001042616_2025-02-'!$A:$U,21,0)</f>
        <v/>
      </c>
      <c r="J322" t="inlineStr">
        <is>
          <t>Poly Bag 14.5 x 19</t>
        </is>
      </c>
    </row>
    <row r="323">
      <c r="A323" t="inlineStr">
        <is>
          <t>3142-EACH</t>
        </is>
      </c>
      <c r="B323" t="inlineStr">
        <is>
          <t>B07Q713CKC</t>
        </is>
      </c>
      <c r="C323" t="inlineStr">
        <is>
          <t>X0042TT2C3</t>
        </is>
      </c>
      <c r="D323" t="n">
        <v>3142</v>
      </c>
      <c r="E323" t="inlineStr">
        <is>
          <t>FBA_3142-EACH</t>
        </is>
      </c>
      <c r="F323" t="inlineStr">
        <is>
          <t xml:space="preserve">• Use FNSKU to label each item (cover barcode). Apply outer box/case label accordingly to match item# (Cover all existing barcodes on the box/case) </t>
        </is>
      </c>
      <c r="I323" s="30">
        <f>VLOOKUP(A323,'[5]ItemReport_10001042616_2025-02-'!$A:$U,21,0)</f>
        <v/>
      </c>
      <c r="J323" t="inlineStr">
        <is>
          <t>No Supplies</t>
        </is>
      </c>
    </row>
    <row r="324">
      <c r="A324" t="inlineStr">
        <is>
          <t>3471-EACH</t>
        </is>
      </c>
      <c r="B324" t="inlineStr">
        <is>
          <t>B07V1X81SJ</t>
        </is>
      </c>
      <c r="D324" t="n">
        <v>3471</v>
      </c>
      <c r="H324" s="17" t="inlineStr">
        <is>
          <t xml:space="preserve">Apply outer box/case label accordingly to match item# (Cover all existing barcodes on box and case) </t>
        </is>
      </c>
      <c r="I324" s="30">
        <f>VLOOKUP(A324,'[5]ItemReport_10001042616_2025-02-'!$A:$U,21,0)</f>
        <v/>
      </c>
      <c r="J324" t="inlineStr">
        <is>
          <t>No Supplies</t>
        </is>
      </c>
    </row>
    <row r="325">
      <c r="A325" t="inlineStr">
        <is>
          <t>3144-CASE</t>
        </is>
      </c>
      <c r="B325" t="inlineStr">
        <is>
          <t>B07XQJ1Y7T</t>
        </is>
      </c>
      <c r="F325" t="inlineStr">
        <is>
          <t>• Apply label “THIS IS A SET”. Apply FNSKU to each case.
• *Make sure all labels stick securely on the case*. Apply outer case label. Cover all visible barcodes on case</t>
        </is>
      </c>
      <c r="I325" s="30">
        <f>VLOOKUP(A325,'[5]ItemReport_10001042616_2025-02-'!$A:$U,21,0)</f>
        <v/>
      </c>
      <c r="J325" t="inlineStr">
        <is>
          <t>No Supplies</t>
        </is>
      </c>
    </row>
    <row r="326" ht="75" customHeight="1">
      <c r="A326" t="inlineStr">
        <is>
          <t>3144-SET10</t>
        </is>
      </c>
      <c r="B326" t="inlineStr">
        <is>
          <t>B0BS2CW31B</t>
        </is>
      </c>
      <c r="C326" t="inlineStr">
        <is>
          <t>X003YW3OSR</t>
        </is>
      </c>
      <c r="D326" t="n">
        <v>3144</v>
      </c>
      <c r="E326" t="inlineStr">
        <is>
          <t>FBA_3144-SET10</t>
        </is>
      </c>
      <c r="F326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I326" s="30">
        <f>VLOOKUP(A326,'[5]ItemReport_10001042616_2025-02-'!$A:$U,21,0)</f>
        <v/>
      </c>
      <c r="J326" t="inlineStr">
        <is>
          <t>Poly Bag 12 x 15.5</t>
        </is>
      </c>
    </row>
    <row r="327">
      <c r="A327" t="inlineStr">
        <is>
          <t>3145-CASE</t>
        </is>
      </c>
      <c r="B327" t="inlineStr">
        <is>
          <t>B07XL4MPHX</t>
        </is>
      </c>
      <c r="F327" t="inlineStr">
        <is>
          <t>• Apply label “THIS IS A SET”. Apply FNSKU to each case.
• *Make sure all labels stick securely on the case*. Apply outer case label. Cover all visible barcodes on case</t>
        </is>
      </c>
      <c r="H327" s="17" t="inlineStr">
        <is>
          <t>• Apply label “THIS IS A SET” *DO NOT cover Case barcode*
• Apply outer case label</t>
        </is>
      </c>
      <c r="I327" s="30">
        <f>VLOOKUP(A327,'[5]ItemReport_10001042616_2025-02-'!$A:$U,21,0)</f>
        <v/>
      </c>
      <c r="J327" t="inlineStr">
        <is>
          <t>No Supplies</t>
        </is>
      </c>
    </row>
    <row r="328" ht="75" customHeight="1">
      <c r="A328" t="inlineStr">
        <is>
          <t>3145-SET10</t>
        </is>
      </c>
      <c r="B328" t="inlineStr">
        <is>
          <t>B0BS2CSG4Q</t>
        </is>
      </c>
      <c r="C328" t="inlineStr">
        <is>
          <t>X003YW88L5</t>
        </is>
      </c>
      <c r="D328" t="n">
        <v>3145</v>
      </c>
      <c r="E328" t="inlineStr">
        <is>
          <t>FBA_3145-SET10</t>
        </is>
      </c>
      <c r="F328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H328" s="39" t="inlineStr">
        <is>
          <t>• Put 10 pcs (2pc: red, yellow, blue, green. 1pc: purple, orange) into polybag and apply item labels on each of the poly bags.
• Insert the poly-bagged sets back to CASE. (Cover all existing barcodes on the box/case)</t>
        </is>
      </c>
      <c r="I328" s="30">
        <f>VLOOKUP(A328,'[5]ItemReport_10001042616_2025-02-'!$A:$U,21,0)</f>
        <v/>
      </c>
      <c r="J328" t="inlineStr">
        <is>
          <t>Poly Bag 12 x 15.5</t>
        </is>
      </c>
    </row>
    <row r="329" ht="60" customHeight="1">
      <c r="A329" t="inlineStr">
        <is>
          <t>2402-PACK3</t>
        </is>
      </c>
      <c r="B329" t="inlineStr">
        <is>
          <t>B07VHR63TQ</t>
        </is>
      </c>
      <c r="H329" s="39" t="inlineStr">
        <is>
          <t>• Put 3 pcs into polybag and apply item labels on each of the poly bags.
• Insert the poly-bagged sets back to BOX (Cover all existing barcodes on the box/case)</t>
        </is>
      </c>
      <c r="I329" s="30">
        <f>VLOOKUP(A329,'[5]ItemReport_10001042616_2025-02-'!$A:$U,21,0)</f>
        <v/>
      </c>
    </row>
    <row r="330">
      <c r="A330" t="inlineStr">
        <is>
          <t>3147-EACH</t>
        </is>
      </c>
      <c r="B330" t="inlineStr">
        <is>
          <t>B07Q5VRSMZ</t>
        </is>
      </c>
      <c r="C330" t="inlineStr">
        <is>
          <t>X003SBLVGB</t>
        </is>
      </c>
      <c r="D330" t="n">
        <v>3147</v>
      </c>
      <c r="E330" t="inlineStr">
        <is>
          <t>FBA_3147-EACH</t>
        </is>
      </c>
      <c r="F330" t="inlineStr">
        <is>
          <t xml:space="preserve">• Use FNSKU to label each item (cover barcode). Apply outer box/case label accordingly to match item# (Cover all existing barcodes on the box/case) </t>
        </is>
      </c>
      <c r="H330" s="17" t="inlineStr">
        <is>
          <t xml:space="preserve">Apply outer box/case label accordingly to match item# (Cover all existing barcodes on box and case) </t>
        </is>
      </c>
      <c r="I330" s="30">
        <f>VLOOKUP(A330,'[5]ItemReport_10001042616_2025-02-'!$A:$U,21,0)</f>
        <v/>
      </c>
      <c r="J330" t="inlineStr">
        <is>
          <t>No Supplies</t>
        </is>
      </c>
    </row>
    <row r="331">
      <c r="A331" t="inlineStr">
        <is>
          <t>3148-EACH</t>
        </is>
      </c>
      <c r="B331" t="inlineStr">
        <is>
          <t>B07Q97RWD9</t>
        </is>
      </c>
      <c r="F331" t="inlineStr">
        <is>
          <t xml:space="preserve">• Use FNSKU to label each item (cover barcode). Apply outer box/case label accordingly to match item# (Cover all existing barcodes on the box/case) </t>
        </is>
      </c>
      <c r="I331" s="30">
        <f>VLOOKUP(A331,'[5]ItemReport_10001042616_2025-02-'!$A:$U,21,0)</f>
        <v/>
      </c>
      <c r="J331" t="inlineStr">
        <is>
          <t>No Supplies</t>
        </is>
      </c>
    </row>
    <row r="332" ht="60" customHeight="1">
      <c r="A332" t="inlineStr">
        <is>
          <t>314-SET2</t>
        </is>
      </c>
      <c r="B332" t="inlineStr">
        <is>
          <t>B08BQV985P</t>
        </is>
      </c>
      <c r="F332" s="25" t="inlineStr">
        <is>
          <t>• Put 2 pcs (different color) into polybag and apply FNSKU labels on each of the poly bags.
• Insert the poly-bagged sets back to CASE (Cover all existing barcodes on the box/case)</t>
        </is>
      </c>
      <c r="I332" s="30">
        <f>VLOOKUP(A332,'[5]ItemReport_10001042616_2025-02-'!$A:$U,21,0)</f>
        <v/>
      </c>
    </row>
    <row r="333" ht="60" customHeight="1">
      <c r="A333" t="inlineStr">
        <is>
          <t>3158-SET8</t>
        </is>
      </c>
      <c r="B333" t="inlineStr">
        <is>
          <t>B07RX2H3VL</t>
        </is>
      </c>
      <c r="C333" t="inlineStr">
        <is>
          <t>X003SBSK65</t>
        </is>
      </c>
      <c r="D333" t="n">
        <v>3158</v>
      </c>
      <c r="E333" t="inlineStr">
        <is>
          <t>FBA_3158-SET8</t>
        </is>
      </c>
      <c r="F333" s="25" t="inlineStr">
        <is>
          <t>• Insert 8 pcs per poly bag (8 different color). Apply FNSKU labels on each of the poly bags.
• Insert the poly-bagged sets back to CASE (Cover all existing barcodes on the box/case)</t>
        </is>
      </c>
      <c r="H333" s="39" t="inlineStr">
        <is>
          <t>• Insert 8 pcs per poly bag (8 different color). Apply item labels on each of the poly bags.
• Insert the poly-bagged sets back to CASE (Cover all existing barcodes on the box/case)</t>
        </is>
      </c>
      <c r="I333" s="30">
        <f>VLOOKUP(A333,'[5]ItemReport_10001042616_2025-02-'!$A:$U,21,0)</f>
        <v/>
      </c>
      <c r="J333" t="inlineStr">
        <is>
          <t>Poly Bag 12 x 15.5</t>
        </is>
      </c>
    </row>
    <row r="334">
      <c r="A334" t="inlineStr">
        <is>
          <t>315-BOX</t>
        </is>
      </c>
      <c r="B334" t="inlineStr">
        <is>
          <t>B07XQQ6T8H</t>
        </is>
      </c>
      <c r="C334" t="inlineStr">
        <is>
          <t>X004KSN8R1</t>
        </is>
      </c>
      <c r="F33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34" t="inlineStr">
        <is>
          <t>No Supplies</t>
        </is>
      </c>
    </row>
    <row r="335" ht="60" customHeight="1">
      <c r="A335" t="inlineStr">
        <is>
          <t>315-SET6</t>
        </is>
      </c>
      <c r="B335" t="inlineStr">
        <is>
          <t>B07SFD3KHB</t>
        </is>
      </c>
      <c r="C335" t="inlineStr">
        <is>
          <t>X004KT3PH3</t>
        </is>
      </c>
      <c r="F335" s="25" t="inlineStr">
        <is>
          <t>• Put 6 pcs (different color) per poly bag. Apply FNSKU on the poly bags.
• Put the poly-bagged sets back to CASE (Cover all existing barcodes on the box/case)</t>
        </is>
      </c>
    </row>
    <row r="336">
      <c r="A336" t="inlineStr">
        <is>
          <t>3161-CASE</t>
        </is>
      </c>
      <c r="B336" t="inlineStr">
        <is>
          <t>B08FK9Z656</t>
        </is>
      </c>
      <c r="C336" t="inlineStr">
        <is>
          <t>X003SBSJE3</t>
        </is>
      </c>
      <c r="D336" t="n">
        <v>3161</v>
      </c>
      <c r="E336" t="inlineStr">
        <is>
          <t>FBA_3161-CASE</t>
        </is>
      </c>
      <c r="F336" t="inlineStr">
        <is>
          <t>• Apply label “THIS IS A SET”. Apply FNSKU to each case.
• *Make sure all labels stick securely on the case*. Apply outer case label. Cover all visible barcodes on case</t>
        </is>
      </c>
      <c r="H336" s="17" t="inlineStr">
        <is>
          <t>• Apply label “THIS IS A SET” *DO NOT cover Case barcode*
• Apply outer case label</t>
        </is>
      </c>
      <c r="I336" s="30">
        <f>VLOOKUP(A336,'[5]ItemReport_10001042616_2025-02-'!$A:$U,21,0)</f>
        <v/>
      </c>
      <c r="J336" t="inlineStr">
        <is>
          <t>No Supplies</t>
        </is>
      </c>
    </row>
    <row r="337">
      <c r="A337" t="inlineStr">
        <is>
          <t>3161-EACH</t>
        </is>
      </c>
      <c r="B337" t="inlineStr">
        <is>
          <t>B08FK78Z2B</t>
        </is>
      </c>
      <c r="C337" t="inlineStr">
        <is>
          <t>X003BXWZTX</t>
        </is>
      </c>
      <c r="D337" t="n">
        <v>3161</v>
      </c>
      <c r="E337" t="inlineStr">
        <is>
          <t>FBA_3161-EACH</t>
        </is>
      </c>
      <c r="F337" t="inlineStr">
        <is>
          <t xml:space="preserve">• Use FNSKU to label each item (cover barcode). Apply outer box/case label accordingly to match item# (Cover all existing barcodes on the box/case) </t>
        </is>
      </c>
      <c r="H337" s="17" t="inlineStr">
        <is>
          <t xml:space="preserve">Apply outer box/case label accordingly to match item# (Cover all existing barcodes on box and case) </t>
        </is>
      </c>
      <c r="I337" s="30">
        <f>VLOOKUP(A337,'[5]ItemReport_10001042616_2025-02-'!$A:$U,21,0)</f>
        <v/>
      </c>
      <c r="J337" t="inlineStr">
        <is>
          <t>No Supplies</t>
        </is>
      </c>
    </row>
    <row r="338">
      <c r="A338" t="inlineStr">
        <is>
          <t>3163-CASE</t>
        </is>
      </c>
      <c r="B338" t="inlineStr">
        <is>
          <t>B07XQJSP6F</t>
        </is>
      </c>
      <c r="C338" t="inlineStr">
        <is>
          <t>X003SBLVG1</t>
        </is>
      </c>
      <c r="D338" t="n">
        <v>3163</v>
      </c>
      <c r="E338" t="inlineStr">
        <is>
          <t>FBA_3163-CASE</t>
        </is>
      </c>
      <c r="F338" t="inlineStr">
        <is>
          <t>• Apply label “THIS IS A SET”. Apply FNSKU to each case.
• *Make sure all labels stick securely on the case*. Apply outer case label. Cover all visible barcodes on case</t>
        </is>
      </c>
      <c r="I338" s="30">
        <f>VLOOKUP(A338,'[5]ItemReport_10001042616_2025-02-'!$A:$U,21,0)</f>
        <v/>
      </c>
      <c r="J338" t="inlineStr">
        <is>
          <t>No Supplies</t>
        </is>
      </c>
    </row>
    <row r="339">
      <c r="A339" t="inlineStr">
        <is>
          <t>3164-EACH</t>
        </is>
      </c>
      <c r="B339" t="inlineStr">
        <is>
          <t>B07RZ2X267</t>
        </is>
      </c>
      <c r="C339" t="inlineStr">
        <is>
          <t>X003YVSSPR</t>
        </is>
      </c>
      <c r="D339" t="n">
        <v>3164</v>
      </c>
      <c r="E339" t="inlineStr">
        <is>
          <t>FBA_3164-EACH</t>
        </is>
      </c>
      <c r="F339" t="inlineStr">
        <is>
          <t xml:space="preserve">• Use FNSKU to label each item (cover barcode). Apply outer box/case label accordingly to match item# (Cover all existing barcodes on the box/case) </t>
        </is>
      </c>
      <c r="H339" s="17" t="inlineStr">
        <is>
          <t xml:space="preserve">Apply outer box/case label accordingly to match item# (Cover all existing barcodes on box and case) </t>
        </is>
      </c>
      <c r="I339" s="30">
        <f>VLOOKUP(A339,'[5]ItemReport_10001042616_2025-02-'!$A:$U,21,0)</f>
        <v/>
      </c>
      <c r="J339" t="inlineStr">
        <is>
          <t>No Supplies</t>
        </is>
      </c>
    </row>
    <row r="340">
      <c r="A340" t="inlineStr">
        <is>
          <t>3167-CASE</t>
        </is>
      </c>
      <c r="B340" t="inlineStr">
        <is>
          <t>B08LP22YC8</t>
        </is>
      </c>
      <c r="F340" t="inlineStr">
        <is>
          <t>• Apply label “THIS IS A SET”. Apply FNSKU to each case.
• *Make sure all labels stick securely on the case*. Apply outer case label. Cover all visible barcodes on case</t>
        </is>
      </c>
      <c r="H340" s="17" t="inlineStr">
        <is>
          <t>• Apply label “THIS IS A SET” *DO NOT cover Case barcode*
• Apply outer case label</t>
        </is>
      </c>
      <c r="I340" s="30">
        <f>VLOOKUP(A340,'[5]ItemReport_10001042616_2025-02-'!$A:$U,21,0)</f>
        <v/>
      </c>
      <c r="J340" t="inlineStr">
        <is>
          <t>No Supplies</t>
        </is>
      </c>
    </row>
    <row r="341" ht="60" customHeight="1">
      <c r="A341" t="inlineStr">
        <is>
          <t>3167-EA-BL</t>
        </is>
      </c>
      <c r="B341" t="inlineStr">
        <is>
          <t>B0CFGHTZQ1</t>
        </is>
      </c>
      <c r="C341" t="inlineStr">
        <is>
          <t>X003XEJBS3</t>
        </is>
      </c>
      <c r="D341" t="n">
        <v>3167</v>
      </c>
      <c r="E341" t="inlineStr">
        <is>
          <t>FBA_3167-EA-BL</t>
        </is>
      </c>
      <c r="F341" s="25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1" s="17" t="inlineStr">
        <is>
          <t xml:space="preserve">• Apply item label to each item (cover barcode). Apply outer box/case label accordingly to match item# (Cover all existing barcodes on box and case) </t>
        </is>
      </c>
      <c r="I341" s="30">
        <f>VLOOKUP(A341,'[5]ItemReport_10001042616_2025-02-'!$A:$U,21,0)</f>
        <v/>
      </c>
      <c r="J341" t="inlineStr">
        <is>
          <t>No Supplies</t>
        </is>
      </c>
    </row>
    <row r="342">
      <c r="A342" t="inlineStr">
        <is>
          <t>3167-EA-GN</t>
        </is>
      </c>
      <c r="B342" t="inlineStr">
        <is>
          <t>B0CFGGNJG7</t>
        </is>
      </c>
      <c r="C342" t="inlineStr">
        <is>
          <t>X003XEGL6N</t>
        </is>
      </c>
      <c r="D342" t="n">
        <v>3167</v>
      </c>
      <c r="E342" t="inlineStr">
        <is>
          <t>FBA_3167-EA-GN</t>
        </is>
      </c>
      <c r="F342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2" s="17" t="inlineStr">
        <is>
          <t xml:space="preserve">• Apply item label to each item (cover barcode). Apply outer box/case label accordingly to match item# (Cover all existing barcodes on box and case) </t>
        </is>
      </c>
      <c r="I342" s="30">
        <f>VLOOKUP(A342,'[5]ItemReport_10001042616_2025-02-'!$A:$U,21,0)</f>
        <v/>
      </c>
      <c r="J342" t="inlineStr">
        <is>
          <t>No Supplies</t>
        </is>
      </c>
    </row>
    <row r="343">
      <c r="A343" t="inlineStr">
        <is>
          <t>3167-EA-PK</t>
        </is>
      </c>
      <c r="B343" t="inlineStr">
        <is>
          <t>B0CFGH34FV</t>
        </is>
      </c>
      <c r="C343" t="inlineStr">
        <is>
          <t>X003XEHNGP</t>
        </is>
      </c>
      <c r="D343" t="n">
        <v>3167</v>
      </c>
      <c r="E343" t="inlineStr">
        <is>
          <t>FBA_3167-EA-PK</t>
        </is>
      </c>
      <c r="F343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3" s="17" t="inlineStr">
        <is>
          <t xml:space="preserve">• Apply item label to each item (cover barcode). Apply outer box/case label accordingly to match item# (Cover all existing barcodes on box and case) </t>
        </is>
      </c>
      <c r="I343" s="30">
        <f>VLOOKUP(A343,'[5]ItemReport_10001042616_2025-02-'!$A:$U,21,0)</f>
        <v/>
      </c>
      <c r="J343" t="inlineStr">
        <is>
          <t>No Supplies</t>
        </is>
      </c>
    </row>
    <row r="344">
      <c r="A344" t="inlineStr">
        <is>
          <t>3167-EA-PP</t>
        </is>
      </c>
      <c r="B344" t="inlineStr">
        <is>
          <t>B0CFGGD44R</t>
        </is>
      </c>
      <c r="C344" t="inlineStr">
        <is>
          <t>X003XEDBK7</t>
        </is>
      </c>
      <c r="D344" t="n">
        <v>3167</v>
      </c>
      <c r="E344" t="inlineStr">
        <is>
          <t>FBA_3167-EA-PP</t>
        </is>
      </c>
      <c r="F344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4" s="17" t="inlineStr">
        <is>
          <t xml:space="preserve">• Apply item label to each item (cover barcode). Apply outer box/case label accordingly to match item# (Cover all existing barcodes on box and case) </t>
        </is>
      </c>
      <c r="I344" s="30">
        <f>VLOOKUP(A344,'[5]ItemReport_10001042616_2025-02-'!$A:$U,21,0)</f>
        <v/>
      </c>
      <c r="J344" t="inlineStr">
        <is>
          <t>No Supplies</t>
        </is>
      </c>
    </row>
    <row r="345">
      <c r="A345" t="inlineStr">
        <is>
          <t>563-CASE</t>
        </is>
      </c>
      <c r="B345" t="inlineStr">
        <is>
          <t>B07XL4SPYZ</t>
        </is>
      </c>
      <c r="H345" s="17" t="inlineStr">
        <is>
          <t>• Apply label “THIS IS A SET” *DO NOT cover Case barcode*
• Apply outer case label</t>
        </is>
      </c>
      <c r="I345" s="30">
        <f>VLOOKUP(A345,'[5]ItemReport_10001042616_2025-02-'!$A:$U,21,0)</f>
        <v/>
      </c>
      <c r="J345" t="inlineStr">
        <is>
          <t>No Supplies</t>
        </is>
      </c>
    </row>
    <row r="346" ht="45" customHeight="1">
      <c r="A346" t="inlineStr">
        <is>
          <t>266-BOX</t>
        </is>
      </c>
      <c r="B346" t="inlineStr">
        <is>
          <t>B07XPHGNCK</t>
        </is>
      </c>
      <c r="H346" s="25" t="inlineStr">
        <is>
          <t>• For inner box: apply “THIS IS A SET” label. *DO NOT cover Box barcode*
• Apply outer case label</t>
        </is>
      </c>
      <c r="I346" s="30">
        <f>VLOOKUP(A346,'[5]ItemReport_10001042616_2025-02-'!$A:$U,21,0)</f>
        <v/>
      </c>
      <c r="J346" t="inlineStr">
        <is>
          <t>No Supplies</t>
        </is>
      </c>
    </row>
    <row r="347" ht="45" customHeight="1">
      <c r="A347" t="inlineStr">
        <is>
          <t>265-BOX</t>
        </is>
      </c>
      <c r="B347" t="inlineStr">
        <is>
          <t>B07XPJV9GS</t>
        </is>
      </c>
      <c r="H347" s="25" t="inlineStr">
        <is>
          <t>• For inner box: apply “THIS IS A SET” label. *DO NOT cover Box barcode*
• Apply outer case label</t>
        </is>
      </c>
      <c r="I347" s="30">
        <f>VLOOKUP(A347,'[5]ItemReport_10001042616_2025-02-'!$A:$U,21,0)</f>
        <v/>
      </c>
      <c r="J347" t="inlineStr">
        <is>
          <t>No Supplies</t>
        </is>
      </c>
    </row>
    <row r="348" ht="45" customHeight="1">
      <c r="A348" t="inlineStr">
        <is>
          <t>1200-BOX</t>
        </is>
      </c>
      <c r="B348" t="inlineStr">
        <is>
          <t>B07XQHTMR1</t>
        </is>
      </c>
      <c r="H348" s="25" t="inlineStr">
        <is>
          <t>• For inner box: apply “THIS IS A SET” label. *DO NOT cover Box barcode*
• Apply outer case label</t>
        </is>
      </c>
      <c r="I348" s="30">
        <f>VLOOKUP(A348,'[5]ItemReport_10001042616_2025-02-'!$A:$U,21,0)</f>
        <v/>
      </c>
      <c r="J348" t="inlineStr">
        <is>
          <t>No Supplies</t>
        </is>
      </c>
    </row>
    <row r="349">
      <c r="A349" t="inlineStr">
        <is>
          <t>562-CASE</t>
        </is>
      </c>
      <c r="B349" t="inlineStr">
        <is>
          <t>B07XQLHDVG</t>
        </is>
      </c>
      <c r="F349" t="inlineStr">
        <is>
          <t>• Prepack. Seal box. Apply FNSKU label on box.
• Pack in BX-191313
• Apply outer case label (Cover all existing barcodes on case)</t>
        </is>
      </c>
      <c r="H349" s="17" t="inlineStr">
        <is>
          <t>• Apply label “THIS IS A SET” *DO NOT cover Case barcode*
• Apply outer case label</t>
        </is>
      </c>
      <c r="I349" s="30">
        <f>VLOOKUP(A349,'[5]ItemReport_10001042616_2025-02-'!$A:$U,21,0)</f>
        <v/>
      </c>
      <c r="J349" t="inlineStr">
        <is>
          <t>No Supplies</t>
        </is>
      </c>
    </row>
    <row r="350" ht="60" customHeight="1">
      <c r="A350" t="inlineStr">
        <is>
          <t>3169-SET6</t>
        </is>
      </c>
      <c r="B350" t="inlineStr">
        <is>
          <t>B07RX2FHFP</t>
        </is>
      </c>
      <c r="C350" t="inlineStr">
        <is>
          <t>X003SC97JX</t>
        </is>
      </c>
      <c r="D350" t="n">
        <v>3169</v>
      </c>
      <c r="E350" t="inlineStr">
        <is>
          <t>FBA_3169-SET6</t>
        </is>
      </c>
      <c r="F350" s="25" t="inlineStr">
        <is>
          <t>• Insert 6 pcs per poly bag (6 different color). Apply FNSKU labels on each of the poly bags.
• Insert the poly-bagged sets back to CASE (Cover all existing barcodes on the box/case)</t>
        </is>
      </c>
      <c r="I350" s="30">
        <f>VLOOKUP(A350,'[5]ItemReport_10001042616_2025-02-'!$A:$U,21,0)</f>
        <v/>
      </c>
      <c r="J350" t="inlineStr">
        <is>
          <t>Poly Bag 12 x 15.5</t>
        </is>
      </c>
    </row>
    <row r="351">
      <c r="A351" t="inlineStr">
        <is>
          <t>3171-CASE</t>
        </is>
      </c>
      <c r="B351" t="inlineStr">
        <is>
          <t>B0BP5VG3LW</t>
        </is>
      </c>
      <c r="C351" t="inlineStr">
        <is>
          <t>X004KSH7AP</t>
        </is>
      </c>
      <c r="F351" t="inlineStr">
        <is>
          <t>• Apply label “THIS IS A SET”. Apply FNSKU to each case.
• *Make sure all labels stick securely on the case*. Apply outer case label. Cover all visible barcodes on case</t>
        </is>
      </c>
      <c r="J351" t="inlineStr">
        <is>
          <t>No Supplies</t>
        </is>
      </c>
    </row>
    <row r="352">
      <c r="A352" t="inlineStr">
        <is>
          <t>3171-EACH</t>
        </is>
      </c>
      <c r="B352" t="inlineStr">
        <is>
          <t>B0BP5Q88DW</t>
        </is>
      </c>
      <c r="C352" t="inlineStr">
        <is>
          <t>X0040DP2BL</t>
        </is>
      </c>
      <c r="D352" t="n">
        <v>3171</v>
      </c>
      <c r="E352" t="inlineStr">
        <is>
          <t>FBA_3171-EACH</t>
        </is>
      </c>
      <c r="F352" t="inlineStr">
        <is>
          <t xml:space="preserve">• Use FNSKU to label each item (cover barcode). Apply outer case label accordingly to match item# (Cover all existing barcodes on the case) </t>
        </is>
      </c>
      <c r="H352" t="inlineStr">
        <is>
          <t xml:space="preserve">Apply outer box/case label accordingly to match item# (Cover all existing barcodes on box and case) </t>
        </is>
      </c>
      <c r="I352" s="30">
        <f>VLOOKUP(A352,'[5]ItemReport_10001042616_2025-02-'!$A:$U,21,0)</f>
        <v/>
      </c>
      <c r="J352" t="inlineStr">
        <is>
          <t>No Supplies</t>
        </is>
      </c>
    </row>
    <row r="353" ht="60" customHeight="1">
      <c r="A353" t="inlineStr">
        <is>
          <t>3171-PACK4</t>
        </is>
      </c>
      <c r="B353" t="inlineStr">
        <is>
          <t>B0BP58T3VN</t>
        </is>
      </c>
      <c r="C353" t="inlineStr">
        <is>
          <t>X0042UCXKF</t>
        </is>
      </c>
      <c r="D353" t="n">
        <v>3171</v>
      </c>
      <c r="E353" t="inlineStr">
        <is>
          <t>FBA_3171-PACK4</t>
        </is>
      </c>
      <c r="F353" s="25" t="inlineStr">
        <is>
          <t xml:space="preserve">• Put 4 pcs into polybag and apply FNSKU labels on each of the poly bags.
• Insert the poly-bagged sets back to CASE. (Cover all existing barcodes on the box/case) </t>
        </is>
      </c>
      <c r="I353" s="30">
        <f>VLOOKUP(A353,'[5]ItemReport_10001042616_2025-02-'!$A:$U,21,0)</f>
        <v/>
      </c>
      <c r="J353" t="inlineStr">
        <is>
          <t>Poly Bag 14.5 x 19</t>
        </is>
      </c>
    </row>
    <row r="354" ht="60" customHeight="1">
      <c r="A354" t="inlineStr">
        <is>
          <t>3172-SET6</t>
        </is>
      </c>
      <c r="B354" t="inlineStr">
        <is>
          <t>B07RX2LKCS</t>
        </is>
      </c>
      <c r="F354" s="25" t="inlineStr">
        <is>
          <t>• Put 6 pcs (different color) into polybag and apply FNSKU labels on each of the poly bags.
• Insert the poly-bagged sets back to CASE (Cover all existing barcodes on the box/case)</t>
        </is>
      </c>
      <c r="I354" s="30">
        <f>VLOOKUP(A354,'[5]ItemReport_10001042616_2025-02-'!$A:$U,21,0)</f>
        <v/>
      </c>
      <c r="J354" t="inlineStr">
        <is>
          <t>Poly Bag 12 x 15.5</t>
        </is>
      </c>
    </row>
    <row r="355">
      <c r="A355" t="inlineStr">
        <is>
          <t>3173-EACH</t>
        </is>
      </c>
      <c r="B355" t="inlineStr">
        <is>
          <t>B09FN9YCZY</t>
        </is>
      </c>
      <c r="C355" t="inlineStr">
        <is>
          <t>X0043UN6CN</t>
        </is>
      </c>
      <c r="E355" t="inlineStr">
        <is>
          <t>FBA_3173-EACH</t>
        </is>
      </c>
      <c r="F355" t="inlineStr">
        <is>
          <t xml:space="preserve">• Use FNSKU to label each item (cover barcode). Apply outer case label accordingly to match item# (Cover all existing barcodes on the case) </t>
        </is>
      </c>
      <c r="H355" t="inlineStr">
        <is>
          <t xml:space="preserve">Apply outer box/case label accordingly to match item# (Cover all existing barcodes on box and case) </t>
        </is>
      </c>
      <c r="I355" s="30">
        <f>VLOOKUP(A355,'[5]ItemReport_10001042616_2025-02-'!$A:$U,21,0)</f>
        <v/>
      </c>
      <c r="J355" t="inlineStr">
        <is>
          <t>No Supplies</t>
        </is>
      </c>
    </row>
    <row r="356" ht="60" customHeight="1">
      <c r="A356" t="inlineStr">
        <is>
          <t>31741-SET2</t>
        </is>
      </c>
      <c r="B356" t="inlineStr">
        <is>
          <t>B09HWHTQXS</t>
        </is>
      </c>
      <c r="D356" t="n">
        <v>31741</v>
      </c>
      <c r="E356" t="inlineStr">
        <is>
          <t>31741-SET2</t>
        </is>
      </c>
      <c r="H356" s="39" t="inlineStr">
        <is>
          <t>• Insert 2 pcs per poly bag (different volume). Apply Item label on each of the poly bags.
• Insert the poly-bagged sets back to CASE (Cover all existing barcodes on the box/case)</t>
        </is>
      </c>
      <c r="I356" s="30">
        <f>VLOOKUP(A356,'[5]ItemReport_10001042616_2025-02-'!$A:$U,21,0)</f>
        <v/>
      </c>
      <c r="J356" t="inlineStr">
        <is>
          <t>Poly Bag 9 x 12</t>
        </is>
      </c>
    </row>
    <row r="357" ht="45" customHeight="1">
      <c r="A357" t="inlineStr">
        <is>
          <t>4411-BOX</t>
        </is>
      </c>
      <c r="B357" t="inlineStr">
        <is>
          <t>B07XQLV9X3</t>
        </is>
      </c>
      <c r="H357" s="25" t="inlineStr">
        <is>
          <t>• For inner box: apply “THIS IS A SET” label. *DO NOT cover Box barcode*
• Apply outer case label</t>
        </is>
      </c>
      <c r="I357" s="30">
        <f>VLOOKUP(A357,'[5]ItemReport_10001042616_2025-02-'!$A:$U,21,0)</f>
        <v/>
      </c>
      <c r="J357" t="inlineStr">
        <is>
          <t>No Supplies</t>
        </is>
      </c>
    </row>
    <row r="358" ht="45" customHeight="1">
      <c r="A358" t="inlineStr">
        <is>
          <t>761-BOX</t>
        </is>
      </c>
      <c r="B358" t="inlineStr">
        <is>
          <t>B07XQM3FXF</t>
        </is>
      </c>
      <c r="F35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358" s="25" t="inlineStr">
        <is>
          <t>• For inner box: apply “THIS IS A SET” label. *DO NOT cover Box barcode*
• Apply outer case label</t>
        </is>
      </c>
      <c r="I358" s="30">
        <f>VLOOKUP(A358,'[5]ItemReport_10001042616_2025-02-'!$A:$U,21,0)</f>
        <v/>
      </c>
      <c r="J358" t="inlineStr">
        <is>
          <t>No Supplies</t>
        </is>
      </c>
    </row>
    <row r="359">
      <c r="A359" t="inlineStr">
        <is>
          <t>3178-CASE</t>
        </is>
      </c>
      <c r="B359" t="inlineStr">
        <is>
          <t>B07XQH9G5K</t>
        </is>
      </c>
      <c r="F359" t="inlineStr">
        <is>
          <t>• Apply label “THIS IS A SET”. Apply FNSKU to each case.
• *Make sure all labels stick securely on the case*. Apply outer case label. Cover all visible barcodes on case</t>
        </is>
      </c>
      <c r="I359" s="30">
        <f>VLOOKUP(A359,'[5]ItemReport_10001042616_2025-02-'!$A:$U,21,0)</f>
        <v/>
      </c>
      <c r="J359" t="inlineStr">
        <is>
          <t>No Supplies</t>
        </is>
      </c>
    </row>
    <row r="360" ht="60" customHeight="1">
      <c r="A360" t="inlineStr">
        <is>
          <t>3179-SET4</t>
        </is>
      </c>
      <c r="B360" t="inlineStr">
        <is>
          <t>B08CYC1P9N</t>
        </is>
      </c>
      <c r="C360" t="inlineStr">
        <is>
          <t>X003Y793Z5</t>
        </is>
      </c>
      <c r="D360" t="n">
        <v>3179</v>
      </c>
      <c r="E360" t="inlineStr">
        <is>
          <t>FBA_3179-SET4</t>
        </is>
      </c>
      <c r="F360" s="25" t="inlineStr">
        <is>
          <t>• Put 4 pcs (different color) per poly bag. Apply FNSKU labels on each of the poly bags.
• Put the poly-bagged sets back to CASE. (Cover all existing barcodes on the box/case)</t>
        </is>
      </c>
      <c r="I360" s="30">
        <f>VLOOKUP(A360,'[5]ItemReport_10001042616_2025-02-'!$A:$U,21,0)</f>
        <v/>
      </c>
      <c r="J360" t="inlineStr">
        <is>
          <t>Poly Bag 12 x 15.5</t>
        </is>
      </c>
    </row>
    <row r="361">
      <c r="A361" t="inlineStr">
        <is>
          <t>3182-CASE</t>
        </is>
      </c>
      <c r="B361" t="inlineStr">
        <is>
          <t>B07XQFRSTT</t>
        </is>
      </c>
      <c r="F361" t="inlineStr">
        <is>
          <t>• Apply label “THIS IS A SET”. Apply FNSKU to each case.
• *Make sure all labels stick securely on the case*. Apply outer case label. Cover all visible barcodes on case</t>
        </is>
      </c>
      <c r="I361" s="30">
        <f>VLOOKUP(A361,'[5]ItemReport_10001042616_2025-02-'!$A:$U,21,0)</f>
        <v/>
      </c>
      <c r="J361" t="inlineStr">
        <is>
          <t>No Supplies</t>
        </is>
      </c>
    </row>
    <row r="362" ht="60" customHeight="1">
      <c r="A362" t="inlineStr">
        <is>
          <t>3182-SET6</t>
        </is>
      </c>
      <c r="B362" t="inlineStr">
        <is>
          <t>B07S4H1PF7</t>
        </is>
      </c>
      <c r="C362" t="inlineStr">
        <is>
          <t>X003SBSK5B</t>
        </is>
      </c>
      <c r="D362" t="n">
        <v>3182</v>
      </c>
      <c r="E362" t="inlineStr">
        <is>
          <t>FBA_3182-SET6</t>
        </is>
      </c>
      <c r="F362" s="25" t="inlineStr">
        <is>
          <t>• Insert 6 pcs per poly bag (6 different color). Apply FNSKU labels on each of the poly bags.
• Insert the poly-bagged sets back to CASE.  (Cover all existing barcodes on the box/case)</t>
        </is>
      </c>
      <c r="H362" s="39" t="inlineStr">
        <is>
          <t>• Insert 6 pcs per poly bag (6 different color). Apply item labels on each of the poly bags.
• Insert the poly-bagged sets back to CASE (Cover all existing barcodes on the box/case)</t>
        </is>
      </c>
      <c r="I362" s="30">
        <f>VLOOKUP(A362,'[5]ItemReport_10001042616_2025-02-'!$A:$U,21,0)</f>
        <v/>
      </c>
      <c r="J362" t="inlineStr">
        <is>
          <t>Poly Bag 10 x 13</t>
        </is>
      </c>
    </row>
    <row r="363" ht="60" customHeight="1">
      <c r="A363" t="inlineStr">
        <is>
          <t>3183-SET6</t>
        </is>
      </c>
      <c r="B363" t="inlineStr">
        <is>
          <t>B07RZ3JN69</t>
        </is>
      </c>
      <c r="D363" t="n">
        <v>3183</v>
      </c>
      <c r="E363" t="inlineStr">
        <is>
          <t>3183-SET6</t>
        </is>
      </c>
      <c r="F363" t="inlineStr">
        <is>
          <t>• Insert 6 pcs per poly bag (6 different color). Apply FNSKU labels on each of the poly bags.
• Put the poly-bagged sets back to BX-191313</t>
        </is>
      </c>
      <c r="H363" s="39" t="inlineStr">
        <is>
          <t>• Insert 6 pcs per poly bag (6 different color). Apply item label on each of the poly bags.
• Insert the poly-bagged sets back to CASE (Cover all existing barcodes on the box/case)</t>
        </is>
      </c>
      <c r="I363" s="30">
        <f>VLOOKUP(A363,'[5]ItemReport_10001042616_2025-02-'!$A:$U,21,0)</f>
        <v/>
      </c>
      <c r="J363" t="inlineStr">
        <is>
          <t>Poly Bag 12 x 15.5</t>
        </is>
      </c>
    </row>
    <row r="364">
      <c r="A364" t="inlineStr">
        <is>
          <t>3101-CASE</t>
        </is>
      </c>
      <c r="B364" t="inlineStr">
        <is>
          <t>B07XQN2SX6</t>
        </is>
      </c>
      <c r="H364" s="17" t="inlineStr">
        <is>
          <t>• Apply label “THIS IS A SET” *DO NOT cover Case barcode*
• Apply outer case label</t>
        </is>
      </c>
      <c r="I364" s="30">
        <f>VLOOKUP(A364,'[5]ItemReport_10001042616_2025-02-'!$A:$U,21,0)</f>
        <v/>
      </c>
      <c r="J364" t="inlineStr">
        <is>
          <t>No Supplies</t>
        </is>
      </c>
    </row>
    <row r="365" ht="60" customHeight="1">
      <c r="A365" t="inlineStr">
        <is>
          <t>3185-PACK4</t>
        </is>
      </c>
      <c r="B365" t="inlineStr">
        <is>
          <t>B08G3PK72S</t>
        </is>
      </c>
      <c r="D365" t="n">
        <v>3185</v>
      </c>
      <c r="H365" s="39" t="inlineStr">
        <is>
          <t>• Insert 4 pcs per poly bag. Apply Item label on each of the poly bags.
• Insert the poly-bagged sets back to BOX (Cover all existing barcodes on the box/case)</t>
        </is>
      </c>
      <c r="I365" s="30">
        <f>VLOOKUP(A365,'[5]ItemReport_10001042616_2025-02-'!$A:$U,21,0)</f>
        <v/>
      </c>
    </row>
    <row r="366">
      <c r="A366" t="inlineStr">
        <is>
          <t>3187-BOX</t>
        </is>
      </c>
      <c r="B366" t="inlineStr">
        <is>
          <t>B07XQJMS3Y</t>
        </is>
      </c>
      <c r="F36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66" s="30">
        <f>VLOOKUP(A366,'[5]ItemReport_10001042616_2025-02-'!$A:$U,21,0)</f>
        <v/>
      </c>
      <c r="J366" t="inlineStr">
        <is>
          <t>No Supplies</t>
        </is>
      </c>
    </row>
    <row r="367" ht="60" customHeight="1">
      <c r="A367" t="inlineStr">
        <is>
          <t>3187-PACK4</t>
        </is>
      </c>
      <c r="B367" t="inlineStr">
        <is>
          <t>B08G3XTB2Z</t>
        </is>
      </c>
      <c r="C367" t="inlineStr">
        <is>
          <t>X003Y722CV</t>
        </is>
      </c>
      <c r="D367" t="n">
        <v>3187</v>
      </c>
      <c r="E367" t="inlineStr">
        <is>
          <t>FBA_3187-PACK4</t>
        </is>
      </c>
      <c r="F367" s="25" t="inlineStr">
        <is>
          <t xml:space="preserve">• Put 4 pcs per poly bag. Apply FNSKU labels on each of the poly bags.
• Put the poly-bagged sets back to CASE. Discard inner box. (Cover all existing barcodes on the box/case) </t>
        </is>
      </c>
      <c r="I367" s="30">
        <f>VLOOKUP(A367,'[5]ItemReport_10001042616_2025-02-'!$A:$U,21,0)</f>
        <v/>
      </c>
      <c r="J367" t="inlineStr">
        <is>
          <t>Poly Bag 12 x 15.5</t>
        </is>
      </c>
    </row>
    <row r="368">
      <c r="A368" t="inlineStr">
        <is>
          <t>3190-CASE</t>
        </is>
      </c>
      <c r="B368" t="inlineStr">
        <is>
          <t>B07QB54G2X</t>
        </is>
      </c>
      <c r="F368" t="inlineStr">
        <is>
          <t>• Apply label “THIS IS A SET”. Apply FNSKU to each case.
• *Make sure all labels stick securely on the case*. Apply outer case label. Cover all visible barcodes on case</t>
        </is>
      </c>
      <c r="I368" s="30">
        <f>VLOOKUP(A368,'[5]ItemReport_10001042616_2025-02-'!$A:$U,21,0)</f>
        <v/>
      </c>
      <c r="J368" t="inlineStr">
        <is>
          <t>No Supplies</t>
        </is>
      </c>
    </row>
    <row r="369">
      <c r="A369" t="inlineStr">
        <is>
          <t>3190-EACH</t>
        </is>
      </c>
      <c r="B369" t="inlineStr">
        <is>
          <t>B07Q9PJ727</t>
        </is>
      </c>
      <c r="C369" t="inlineStr">
        <is>
          <t>X003SBSK1P</t>
        </is>
      </c>
      <c r="D369" t="n">
        <v>3190</v>
      </c>
      <c r="E369" t="inlineStr">
        <is>
          <t>FBA_3190-EACH</t>
        </is>
      </c>
      <c r="F369" t="inlineStr">
        <is>
          <t xml:space="preserve">• Use FNSKU to label each item (cover barcode). Apply outer box/case label accordingly to match item# (Cover all existing barcodes on the box/case) </t>
        </is>
      </c>
      <c r="H369" s="17" t="inlineStr">
        <is>
          <t xml:space="preserve">Apply outer box/case label accordingly to match item# (Cover all existing barcodes on box and case) </t>
        </is>
      </c>
      <c r="I369" s="30">
        <f>VLOOKUP(A369,'[5]ItemReport_10001042616_2025-02-'!$A:$U,21,0)</f>
        <v/>
      </c>
      <c r="J369" t="inlineStr">
        <is>
          <t>No Supplies</t>
        </is>
      </c>
    </row>
    <row r="370" ht="60" customHeight="1">
      <c r="A370" t="inlineStr">
        <is>
          <t>3190-PACK4</t>
        </is>
      </c>
      <c r="B370" t="inlineStr">
        <is>
          <t>B08DPXR889</t>
        </is>
      </c>
      <c r="F37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370" s="30">
        <f>VLOOKUP(A370,'[5]ItemReport_10001042616_2025-02-'!$A:$U,21,0)</f>
        <v/>
      </c>
      <c r="J370" t="inlineStr">
        <is>
          <t>Poly Bag 14.5 x 19</t>
        </is>
      </c>
    </row>
    <row r="371">
      <c r="A371" t="inlineStr">
        <is>
          <t>3191-CASE</t>
        </is>
      </c>
      <c r="B371" t="inlineStr">
        <is>
          <t>B07QF5ZS6P</t>
        </is>
      </c>
      <c r="C371" t="inlineStr">
        <is>
          <t>X003SBSJJN</t>
        </is>
      </c>
      <c r="D371" t="n">
        <v>3191</v>
      </c>
      <c r="E371" t="inlineStr">
        <is>
          <t>FBA_3191-CASE</t>
        </is>
      </c>
      <c r="F371" t="inlineStr">
        <is>
          <t>• Apply label “THIS IS A SET”. Apply FNSKU to each case.
• *Make sure all labels stick securely on the case*. Apply outer case label. Cover all visible barcodes on case</t>
        </is>
      </c>
      <c r="I371" s="30">
        <f>VLOOKUP(A371,'[5]ItemReport_10001042616_2025-02-'!$A:$U,21,0)</f>
        <v/>
      </c>
      <c r="J371" t="inlineStr">
        <is>
          <t>No Supplies</t>
        </is>
      </c>
    </row>
    <row r="372">
      <c r="A372" t="inlineStr">
        <is>
          <t>3192-CASE</t>
        </is>
      </c>
      <c r="B372" t="inlineStr">
        <is>
          <t>B07QXTDSRL</t>
        </is>
      </c>
      <c r="C372" t="inlineStr">
        <is>
          <t>X003SBSK7T</t>
        </is>
      </c>
      <c r="D372" t="n">
        <v>3192</v>
      </c>
      <c r="E372" t="inlineStr">
        <is>
          <t>FBA_3192-CASE</t>
        </is>
      </c>
      <c r="F372" t="inlineStr">
        <is>
          <t>• Apply label “THIS IS A SET”. Apply FNSKU to each case.
• *Make sure all labels stick securely on the case*. Apply outer case label. Cover all visible barcodes on case</t>
        </is>
      </c>
      <c r="I372" s="30">
        <f>VLOOKUP(A372,'[5]ItemReport_10001042616_2025-02-'!$A:$U,21,0)</f>
        <v/>
      </c>
      <c r="J372" t="inlineStr">
        <is>
          <t>No Supplies</t>
        </is>
      </c>
    </row>
    <row r="373">
      <c r="A373" t="inlineStr">
        <is>
          <t>3192-EACH</t>
        </is>
      </c>
      <c r="B373" t="inlineStr">
        <is>
          <t>B07Q8Y29ZR</t>
        </is>
      </c>
      <c r="F373" t="inlineStr">
        <is>
          <t xml:space="preserve">• Use FNSKU to label each item (cover barcode). Apply outer box/case label accordingly to match item# (Cover all existing barcodes on the box/case) </t>
        </is>
      </c>
      <c r="I373" s="30">
        <f>VLOOKUP(A373,'[5]ItemReport_10001042616_2025-02-'!$A:$U,21,0)</f>
        <v/>
      </c>
      <c r="J373" t="inlineStr">
        <is>
          <t>No Supplies</t>
        </is>
      </c>
    </row>
    <row r="374">
      <c r="A374" t="inlineStr">
        <is>
          <t>508-CASE</t>
        </is>
      </c>
      <c r="B374" t="inlineStr">
        <is>
          <t>B07XQNL3CM</t>
        </is>
      </c>
      <c r="H374" s="17" t="inlineStr">
        <is>
          <t>• Apply label “THIS IS A SET” *DO NOT cover Case barcode*
• Apply outer case label</t>
        </is>
      </c>
      <c r="I374" s="30">
        <f>VLOOKUP(A374,'[5]ItemReport_10001042616_2025-02-'!$A:$U,21,0)</f>
        <v/>
      </c>
      <c r="J374" t="inlineStr">
        <is>
          <t>No Supplies</t>
        </is>
      </c>
    </row>
    <row r="375">
      <c r="A375" t="inlineStr">
        <is>
          <t>3198-EACH</t>
        </is>
      </c>
      <c r="B375" t="inlineStr">
        <is>
          <t>B07S164JS2</t>
        </is>
      </c>
      <c r="C375" t="inlineStr">
        <is>
          <t>X003YHO1JX</t>
        </is>
      </c>
      <c r="D375" t="n">
        <v>3198</v>
      </c>
      <c r="E375" t="inlineStr">
        <is>
          <t>FBA_3198-EACH</t>
        </is>
      </c>
      <c r="F375" t="inlineStr">
        <is>
          <t xml:space="preserve">• Use FNSKU to label each item (cover barcode). Apply outer box/case label accordingly to match item# (Cover all existing barcodes on the box/case) </t>
        </is>
      </c>
      <c r="H375" t="inlineStr">
        <is>
          <t xml:space="preserve">Apply outer box/case label accordingly to match item# (Cover all existing barcodes on box and case) </t>
        </is>
      </c>
      <c r="I375" s="30">
        <f>VLOOKUP(A375,'[5]ItemReport_10001042616_2025-02-'!$A:$U,21,0)</f>
        <v/>
      </c>
      <c r="J375" t="inlineStr">
        <is>
          <t>No Supplies</t>
        </is>
      </c>
    </row>
    <row r="376" ht="60" customHeight="1">
      <c r="A376" t="inlineStr">
        <is>
          <t>320-SET6</t>
        </is>
      </c>
      <c r="B376" t="inlineStr">
        <is>
          <t>B07SC5B46P</t>
        </is>
      </c>
      <c r="F376" s="25" t="inlineStr">
        <is>
          <t>• Put 6 pcs (different color) into polybag and apply FNSKU labels on each of the poly bags.
• Insert the poly-bagged sets back to CASE (Cover all existing barcodes on the box/case)</t>
        </is>
      </c>
      <c r="I376" s="30">
        <f>VLOOKUP(A376,'[5]ItemReport_10001042616_2025-02-'!$A:$U,21,0)</f>
        <v/>
      </c>
      <c r="J376" t="inlineStr">
        <is>
          <t>Poly Bag 9 x 12</t>
        </is>
      </c>
    </row>
    <row r="377">
      <c r="A377" t="inlineStr">
        <is>
          <t>321-BOX</t>
        </is>
      </c>
      <c r="B377" t="inlineStr">
        <is>
          <t>B07XQN37TY</t>
        </is>
      </c>
      <c r="C377" t="inlineStr">
        <is>
          <t>X004KSH7PF</t>
        </is>
      </c>
      <c r="F37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77" t="inlineStr">
        <is>
          <t>No Supplies</t>
        </is>
      </c>
    </row>
    <row r="378">
      <c r="A378" t="inlineStr">
        <is>
          <t>321-EACH</t>
        </is>
      </c>
      <c r="B378" t="inlineStr">
        <is>
          <t>B00914XF5S</t>
        </is>
      </c>
      <c r="C378" t="inlineStr">
        <is>
          <t>B00914XF5S</t>
        </is>
      </c>
      <c r="D378" t="n">
        <v>321</v>
      </c>
      <c r="E378" t="inlineStr">
        <is>
          <t>FBA_321-EACH</t>
        </is>
      </c>
      <c r="F378" t="inlineStr">
        <is>
          <t xml:space="preserve">Apply outer box/case label accordingly to match item# (Cover all existing barcodes on the box/case) </t>
        </is>
      </c>
      <c r="H378" s="17" t="inlineStr">
        <is>
          <t xml:space="preserve">Apply outer box/case label accordingly to match item# (Cover all existing barcodes on box and case) </t>
        </is>
      </c>
      <c r="I378" s="30">
        <f>VLOOKUP(A378,'[5]ItemReport_10001042616_2025-02-'!$A:$U,21,0)</f>
        <v/>
      </c>
      <c r="J378" t="inlineStr">
        <is>
          <t>No Supplies</t>
        </is>
      </c>
    </row>
    <row r="379">
      <c r="A379" t="inlineStr">
        <is>
          <t>321-PACK4</t>
        </is>
      </c>
      <c r="B379" t="inlineStr">
        <is>
          <t>B08FPHTGDD</t>
        </is>
      </c>
      <c r="F379" t="inlineStr">
        <is>
          <t>• Put 4 pcs into polybag and apply FNSKU labels on each of the poly bags.
• Insert the poly-bagged sets back to CASE</t>
        </is>
      </c>
      <c r="I379" s="30">
        <f>VLOOKUP(A379,'[5]ItemReport_10001042616_2025-02-'!$A:$U,21,0)</f>
        <v/>
      </c>
      <c r="J379" t="inlineStr">
        <is>
          <t>Poly Bag 10 x 13</t>
        </is>
      </c>
    </row>
    <row r="380" ht="45" customHeight="1">
      <c r="A380" t="inlineStr">
        <is>
          <t>322-BOX</t>
        </is>
      </c>
      <c r="B380" t="inlineStr">
        <is>
          <t>B07XQNRTSD</t>
        </is>
      </c>
      <c r="H380" s="25" t="inlineStr">
        <is>
          <t>• For inner box: apply “THIS IS A SET” label. *DO NOT cover Box barcode*
• Apply outer case label</t>
        </is>
      </c>
      <c r="I380" s="30">
        <f>VLOOKUP(A380,'[5]ItemReport_10001042616_2025-02-'!$A:$U,21,0)</f>
        <v/>
      </c>
      <c r="J380" t="inlineStr">
        <is>
          <t>No Supplies</t>
        </is>
      </c>
    </row>
    <row r="381" ht="60" customHeight="1">
      <c r="A381" t="inlineStr">
        <is>
          <t>322-SET6</t>
        </is>
      </c>
      <c r="B381" t="inlineStr">
        <is>
          <t>B07S8ZNJJN</t>
        </is>
      </c>
      <c r="D381" t="n">
        <v>322</v>
      </c>
      <c r="E381" t="inlineStr">
        <is>
          <t>322-SET6</t>
        </is>
      </c>
      <c r="H381" s="39" t="inlineStr">
        <is>
          <t>• Put 6 pcs (different color) into polybag and apply item labels on each of the poly bags.
• Insert the poly-bagged sets back to CASE. Discard inner box (Cover all existing barcodes on the box/case)</t>
        </is>
      </c>
      <c r="I381" s="30">
        <f>VLOOKUP(A381,'[5]ItemReport_10001042616_2025-02-'!$A:$U,21,0)</f>
        <v/>
      </c>
      <c r="J381" t="inlineStr">
        <is>
          <t>Poly Bag 10 x 13</t>
        </is>
      </c>
    </row>
    <row r="382" ht="60" customHeight="1">
      <c r="A382" t="inlineStr">
        <is>
          <t>3388-SET2</t>
        </is>
      </c>
      <c r="B382" t="inlineStr">
        <is>
          <t>B08BQMHJ97</t>
        </is>
      </c>
      <c r="F382" s="25" t="inlineStr">
        <is>
          <t>• Put 2 pcs into polybag and apply FNSKU labels on each of the poly bags.
• Insert the poly-bagged sets back to CASE (Cover all existing barcodes on the box/case)</t>
        </is>
      </c>
    </row>
    <row r="383">
      <c r="A383" t="inlineStr">
        <is>
          <t>3300-EACH</t>
        </is>
      </c>
      <c r="B383" t="inlineStr">
        <is>
          <t>B0CPRPLLFH</t>
        </is>
      </c>
      <c r="C383" t="inlineStr">
        <is>
          <t>B0CPRPLLFH</t>
        </is>
      </c>
      <c r="E383" t="inlineStr">
        <is>
          <t>FBA_3300-EACH</t>
        </is>
      </c>
      <c r="F383" t="inlineStr">
        <is>
          <t xml:space="preserve">Apply outer box/case label accordingly to match item# (Cover all existing barcodes on the box/case) </t>
        </is>
      </c>
      <c r="I383" s="30">
        <f>VLOOKUP(A383,'[5]ItemReport_10001042616_2025-02-'!$A:$U,21,0)</f>
        <v/>
      </c>
      <c r="J383" t="inlineStr">
        <is>
          <t>No Supplies</t>
        </is>
      </c>
    </row>
    <row r="384">
      <c r="A384" t="inlineStr">
        <is>
          <t>3301-EACH</t>
        </is>
      </c>
      <c r="B384" t="inlineStr">
        <is>
          <t>B0CPRBHWH9</t>
        </is>
      </c>
      <c r="C384" t="inlineStr">
        <is>
          <t>B0CPRBHWH9</t>
        </is>
      </c>
      <c r="E384" t="inlineStr">
        <is>
          <t>FBA_3301-EACH</t>
        </is>
      </c>
      <c r="F384" t="inlineStr">
        <is>
          <t xml:space="preserve">Apply outer box/case label accordingly to match item# (Cover all existing barcodes on the box/case) </t>
        </is>
      </c>
      <c r="I384" s="30">
        <f>VLOOKUP(A384,'[5]ItemReport_10001042616_2025-02-'!$A:$U,21,0)</f>
        <v/>
      </c>
      <c r="J384" t="inlineStr">
        <is>
          <t>No Supplies</t>
        </is>
      </c>
    </row>
    <row r="385" ht="60" customHeight="1">
      <c r="A385" t="inlineStr">
        <is>
          <t>825-SET2</t>
        </is>
      </c>
      <c r="B385" t="inlineStr">
        <is>
          <t>B08BR2YBQ1</t>
        </is>
      </c>
      <c r="F385" s="25" t="inlineStr">
        <is>
          <t>• Put 2 pcs into polybag (different color) and apply FNSKU labels on each of the poly bags.
• Insert the poly-bagged sets back to CASE (Cover all existing barcodes on the box/case)</t>
        </is>
      </c>
      <c r="I385" s="30">
        <f>VLOOKUP(A385,'[5]ItemReport_10001042616_2025-02-'!$A:$U,21,0)</f>
        <v/>
      </c>
    </row>
    <row r="386" ht="60" customHeight="1">
      <c r="A386" t="inlineStr">
        <is>
          <t>3350-SET6</t>
        </is>
      </c>
      <c r="B386" t="inlineStr">
        <is>
          <t>B083NGQTVP</t>
        </is>
      </c>
      <c r="F386" s="25" t="inlineStr">
        <is>
          <t>• Put 6 pcs (different color) into polybag and apply FNSKU labels on each of the poly bags.
• Insert the poly-bagged sets back to CASE (Cover all existing barcodes on the box/case)</t>
        </is>
      </c>
      <c r="I386" s="30">
        <f>VLOOKUP(A386,'[5]ItemReport_10001042616_2025-02-'!$A:$U,21,0)</f>
        <v/>
      </c>
      <c r="J386" t="inlineStr">
        <is>
          <t>Poly Bag 9 x 12</t>
        </is>
      </c>
    </row>
    <row r="387">
      <c r="A387" t="inlineStr">
        <is>
          <t>335-EACH</t>
        </is>
      </c>
      <c r="B387" t="inlineStr">
        <is>
          <t>B07SC5MBKY</t>
        </is>
      </c>
      <c r="D387" t="n">
        <v>335</v>
      </c>
      <c r="E387" t="inlineStr">
        <is>
          <t>335-EACH</t>
        </is>
      </c>
      <c r="H387" t="inlineStr">
        <is>
          <t xml:space="preserve">Apply outer box/case label accordingly to match item# (Cover all existing barcodes on box and case) </t>
        </is>
      </c>
      <c r="I387" s="30">
        <f>VLOOKUP(A387,'[5]ItemReport_10001042616_2025-02-'!$A:$U,21,0)</f>
        <v/>
      </c>
      <c r="J387" t="inlineStr">
        <is>
          <t>No Supplies</t>
        </is>
      </c>
    </row>
    <row r="388" ht="60" customHeight="1">
      <c r="A388" t="inlineStr">
        <is>
          <t>335-PACK2</t>
        </is>
      </c>
      <c r="B388" t="inlineStr">
        <is>
          <t>B08FVL17G2</t>
        </is>
      </c>
      <c r="D388" t="n">
        <v>335</v>
      </c>
      <c r="F388" t="inlineStr">
        <is>
          <t>• Insert 2 pcs into poly bag, apply FNSKU label.
• Put back to CASE (Cover all existing barcodes on the box/case)</t>
        </is>
      </c>
      <c r="H388" s="39" t="inlineStr">
        <is>
          <t>• Insert 2 pcs per poly bag. Apply Item label on each of the poly bags.
• Insert the poly-bagged sets back to BOX (Cover all existing barcodes on the box/case)</t>
        </is>
      </c>
      <c r="I388" s="30">
        <f>VLOOKUP(A388,'[5]ItemReport_10001042616_2025-02-'!$A:$U,21,0)</f>
        <v/>
      </c>
    </row>
    <row r="389" ht="60" customHeight="1">
      <c r="A389" t="inlineStr">
        <is>
          <t>3364-SET2-BAZIC</t>
        </is>
      </c>
      <c r="B389" t="inlineStr">
        <is>
          <t>B002K42BII</t>
        </is>
      </c>
      <c r="C389" t="inlineStr">
        <is>
          <t>X004HP2K3F</t>
        </is>
      </c>
      <c r="F389" s="25" t="inlineStr">
        <is>
          <t>• Put 2 pcs (different color) per poly bag. Apply FNSKU on the poly bags.
• Put the poly-bagged sets back to CASE (Cover all existing barcodes on the box/case)</t>
        </is>
      </c>
    </row>
    <row r="390">
      <c r="A390" t="inlineStr">
        <is>
          <t>336-BOX</t>
        </is>
      </c>
      <c r="B390" t="inlineStr">
        <is>
          <t>B07XQK3SGP</t>
        </is>
      </c>
      <c r="F39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90" s="30">
        <f>VLOOKUP(A390,'[5]ItemReport_10001042616_2025-02-'!$A:$U,21,0)</f>
        <v/>
      </c>
      <c r="J390" t="inlineStr">
        <is>
          <t>No Supplies</t>
        </is>
      </c>
    </row>
    <row r="391">
      <c r="A391" t="inlineStr">
        <is>
          <t>336-EACH</t>
        </is>
      </c>
      <c r="B391" t="inlineStr">
        <is>
          <t>B003BMX65A</t>
        </is>
      </c>
      <c r="C391" t="inlineStr">
        <is>
          <t>X003TIPAXN</t>
        </is>
      </c>
      <c r="D391" t="n">
        <v>336</v>
      </c>
      <c r="E391" t="inlineStr">
        <is>
          <t>FBA_336-EACH</t>
        </is>
      </c>
      <c r="F391" t="inlineStr">
        <is>
          <t xml:space="preserve">• Use FNSKU to label each item (cover barcode). Apply outer box/case label accordingly to match item# (Cover all existing barcodes on the box/case) </t>
        </is>
      </c>
      <c r="H391" s="17" t="inlineStr">
        <is>
          <t xml:space="preserve">Apply outer box/case label accordingly to match item# (Cover all existing barcodes on box and case) </t>
        </is>
      </c>
      <c r="I391" s="30">
        <f>VLOOKUP(A391,'[5]ItemReport_10001042616_2025-02-'!$A:$U,21,0)</f>
        <v/>
      </c>
      <c r="J391" t="inlineStr">
        <is>
          <t>No Supplies</t>
        </is>
      </c>
    </row>
    <row r="392" ht="45" customHeight="1">
      <c r="A392" t="inlineStr">
        <is>
          <t>273-PACK2</t>
        </is>
      </c>
      <c r="B392" t="inlineStr">
        <is>
          <t>B08DBP3ZQC</t>
        </is>
      </c>
      <c r="H392" s="39" t="inlineStr">
        <is>
          <t>• Insert 2 pcs per poly bag. Apply item label. 
• Insert poly bags back to BOX. (Cover all existing barcodes on the box/case)</t>
        </is>
      </c>
      <c r="I392" s="30">
        <f>VLOOKUP(A392,'[5]ItemReport_10001042616_2025-02-'!$A:$U,21,0)</f>
        <v/>
      </c>
    </row>
    <row r="393">
      <c r="A393" t="inlineStr">
        <is>
          <t>3388-CASE</t>
        </is>
      </c>
      <c r="B393" t="inlineStr">
        <is>
          <t>B08BQXSGRP</t>
        </is>
      </c>
      <c r="F393" t="inlineStr">
        <is>
          <t>• Apply label “THIS IS A SET”. Apply FNSKU to each case.
• *Make sure all labels stick securely on the case*. Apply outer case label. Cover all visible barcodes on case</t>
        </is>
      </c>
      <c r="I393" s="30">
        <f>VLOOKUP(A393,'[5]ItemReport_10001042616_2025-02-'!$A:$U,21,0)</f>
        <v/>
      </c>
      <c r="J393" t="inlineStr">
        <is>
          <t>No Supplies</t>
        </is>
      </c>
    </row>
    <row r="394" ht="36.75" customHeight="1">
      <c r="A394" t="inlineStr">
        <is>
          <t>205-PACK2</t>
        </is>
      </c>
      <c r="B394" t="inlineStr">
        <is>
          <t>B08DBX7MFT</t>
        </is>
      </c>
      <c r="F394" t="inlineStr">
        <is>
          <t>• Insert 2 pcs into poly bag, apply FNSKU label.
• Put back to CASE (Cover all existing barcodes on the box/case)</t>
        </is>
      </c>
      <c r="H394" s="39" t="inlineStr">
        <is>
          <t>• Put 2 pcs into polybag and apply Item label on each of the poly bags.
• Insert back to original case</t>
        </is>
      </c>
      <c r="I394" s="30">
        <f>VLOOKUP(A394,'[5]ItemReport_10001042616_2025-02-'!$A:$U,21,0)</f>
        <v/>
      </c>
    </row>
    <row r="395" ht="60" customHeight="1">
      <c r="A395" t="inlineStr">
        <is>
          <t>3388-SET3</t>
        </is>
      </c>
      <c r="B395" t="inlineStr">
        <is>
          <t>B08BQMHJ97</t>
        </is>
      </c>
      <c r="C395" t="inlineStr">
        <is>
          <t>X003TIXNWD</t>
        </is>
      </c>
      <c r="D395" t="n">
        <v>3388</v>
      </c>
      <c r="E395" t="inlineStr">
        <is>
          <t>FBA_3388-SET3</t>
        </is>
      </c>
      <c r="F395" s="25" t="inlineStr">
        <is>
          <t>• Put 3 pcs into polybag and apply FNSKU labels on each of the poly bags.
• Insert the poly-bagged sets back to CASE (Cover all existing barcodes on the box/case)</t>
        </is>
      </c>
      <c r="I395" s="30">
        <f>VLOOKUP(A395,'[5]ItemReport_10001042616_2025-02-'!$A:$U,21,0)</f>
        <v/>
      </c>
      <c r="J395" t="inlineStr">
        <is>
          <t>Poly Bag 6 x 9</t>
        </is>
      </c>
    </row>
    <row r="396">
      <c r="A396" t="inlineStr">
        <is>
          <t>338-EACH</t>
        </is>
      </c>
      <c r="B396" t="inlineStr">
        <is>
          <t>B07S4BSLL5</t>
        </is>
      </c>
      <c r="C396" t="inlineStr">
        <is>
          <t>B07S4BSLL5</t>
        </is>
      </c>
      <c r="D396" t="n">
        <v>338</v>
      </c>
      <c r="E396" t="inlineStr">
        <is>
          <t>FBA_338-EACH</t>
        </is>
      </c>
      <c r="F396" t="inlineStr">
        <is>
          <t xml:space="preserve">Apply outer box/case label accordingly to match item# (Cover all existing barcodes on the box/case) </t>
        </is>
      </c>
      <c r="H396" s="17" t="inlineStr">
        <is>
          <t xml:space="preserve">Apply outer box/case label accordingly to match item# (Cover all existing barcodes on box and case) </t>
        </is>
      </c>
      <c r="I396" s="30">
        <f>VLOOKUP(A396,'[5]ItemReport_10001042616_2025-02-'!$A:$U,21,0)</f>
        <v/>
      </c>
      <c r="J396" t="inlineStr">
        <is>
          <t>No Supplies</t>
        </is>
      </c>
    </row>
    <row r="397" ht="45" customHeight="1">
      <c r="A397" t="inlineStr">
        <is>
          <t>338-PACK2</t>
        </is>
      </c>
      <c r="B397" t="inlineStr">
        <is>
          <t>B08FPGQ262</t>
        </is>
      </c>
      <c r="D397" t="n">
        <v>338</v>
      </c>
      <c r="F397" t="inlineStr">
        <is>
          <t>• Insert 2 pcs into poly bag, apply FNSKU label.
• Put back to CASE (Cover all existing barcodes on the box/case)</t>
        </is>
      </c>
      <c r="H397" s="39" t="inlineStr">
        <is>
          <t>• Insert 2 pcs per poly bag. Apply item label. 
• Insert poly bags back to BOX. (Cover all existing barcodes on the box/case)</t>
        </is>
      </c>
      <c r="I397" s="30">
        <f>VLOOKUP(A397,'[5]ItemReport_10001042616_2025-02-'!$A:$U,21,0)</f>
        <v/>
      </c>
      <c r="J397" t="inlineStr">
        <is>
          <t>Poly Bag 6 x 9</t>
        </is>
      </c>
    </row>
    <row r="398" ht="60" customHeight="1">
      <c r="A398" t="inlineStr">
        <is>
          <t>34280-SET2</t>
        </is>
      </c>
      <c r="B398" t="inlineStr">
        <is>
          <t>B09HWVH3VS</t>
        </is>
      </c>
      <c r="D398" t="n">
        <v>34280</v>
      </c>
      <c r="E398" t="inlineStr">
        <is>
          <t>34280-SET2</t>
        </is>
      </c>
      <c r="H398" s="39" t="inlineStr">
        <is>
          <t>• Insert 2 pcs per poly bag (different volume). Apply Item label on each of the poly bags.
• Insert the poly-bagged sets back to CASE (Cover all existing barcodes on the box/case)</t>
        </is>
      </c>
      <c r="I398" s="30">
        <f>VLOOKUP(A398,'[5]ItemReport_10001042616_2025-02-'!$A:$U,21,0)</f>
        <v/>
      </c>
      <c r="J398" t="inlineStr">
        <is>
          <t>Poly Bag 6 x 9</t>
        </is>
      </c>
    </row>
    <row r="399">
      <c r="A399" t="inlineStr">
        <is>
          <t>3451-CASE</t>
        </is>
      </c>
      <c r="B399" t="inlineStr">
        <is>
          <t>B0856WZDJT</t>
        </is>
      </c>
      <c r="F399" t="inlineStr">
        <is>
          <t>• Apply label “THIS IS A SET”. Apply FNSKU to each case.
• *Make sure all labels stick securely on the case*. Apply outer case label. Cover all visible barcodes on case</t>
        </is>
      </c>
      <c r="I399" s="30">
        <f>VLOOKUP(A399,'[5]ItemReport_10001042616_2025-02-'!$A:$U,21,0)</f>
        <v/>
      </c>
      <c r="J399" t="inlineStr">
        <is>
          <t>No Supplies</t>
        </is>
      </c>
    </row>
    <row r="400" ht="60" customHeight="1">
      <c r="A400" t="inlineStr">
        <is>
          <t>3459-A-SET3</t>
        </is>
      </c>
      <c r="B400" t="inlineStr">
        <is>
          <t>B086334ZCX</t>
        </is>
      </c>
      <c r="F400" s="25" t="inlineStr">
        <is>
          <t>• Put 3 pcs (different color) into polybag and apply FNSKU labels on each of the poly bags.
• Insert the poly-bagged sets back to CASE (Cover all existing barcodes on the box/case)</t>
        </is>
      </c>
      <c r="I400" s="30">
        <f>VLOOKUP(A400,'[5]ItemReport_10001042616_2025-02-'!$A:$U,21,0)</f>
        <v/>
      </c>
      <c r="J400" t="inlineStr">
        <is>
          <t>Poly Bag 9 x 12</t>
        </is>
      </c>
    </row>
    <row r="401">
      <c r="A401" t="inlineStr">
        <is>
          <t>3467-EACH</t>
        </is>
      </c>
      <c r="B401" t="inlineStr">
        <is>
          <t>B01HDJMKBM</t>
        </is>
      </c>
      <c r="C401" t="inlineStr">
        <is>
          <t>B01HDJMKBM</t>
        </is>
      </c>
      <c r="D401" t="n">
        <v>3467</v>
      </c>
      <c r="E401" t="inlineStr">
        <is>
          <t>FBA_3467-EACH</t>
        </is>
      </c>
      <c r="F401" t="inlineStr">
        <is>
          <t xml:space="preserve">Apply outer box/case label accordingly to match item# (Cover all existing barcodes on the box/case) </t>
        </is>
      </c>
      <c r="H401" s="17" t="inlineStr">
        <is>
          <t xml:space="preserve">Apply outer box/case label accordingly to match item# (Cover all existing barcodes on box and case) </t>
        </is>
      </c>
      <c r="I401" s="30">
        <f>VLOOKUP(A401,'[5]ItemReport_10001042616_2025-02-'!$A:$U,21,0)</f>
        <v/>
      </c>
      <c r="J401" t="inlineStr">
        <is>
          <t>No Supplies</t>
        </is>
      </c>
    </row>
    <row r="402">
      <c r="A402" t="inlineStr">
        <is>
          <t>3467-EACH-1</t>
        </is>
      </c>
      <c r="B402" t="inlineStr">
        <is>
          <t>B01HTYG3LE</t>
        </is>
      </c>
      <c r="C402" t="inlineStr">
        <is>
          <t>B01HTYG3LE</t>
        </is>
      </c>
      <c r="D402" t="n">
        <v>3467</v>
      </c>
      <c r="E402" t="inlineStr">
        <is>
          <t>FBA_3467-EACH-1</t>
        </is>
      </c>
      <c r="F402" t="inlineStr">
        <is>
          <t xml:space="preserve">• Use FNSKU to label each item (cover barcode). Apply outer box/case label accordingly to match item# (Cover all existing barcodes on the box/case) </t>
        </is>
      </c>
      <c r="H402" s="17" t="inlineStr">
        <is>
          <t xml:space="preserve">Apply outer box/case label accordingly to match item# (Cover all existing barcodes on box and case) </t>
        </is>
      </c>
      <c r="I402" s="30">
        <f>VLOOKUP(A402,'[5]ItemReport_10001042616_2025-02-'!$A:$U,21,0)</f>
        <v/>
      </c>
      <c r="J402" t="inlineStr">
        <is>
          <t>No Supplies</t>
        </is>
      </c>
    </row>
    <row r="403">
      <c r="A403" t="inlineStr">
        <is>
          <t>3470-EACH</t>
        </is>
      </c>
      <c r="B403" t="inlineStr">
        <is>
          <t>B09JHS76N1</t>
        </is>
      </c>
      <c r="D403" t="n">
        <v>3470</v>
      </c>
      <c r="H403" s="17" t="inlineStr">
        <is>
          <t xml:space="preserve">Apply outer box/case label accordingly to match item# (Cover all existing barcodes on box and case) </t>
        </is>
      </c>
      <c r="I403" s="30">
        <f>VLOOKUP(A403,'[5]ItemReport_10001042616_2025-02-'!$A:$U,21,0)</f>
        <v/>
      </c>
      <c r="J403" t="inlineStr">
        <is>
          <t>No Supplies</t>
        </is>
      </c>
    </row>
    <row r="404" ht="60" customHeight="1">
      <c r="A404" t="inlineStr">
        <is>
          <t>1621-PACK2</t>
        </is>
      </c>
      <c r="B404" t="inlineStr">
        <is>
          <t>B08DDHX4Z9</t>
        </is>
      </c>
      <c r="F404" t="inlineStr">
        <is>
          <t>• Insert 2 pcs into poly bag, apply FNSKU label.
• Put back to CASE (Cover all existing barcodes on the box/case)</t>
        </is>
      </c>
      <c r="H404" s="39" t="inlineStr">
        <is>
          <t>• Insert 2 pcs per poly bag. Apply Item label on each of the poly bags.
• Insert the poly-bagged sets back to BOX (Cover all existing barcodes on the box/case)</t>
        </is>
      </c>
      <c r="I404" s="30">
        <f>VLOOKUP(A404,'[5]ItemReport_10001042616_2025-02-'!$A:$U,21,0)</f>
        <v/>
      </c>
    </row>
    <row r="405" ht="60" customHeight="1">
      <c r="A405" t="inlineStr">
        <is>
          <t>362-SET3</t>
        </is>
      </c>
      <c r="B405" t="inlineStr">
        <is>
          <t>B0CZM2CG84</t>
        </is>
      </c>
      <c r="C405" t="inlineStr">
        <is>
          <t>X004KT5Q9D</t>
        </is>
      </c>
      <c r="F405" s="25" t="inlineStr">
        <is>
          <t>• Put 3 pcs (different color) per poly bag. Apply FNSKU on the poly bags.
• Put the poly-bagged sets back to CASE (Cover all existing barcodes on the box/case)</t>
        </is>
      </c>
    </row>
    <row r="406" ht="60" customHeight="1">
      <c r="A406" t="inlineStr">
        <is>
          <t>1612-PACK2</t>
        </is>
      </c>
      <c r="B406" t="inlineStr">
        <is>
          <t>B08DDKHB9Q</t>
        </is>
      </c>
      <c r="F406" t="inlineStr">
        <is>
          <t>• Insert 2 pcs into poly bag, apply FNSKU label.
• Put back to CASE (Cover all existing barcodes on the box/case)</t>
        </is>
      </c>
      <c r="H406" s="39" t="inlineStr">
        <is>
          <t>• Put 2 pcs into polybag and apply item labels on each of the poly bags.
• Insert the poly-bagged sets back to BOX (Cover all existing barcodes on the box/case)</t>
        </is>
      </c>
      <c r="I406" s="30">
        <f>VLOOKUP(A406,'[5]ItemReport_10001042616_2025-02-'!$A:$U,21,0)</f>
        <v/>
      </c>
      <c r="J406" t="inlineStr">
        <is>
          <t>Poly Bag 6 x 9</t>
        </is>
      </c>
    </row>
    <row r="407" ht="60" customHeight="1">
      <c r="A407" t="inlineStr">
        <is>
          <t>375-SET2</t>
        </is>
      </c>
      <c r="B407" t="inlineStr">
        <is>
          <t>B08BQJPQ4P</t>
        </is>
      </c>
      <c r="F407" s="25" t="inlineStr">
        <is>
          <t>• Put 2 pcs (different color) into polybag and apply FNSKU labels on each of the poly bags.
• Insert the poly-bagged sets back to CASE (Cover all existing barcodes on the box/case)</t>
        </is>
      </c>
      <c r="I407" s="30">
        <f>VLOOKUP(A407,'[5]ItemReport_10001042616_2025-02-'!$A:$U,21,0)</f>
        <v/>
      </c>
      <c r="J407" t="inlineStr">
        <is>
          <t>Poly Bag 6 x 9</t>
        </is>
      </c>
    </row>
    <row r="408">
      <c r="A408" t="inlineStr">
        <is>
          <t>3801-EACH</t>
        </is>
      </c>
      <c r="B408" t="inlineStr">
        <is>
          <t>B07RXPYR7W</t>
        </is>
      </c>
      <c r="D408" t="n">
        <v>3801</v>
      </c>
      <c r="F408" t="inlineStr">
        <is>
          <t>• Use FNSKU to label each item (cover barcode). 
• Put item back to CASE. Discard inner box
• Apply outer case label accordingly to match item# (Cover all existing barcodes on the case)</t>
        </is>
      </c>
      <c r="H408" s="17" t="inlineStr">
        <is>
          <t xml:space="preserve">Apply outer box/case label accordingly to match item# (Cover all existing barcodes on box and case) </t>
        </is>
      </c>
      <c r="I408" s="30">
        <f>VLOOKUP(A408,'[5]ItemReport_10001042616_2025-02-'!$A:$U,21,0)</f>
        <v/>
      </c>
      <c r="J408" t="inlineStr">
        <is>
          <t>No Supplies</t>
        </is>
      </c>
    </row>
    <row r="409">
      <c r="A409" t="inlineStr">
        <is>
          <t>3802-EACH</t>
        </is>
      </c>
      <c r="B409" t="inlineStr">
        <is>
          <t>B07RXPJGG7</t>
        </is>
      </c>
      <c r="C409" t="inlineStr">
        <is>
          <t>X0046CBMRT</t>
        </is>
      </c>
      <c r="D409" t="n">
        <v>3802</v>
      </c>
      <c r="F409" t="inlineStr">
        <is>
          <t xml:space="preserve">• Use FNSKU to label each item (cover barcode). Apply outer box/case label accordingly to match item# (Cover all existing barcodes on the box/case) </t>
        </is>
      </c>
      <c r="H409" s="17" t="inlineStr">
        <is>
          <t xml:space="preserve">Apply outer box/case label accordingly to match item# (Cover all existing barcodes on box and case) </t>
        </is>
      </c>
      <c r="I409" s="30">
        <f>VLOOKUP(A409,'[5]ItemReport_10001042616_2025-02-'!$A:$U,21,0)</f>
        <v/>
      </c>
      <c r="J409" t="inlineStr">
        <is>
          <t>No Supplies</t>
        </is>
      </c>
    </row>
    <row r="410" ht="45" customHeight="1">
      <c r="A410" t="inlineStr">
        <is>
          <t>552-PACK2</t>
        </is>
      </c>
      <c r="B410" t="inlineStr">
        <is>
          <t>B08DFCSDB9</t>
        </is>
      </c>
      <c r="F410" s="25" t="inlineStr">
        <is>
          <t>• Insert 2 pcs per poly bag. Apply FNSKU on the poly bags.
• Insert the poly-bagged sets back to CASE (Cover all existing barcodes on the box/case)</t>
        </is>
      </c>
      <c r="I410" s="30">
        <f>VLOOKUP(A410,'[5]ItemReport_10001042616_2025-02-'!$A:$U,21,0)</f>
        <v/>
      </c>
    </row>
    <row r="411" ht="60" customHeight="1">
      <c r="A411" t="inlineStr">
        <is>
          <t>596-PACK2</t>
        </is>
      </c>
      <c r="B411" t="inlineStr">
        <is>
          <t>B08DFGMWRB</t>
        </is>
      </c>
      <c r="F411" t="inlineStr">
        <is>
          <t>• Insert 2 pcs into poly bag, apply FNSKU label.
• Put back to CASE (Cover all existing barcodes on the box/case)</t>
        </is>
      </c>
      <c r="H411" s="39" t="inlineStr">
        <is>
          <t>• Insert 2 pcs per poly bag. Apply Item label on each of the poly bags.
• Insert the poly-bagged sets back to CASE (Cover all existing barcodes on the box/case)</t>
        </is>
      </c>
      <c r="I411" s="30">
        <f>VLOOKUP(A411,'[5]ItemReport_10001042616_2025-02-'!$A:$U,21,0)</f>
        <v/>
      </c>
    </row>
    <row r="412">
      <c r="A412" t="inlineStr">
        <is>
          <t>3810-BOX</t>
        </is>
      </c>
      <c r="B412" t="inlineStr">
        <is>
          <t>B07XL4RJMJ</t>
        </is>
      </c>
      <c r="F41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412" s="30">
        <f>VLOOKUP(A412,'[5]ItemReport_10001042616_2025-02-'!$A:$U,21,0)</f>
        <v/>
      </c>
      <c r="J412" t="inlineStr">
        <is>
          <t>No Supplies</t>
        </is>
      </c>
    </row>
    <row r="413">
      <c r="A413" t="inlineStr">
        <is>
          <t>3810-EACH</t>
        </is>
      </c>
      <c r="B413" t="inlineStr">
        <is>
          <t>B003BOT5I0</t>
        </is>
      </c>
      <c r="C413" t="inlineStr">
        <is>
          <t>B003BOT5I0</t>
        </is>
      </c>
      <c r="D413" t="n">
        <v>3810</v>
      </c>
      <c r="E413" t="inlineStr">
        <is>
          <t>FBA_3810-EACH</t>
        </is>
      </c>
      <c r="F413" t="inlineStr">
        <is>
          <t xml:space="preserve">Apply outer case label accordingly to match item# (Cover all existing barcodes on the case) </t>
        </is>
      </c>
      <c r="H413" t="inlineStr">
        <is>
          <t xml:space="preserve">Apply outer box/case label accordingly to match item# (Cover all existing barcodes on box and case) </t>
        </is>
      </c>
      <c r="I413" s="30">
        <f>VLOOKUP(A413,'[5]ItemReport_10001042616_2025-02-'!$A:$U,21,0)</f>
        <v/>
      </c>
      <c r="J413" t="inlineStr">
        <is>
          <t>No Supplies</t>
        </is>
      </c>
    </row>
    <row r="414" ht="45" customHeight="1">
      <c r="A414" t="inlineStr">
        <is>
          <t>516-PACK4</t>
        </is>
      </c>
      <c r="B414" t="inlineStr">
        <is>
          <t>B08DFJQZXD</t>
        </is>
      </c>
      <c r="H414" s="39" t="inlineStr">
        <is>
          <t>• Insert 4 pcs per poly bag. Apply item label. 
• Insert poly bags back to CASE. (Cover all existing barcodes on the box/case)</t>
        </is>
      </c>
      <c r="I414" s="30">
        <f>VLOOKUP(A414,'[5]ItemReport_10001042616_2025-02-'!$A:$U,21,0)</f>
        <v/>
      </c>
    </row>
    <row r="415">
      <c r="A415" t="inlineStr">
        <is>
          <t>3816-EACH</t>
        </is>
      </c>
      <c r="B415" t="inlineStr">
        <is>
          <t>B09YFZ6ND2</t>
        </is>
      </c>
      <c r="D415" t="n">
        <v>3816</v>
      </c>
      <c r="H415" s="17" t="inlineStr">
        <is>
          <t xml:space="preserve">Apply outer box/case label accordingly to match item# (Cover all existing barcodes on box and case) </t>
        </is>
      </c>
      <c r="I415" s="30">
        <f>VLOOKUP(A415,'[5]ItemReport_10001042616_2025-02-'!$A:$U,21,0)</f>
        <v/>
      </c>
      <c r="J415" t="inlineStr">
        <is>
          <t>No Supplies</t>
        </is>
      </c>
    </row>
    <row r="416">
      <c r="A416" t="inlineStr">
        <is>
          <t>3817-EACH</t>
        </is>
      </c>
      <c r="B416" t="inlineStr">
        <is>
          <t>B07S1S133D</t>
        </is>
      </c>
      <c r="D416" t="n">
        <v>3817</v>
      </c>
      <c r="H416" s="17" t="inlineStr">
        <is>
          <t xml:space="preserve">Apply outer box/case label accordingly to match item# (Cover all existing barcodes on box and case) </t>
        </is>
      </c>
      <c r="I416" s="30">
        <f>VLOOKUP(A416,'[5]ItemReport_10001042616_2025-02-'!$A:$U,21,0)</f>
        <v/>
      </c>
      <c r="J416" t="inlineStr">
        <is>
          <t>No Supplies</t>
        </is>
      </c>
    </row>
    <row r="417">
      <c r="A417" t="inlineStr">
        <is>
          <t>3824-EACH</t>
        </is>
      </c>
      <c r="B417" t="inlineStr">
        <is>
          <t>B07Z6P9FTV</t>
        </is>
      </c>
      <c r="C417" t="inlineStr">
        <is>
          <t>B07Z6P9FTV</t>
        </is>
      </c>
      <c r="D417" t="n">
        <v>3824</v>
      </c>
      <c r="E417" t="inlineStr">
        <is>
          <t>FBA_3824-EACH</t>
        </is>
      </c>
      <c r="F417" t="inlineStr">
        <is>
          <t xml:space="preserve">Apply outer box/case label accordingly to match item# (Cover all existing barcodes on the box/case) </t>
        </is>
      </c>
      <c r="H417" s="17" t="inlineStr">
        <is>
          <t xml:space="preserve">Apply outer box/case label accordingly to match item# (Cover all existing barcodes on box and case) </t>
        </is>
      </c>
      <c r="I417" s="30">
        <f>VLOOKUP(A417,'[5]ItemReport_10001042616_2025-02-'!$A:$U,21,0)</f>
        <v/>
      </c>
      <c r="J417" t="inlineStr">
        <is>
          <t>No Supplies</t>
        </is>
      </c>
    </row>
    <row r="418">
      <c r="A418" t="inlineStr">
        <is>
          <t>3865-EACH</t>
        </is>
      </c>
      <c r="B418" t="inlineStr">
        <is>
          <t>B07TD5T42M</t>
        </is>
      </c>
      <c r="C418" t="inlineStr">
        <is>
          <t>B07TD5T42M</t>
        </is>
      </c>
      <c r="D418" t="n">
        <v>3865</v>
      </c>
      <c r="E418" t="inlineStr">
        <is>
          <t>FBA_3865-EACH</t>
        </is>
      </c>
      <c r="F418" t="inlineStr">
        <is>
          <t xml:space="preserve">Apply outer box/case label accordingly to match item# (Cover all existing barcodes on the box/case) </t>
        </is>
      </c>
      <c r="H418" s="17" t="inlineStr">
        <is>
          <t xml:space="preserve">Apply outer box/case label accordingly to match item# (Cover all existing barcodes on box and case) </t>
        </is>
      </c>
      <c r="I418" s="30">
        <f>VLOOKUP(A418,'[5]ItemReport_10001042616_2025-02-'!$A:$U,21,0)</f>
        <v/>
      </c>
      <c r="J418" t="inlineStr">
        <is>
          <t>No Supplies</t>
        </is>
      </c>
    </row>
    <row r="419" ht="60" customHeight="1">
      <c r="A419" t="inlineStr">
        <is>
          <t>557-PACK2</t>
        </is>
      </c>
      <c r="B419" t="inlineStr">
        <is>
          <t>B08DFK3J18</t>
        </is>
      </c>
      <c r="H419" s="39" t="inlineStr">
        <is>
          <t>• Put 2 pcs into polybag and apply item labels on each of the poly bags.
• Insert the poly-bagged sets back to CASE (Cover all existing barcodes on the box/case)</t>
        </is>
      </c>
      <c r="I419" s="30">
        <f>VLOOKUP(A419,'[5]ItemReport_10001042616_2025-02-'!$A:$U,21,0)</f>
        <v/>
      </c>
      <c r="J419" t="inlineStr">
        <is>
          <t>Poly Bag 6 x 9</t>
        </is>
      </c>
    </row>
    <row r="420" ht="60" customHeight="1">
      <c r="A420" t="inlineStr">
        <is>
          <t>519-PACK2</t>
        </is>
      </c>
      <c r="B420" t="inlineStr">
        <is>
          <t>B08DFSL1V5</t>
        </is>
      </c>
      <c r="F420" t="inlineStr">
        <is>
          <t>• Insert 2 pcs into poly bag, apply FNSKU label.
• Put back to CASE (Cover all existing barcodes on the box/case)</t>
        </is>
      </c>
      <c r="H420" s="39" t="inlineStr">
        <is>
          <t>• Insert 2 pcs per poly bag. Apply Item label on each of the poly bags.
• Insert the poly-bagged sets back to CASE (Cover all existing barcodes on the box/case)</t>
        </is>
      </c>
      <c r="I420" s="30">
        <f>VLOOKUP(A420,'[5]ItemReport_10001042616_2025-02-'!$A:$U,21,0)</f>
        <v/>
      </c>
    </row>
    <row r="421">
      <c r="A421" t="inlineStr">
        <is>
          <t>3913-EACH</t>
        </is>
      </c>
      <c r="B421" t="inlineStr">
        <is>
          <t>B08XBN1CQY</t>
        </is>
      </c>
      <c r="C421" t="inlineStr">
        <is>
          <t>B08XBN1CQY</t>
        </is>
      </c>
      <c r="E421" t="inlineStr">
        <is>
          <t>FBA_3913-EACH</t>
        </is>
      </c>
      <c r="F421" t="inlineStr">
        <is>
          <t xml:space="preserve">Apply outer box/case label accordingly to match item# (Cover all existing barcodes on the box/case) </t>
        </is>
      </c>
      <c r="I421" s="30">
        <f>VLOOKUP(A421,'[5]ItemReport_10001042616_2025-02-'!$A:$U,21,0)</f>
        <v/>
      </c>
      <c r="J421" t="inlineStr">
        <is>
          <t>No Supplies</t>
        </is>
      </c>
    </row>
    <row r="422">
      <c r="A422" t="inlineStr">
        <is>
          <t>3914-EACH</t>
        </is>
      </c>
      <c r="B422" t="inlineStr">
        <is>
          <t>B08XB6JG86</t>
        </is>
      </c>
      <c r="C422" t="inlineStr">
        <is>
          <t>B08XB6JG86</t>
        </is>
      </c>
      <c r="E422" t="inlineStr">
        <is>
          <t>FBA_3914-EACH</t>
        </is>
      </c>
      <c r="F422" t="inlineStr">
        <is>
          <t xml:space="preserve">Apply outer box/case label accordingly to match item# (Cover all existing barcodes on the box/case) </t>
        </is>
      </c>
      <c r="I422" s="30">
        <f>VLOOKUP(A422,'[5]ItemReport_10001042616_2025-02-'!$A:$U,21,0)</f>
        <v/>
      </c>
      <c r="J422" t="inlineStr">
        <is>
          <t>No Supplies</t>
        </is>
      </c>
    </row>
    <row r="423">
      <c r="A423" t="inlineStr">
        <is>
          <t>39200-CASE</t>
        </is>
      </c>
      <c r="B423" t="inlineStr">
        <is>
          <t>B087WN4S84</t>
        </is>
      </c>
      <c r="C423" t="inlineStr">
        <is>
          <t>X0045CJPAL</t>
        </is>
      </c>
      <c r="F423" t="inlineStr">
        <is>
          <t>• Apply label “THIS IS A SET”. Apply FNSKU to each case.
• *Make sure all labels stick securely on the case*. Apply outer case label. Cover all visible barcodes on case</t>
        </is>
      </c>
      <c r="I423" s="30">
        <f>VLOOKUP(A423,'[5]ItemReport_10001042616_2025-02-'!$A:$U,21,0)</f>
        <v/>
      </c>
      <c r="J423" t="inlineStr">
        <is>
          <t>No Supplies</t>
        </is>
      </c>
    </row>
    <row r="424" ht="60" customHeight="1">
      <c r="A424" t="inlineStr">
        <is>
          <t>39200-SET2</t>
        </is>
      </c>
      <c r="B424" t="inlineStr">
        <is>
          <t>B08BQPP9FX</t>
        </is>
      </c>
      <c r="C424" t="inlineStr">
        <is>
          <t>X004BHO2EJ</t>
        </is>
      </c>
      <c r="D424" t="n">
        <v>39200</v>
      </c>
      <c r="F424" s="25" t="inlineStr">
        <is>
          <t>• Put 2 pcs (different color) per poly bag. Apply FNSKU on the poly bags.
• Put the poly-bagged sets back to CASE (Cover all existing barcodes on the box/case)</t>
        </is>
      </c>
      <c r="I424" s="30">
        <f>VLOOKUP(A424,'[5]ItemReport_10001042616_2025-02-'!$A:$U,21,0)</f>
        <v/>
      </c>
    </row>
    <row r="425">
      <c r="A425" t="inlineStr">
        <is>
          <t>3920-EACH</t>
        </is>
      </c>
      <c r="B425" t="inlineStr">
        <is>
          <t>B08NRSXZSC</t>
        </is>
      </c>
      <c r="C425" t="inlineStr">
        <is>
          <t>B08NRSXZSC</t>
        </is>
      </c>
      <c r="E425" t="inlineStr">
        <is>
          <t>FBA_3920-EACH</t>
        </is>
      </c>
      <c r="F425" t="inlineStr">
        <is>
          <t xml:space="preserve">Apply outer box/case label accordingly to match item# (Cover all existing barcodes on the box/case) </t>
        </is>
      </c>
      <c r="I425" s="30">
        <f>VLOOKUP(A425,'[5]ItemReport_10001042616_2025-02-'!$A:$U,21,0)</f>
        <v/>
      </c>
      <c r="J425" t="inlineStr">
        <is>
          <t>No Supplies</t>
        </is>
      </c>
    </row>
    <row r="426">
      <c r="A426" t="inlineStr">
        <is>
          <t>3998-EACH</t>
        </is>
      </c>
      <c r="B426" t="inlineStr">
        <is>
          <t>B0875TY6YS</t>
        </is>
      </c>
      <c r="D426" t="n">
        <v>3998</v>
      </c>
      <c r="F426" t="inlineStr">
        <is>
          <t>• Use FNSKU to label each item (cover barcode). 
• Put item back to CASE. Discard inner box
• Apply outer case label accordingly to match item# (Cover all existing barcodes on the case)</t>
        </is>
      </c>
      <c r="H426" s="17" t="inlineStr">
        <is>
          <t xml:space="preserve">Apply outer box/case label accordingly to match item# (Cover all existing barcodes on box and case) </t>
        </is>
      </c>
      <c r="I426" s="30">
        <f>VLOOKUP(A426,'[5]ItemReport_10001042616_2025-02-'!$A:$U,21,0)</f>
        <v/>
      </c>
      <c r="J426" t="inlineStr">
        <is>
          <t>No Supplies</t>
        </is>
      </c>
    </row>
    <row r="427">
      <c r="A427" t="inlineStr">
        <is>
          <t>4002-EACH</t>
        </is>
      </c>
      <c r="B427" t="inlineStr">
        <is>
          <t>B07THD1Y38</t>
        </is>
      </c>
      <c r="D427" t="n">
        <v>4002</v>
      </c>
      <c r="E427" t="inlineStr">
        <is>
          <t>4002-EACH</t>
        </is>
      </c>
      <c r="H427" s="17" t="inlineStr">
        <is>
          <t xml:space="preserve">Apply outer box/case label accordingly to match item# (Cover all existing barcodes on box and case) </t>
        </is>
      </c>
      <c r="I427" s="30">
        <f>VLOOKUP(A427,'[5]ItemReport_10001042616_2025-02-'!$A:$U,21,0)</f>
        <v/>
      </c>
      <c r="J427" t="inlineStr">
        <is>
          <t>No Supplies</t>
        </is>
      </c>
    </row>
    <row r="428">
      <c r="A428" t="inlineStr">
        <is>
          <t>4003-EACH</t>
        </is>
      </c>
      <c r="B428" t="inlineStr">
        <is>
          <t>B07TGDNG2G</t>
        </is>
      </c>
      <c r="C428" t="inlineStr">
        <is>
          <t>X0040LGDTX</t>
        </is>
      </c>
      <c r="D428" t="n">
        <v>4003</v>
      </c>
      <c r="F428" t="inlineStr">
        <is>
          <t xml:space="preserve">• Use FNSKU to label each item (cover barcode). Apply outer box/case label accordingly to match item# (Cover all existing barcodes on the box/case) </t>
        </is>
      </c>
      <c r="H428" s="17" t="inlineStr">
        <is>
          <t xml:space="preserve">Apply outer box/case label accordingly to match item# (Cover all existing barcodes on box and case) </t>
        </is>
      </c>
      <c r="I428" s="30">
        <f>VLOOKUP(A428,'[5]ItemReport_10001042616_2025-02-'!$A:$U,21,0)</f>
        <v/>
      </c>
      <c r="J428" t="inlineStr">
        <is>
          <t>No Supplies</t>
        </is>
      </c>
    </row>
    <row r="429">
      <c r="A429" t="inlineStr">
        <is>
          <t>4003-EACH-1</t>
        </is>
      </c>
      <c r="B429" t="inlineStr">
        <is>
          <t>B07TGDNG2G</t>
        </is>
      </c>
      <c r="C429" t="inlineStr">
        <is>
          <t>X0040LGDTX</t>
        </is>
      </c>
      <c r="D429" t="n">
        <v>4003</v>
      </c>
      <c r="E429" t="inlineStr">
        <is>
          <t>FBA_4003-EACH-1</t>
        </is>
      </c>
      <c r="F429" t="inlineStr">
        <is>
          <t xml:space="preserve">• Use FNSKU to label each item (cover barcode). Apply outer box/case label accordingly to match item# (Cover all existing barcodes on the box/case) </t>
        </is>
      </c>
      <c r="H429" s="17" t="inlineStr">
        <is>
          <t xml:space="preserve">Apply outer box/case label accordingly to match item# (Cover all existing barcodes on box and case) </t>
        </is>
      </c>
      <c r="I429" s="30">
        <f>VLOOKUP(A429,'[5]ItemReport_10001042616_2025-02-'!$A:$U,21,0)</f>
        <v/>
      </c>
      <c r="J429" t="inlineStr">
        <is>
          <t>No Supplies</t>
        </is>
      </c>
    </row>
    <row r="430" ht="60" customHeight="1">
      <c r="A430" t="inlineStr">
        <is>
          <t>532-EA+533-EA</t>
        </is>
      </c>
      <c r="B430" t="inlineStr">
        <is>
          <t>B08DHL4NH5</t>
        </is>
      </c>
      <c r="F430" s="39" t="inlineStr">
        <is>
          <t>• Put 2 pcs (532+533) into polybag and apply Item label on each of the poly bags.
• Insert the poly-bagged sets to original BOX (Cover all existing barcodes on the box/case)</t>
        </is>
      </c>
      <c r="H430" s="39" t="inlineStr">
        <is>
          <t>• Put 2 pcs (532+533) into polybag and apply Item label on each of the poly bags.
• Insert the poly-bagged sets to original BOX (Cover all existing barcodes on the box/case)</t>
        </is>
      </c>
      <c r="I430" s="30">
        <f>VLOOKUP(A430,'[5]ItemReport_10001042616_2025-02-'!$A:$U,21,0)</f>
        <v/>
      </c>
      <c r="J430" t="inlineStr">
        <is>
          <t>Poly Bag 6 x 9</t>
        </is>
      </c>
    </row>
    <row r="431">
      <c r="A431" t="inlineStr">
        <is>
          <t>4004-EACH</t>
        </is>
      </c>
      <c r="B431" t="inlineStr">
        <is>
          <t>B07S2TFVRK</t>
        </is>
      </c>
      <c r="C431" t="inlineStr">
        <is>
          <t>B07S2TFVRK</t>
        </is>
      </c>
      <c r="D431" t="n">
        <v>4004</v>
      </c>
      <c r="E431" t="inlineStr">
        <is>
          <t>FBA_4004-EACH</t>
        </is>
      </c>
      <c r="F431" t="inlineStr">
        <is>
          <t xml:space="preserve">Apply outer box/case label accordingly to match item# (Cover all existing barcodes on the box/case) </t>
        </is>
      </c>
      <c r="H431" t="inlineStr">
        <is>
          <t xml:space="preserve">Apply outer box/case label accordingly to match item# (Cover all existing barcodes on box and case) </t>
        </is>
      </c>
      <c r="I431" s="30">
        <f>VLOOKUP(A431,'[5]ItemReport_10001042616_2025-02-'!$A:$U,21,0)</f>
        <v/>
      </c>
      <c r="J431" t="inlineStr">
        <is>
          <t>No Supplies</t>
        </is>
      </c>
    </row>
    <row r="432">
      <c r="A432" t="inlineStr">
        <is>
          <t>4100-CASE</t>
        </is>
      </c>
      <c r="B432" t="inlineStr">
        <is>
          <t>B07QF6K66R</t>
        </is>
      </c>
      <c r="F432" t="inlineStr">
        <is>
          <t>• Apply label “THIS IS A SET”. Apply FNSKU to each case.
• *Make sure all labels stick securely on the case*. Apply outer case label. Cover all visible barcodes on case</t>
        </is>
      </c>
      <c r="I432" s="30">
        <f>VLOOKUP(A432,'[5]ItemReport_10001042616_2025-02-'!$A:$U,21,0)</f>
        <v/>
      </c>
      <c r="J432" t="inlineStr">
        <is>
          <t>No Supplies</t>
        </is>
      </c>
    </row>
    <row r="433">
      <c r="A433" t="inlineStr">
        <is>
          <t>4100-EACH</t>
        </is>
      </c>
      <c r="B433" t="inlineStr">
        <is>
          <t>B008FK5W0A</t>
        </is>
      </c>
      <c r="C433" t="inlineStr">
        <is>
          <t>B008FK5W0A</t>
        </is>
      </c>
      <c r="D433" t="n">
        <v>4100</v>
      </c>
      <c r="E433" t="inlineStr">
        <is>
          <t>FBA_4100-EACH</t>
        </is>
      </c>
      <c r="F433" t="inlineStr">
        <is>
          <t xml:space="preserve">Apply outer box/case label accordingly to match item# (Cover all existing barcodes on the box/case) </t>
        </is>
      </c>
      <c r="I433" s="30">
        <f>VLOOKUP(A433,'[5]ItemReport_10001042616_2025-02-'!$A:$U,21,0)</f>
        <v/>
      </c>
      <c r="J433" t="inlineStr">
        <is>
          <t>No Supplies</t>
        </is>
      </c>
    </row>
    <row r="434" ht="60" customHeight="1">
      <c r="A434" t="inlineStr">
        <is>
          <t>4100-PACK4</t>
        </is>
      </c>
      <c r="B434" t="inlineStr">
        <is>
          <t>B08DQ5CPT1</t>
        </is>
      </c>
      <c r="F434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34" s="30">
        <f>VLOOKUP(A434,'[5]ItemReport_10001042616_2025-02-'!$A:$U,21,0)</f>
        <v/>
      </c>
      <c r="J434" t="inlineStr">
        <is>
          <t>Poly Bag 14.5 x 19</t>
        </is>
      </c>
    </row>
    <row r="435">
      <c r="A435" t="inlineStr">
        <is>
          <t>4101-CASE</t>
        </is>
      </c>
      <c r="B435" t="inlineStr">
        <is>
          <t>B07QF4V3CC</t>
        </is>
      </c>
      <c r="F435" t="inlineStr">
        <is>
          <t>• Apply label “THIS IS A SET”. Apply FNSKU to each case.
• *Make sure all labels stick securely on the case*. Apply outer case label. Cover all visible barcodes on case</t>
        </is>
      </c>
      <c r="I435" s="30">
        <f>VLOOKUP(A435,'[5]ItemReport_10001042616_2025-02-'!$A:$U,21,0)</f>
        <v/>
      </c>
      <c r="J435" t="inlineStr">
        <is>
          <t>No Supplies</t>
        </is>
      </c>
    </row>
    <row r="436">
      <c r="A436" t="inlineStr">
        <is>
          <t>4102-CASE</t>
        </is>
      </c>
      <c r="B436" t="inlineStr">
        <is>
          <t>B07QC4W9YJ</t>
        </is>
      </c>
      <c r="C436" t="inlineStr">
        <is>
          <t>X003SC97OX</t>
        </is>
      </c>
      <c r="D436" t="n">
        <v>4102</v>
      </c>
      <c r="E436" t="inlineStr">
        <is>
          <t>FBA_4102-CASE</t>
        </is>
      </c>
      <c r="F436" t="inlineStr">
        <is>
          <t>• Apply label “THIS IS A SET”. Apply FNSKU to each case.
• *Make sure all labels stick securely on the case*. Apply outer case label. Cover all visible barcodes on case</t>
        </is>
      </c>
      <c r="H436" s="17" t="inlineStr">
        <is>
          <t>• Apply label “THIS IS A SET” *DO NOT cover Case barcode*
• Apply outer case label</t>
        </is>
      </c>
      <c r="I436" s="30">
        <f>VLOOKUP(A436,'[5]ItemReport_10001042616_2025-02-'!$A:$U,21,0)</f>
        <v/>
      </c>
      <c r="J436" t="inlineStr">
        <is>
          <t>No Supplies</t>
        </is>
      </c>
    </row>
    <row r="437">
      <c r="A437" t="inlineStr">
        <is>
          <t>4102-EACH</t>
        </is>
      </c>
      <c r="B437" t="inlineStr">
        <is>
          <t>B07Q8WY4R5</t>
        </is>
      </c>
      <c r="C437" t="inlineStr">
        <is>
          <t>X003L8UNPL</t>
        </is>
      </c>
      <c r="D437" t="n">
        <v>4102</v>
      </c>
      <c r="E437" t="inlineStr">
        <is>
          <t>FBA_4102-EACH</t>
        </is>
      </c>
      <c r="F437" t="inlineStr">
        <is>
          <t xml:space="preserve">• Use FNSKU to label each item (cover barcode). Apply outer box/case label accordingly to match item# (Cover all existing barcodes on the box/case) </t>
        </is>
      </c>
      <c r="H437" s="17" t="inlineStr">
        <is>
          <t xml:space="preserve">Apply outer box/case label accordingly to match item# (Cover all existing barcodes on box and case) </t>
        </is>
      </c>
      <c r="I437" s="30">
        <f>VLOOKUP(A437,'[5]ItemReport_10001042616_2025-02-'!$A:$U,21,0)</f>
        <v/>
      </c>
      <c r="J437" t="inlineStr">
        <is>
          <t>No Supplies</t>
        </is>
      </c>
    </row>
    <row r="438">
      <c r="A438" t="inlineStr">
        <is>
          <t>4103-CASE</t>
        </is>
      </c>
      <c r="B438" t="inlineStr">
        <is>
          <t>B07QC4VQ8V</t>
        </is>
      </c>
      <c r="F438" t="inlineStr">
        <is>
          <t>• Apply label “THIS IS A SET”. Apply FNSKU to each case.
• *Make sure all labels stick securely on the case*. Apply outer case label. Cover all visible barcodes on case</t>
        </is>
      </c>
      <c r="I438" s="30">
        <f>VLOOKUP(A438,'[5]ItemReport_10001042616_2025-02-'!$A:$U,21,0)</f>
        <v/>
      </c>
      <c r="J438" t="inlineStr">
        <is>
          <t>No Supplies</t>
        </is>
      </c>
    </row>
    <row r="439">
      <c r="A439" t="inlineStr">
        <is>
          <t>4103-EACH</t>
        </is>
      </c>
      <c r="B439" t="inlineStr">
        <is>
          <t>B07Q8ZFP5P</t>
        </is>
      </c>
      <c r="C439" t="inlineStr">
        <is>
          <t>X003SC97WP</t>
        </is>
      </c>
      <c r="D439" t="n">
        <v>4103</v>
      </c>
      <c r="E439" t="inlineStr">
        <is>
          <t>FBA_4103-EACH</t>
        </is>
      </c>
      <c r="F439" t="inlineStr">
        <is>
          <t xml:space="preserve">• Use FNSKU to label each item (cover barcode). Apply outer box/case label accordingly to match item# (Cover all existing barcodes on the box/case) </t>
        </is>
      </c>
      <c r="H439" s="17" t="inlineStr">
        <is>
          <t xml:space="preserve">Apply outer box/case label accordingly to match item# (Cover all existing barcodes on box and case) </t>
        </is>
      </c>
      <c r="I439" s="30">
        <f>VLOOKUP(A439,'[5]ItemReport_10001042616_2025-02-'!$A:$U,21,0)</f>
        <v/>
      </c>
      <c r="J439" t="inlineStr">
        <is>
          <t>No Supplies</t>
        </is>
      </c>
    </row>
    <row r="440" ht="60" customHeight="1">
      <c r="A440" t="inlineStr">
        <is>
          <t>4103-PACK4</t>
        </is>
      </c>
      <c r="B440" t="inlineStr">
        <is>
          <t>B08DQ1MNK7</t>
        </is>
      </c>
      <c r="F44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0" s="30">
        <f>VLOOKUP(A440,'[5]ItemReport_10001042616_2025-02-'!$A:$U,21,0)</f>
        <v/>
      </c>
      <c r="J440" t="inlineStr">
        <is>
          <t>Poly Bag 14.5 x 19</t>
        </is>
      </c>
    </row>
    <row r="441">
      <c r="A441" t="inlineStr">
        <is>
          <t>4104-CASE</t>
        </is>
      </c>
      <c r="B441" t="inlineStr">
        <is>
          <t>B07QG6PYDZ</t>
        </is>
      </c>
      <c r="C441" t="inlineStr">
        <is>
          <t>X003SBSK3N</t>
        </is>
      </c>
      <c r="D441" t="n">
        <v>4104</v>
      </c>
      <c r="E441" t="inlineStr">
        <is>
          <t>FBA_4104-CASE</t>
        </is>
      </c>
      <c r="F441" t="inlineStr">
        <is>
          <t>• Apply label “THIS IS A SET”. Apply FNSKU to each case.
• *Make sure all labels stick securely on the case*. Apply outer case label. Cover all visible barcodes on case</t>
        </is>
      </c>
      <c r="I441" s="30">
        <f>VLOOKUP(A441,'[5]ItemReport_10001042616_2025-02-'!$A:$U,21,0)</f>
        <v/>
      </c>
      <c r="J441" t="inlineStr">
        <is>
          <t>No Supplies</t>
        </is>
      </c>
    </row>
    <row r="442">
      <c r="A442" t="inlineStr">
        <is>
          <t>4104-EACH</t>
        </is>
      </c>
      <c r="B442" t="inlineStr">
        <is>
          <t>B07Q97R8X9</t>
        </is>
      </c>
      <c r="C442" t="inlineStr">
        <is>
          <t>X003SC1YCL</t>
        </is>
      </c>
      <c r="D442" t="n">
        <v>4104</v>
      </c>
      <c r="E442" t="inlineStr">
        <is>
          <t>FBA_4104-EACH</t>
        </is>
      </c>
      <c r="F442" t="inlineStr">
        <is>
          <t xml:space="preserve">• Use FNSKU to label each item (cover barcode). Apply outer box/case label accordingly to match item# (Cover all existing barcodes on the box/case) </t>
        </is>
      </c>
      <c r="H442" s="17" t="inlineStr">
        <is>
          <t xml:space="preserve">Apply outer box/case label accordingly to match item# (Cover all existing barcodes on box and case) </t>
        </is>
      </c>
      <c r="I442" s="30">
        <f>VLOOKUP(A442,'[5]ItemReport_10001042616_2025-02-'!$A:$U,21,0)</f>
        <v/>
      </c>
      <c r="J442" t="inlineStr">
        <is>
          <t>No Supplies</t>
        </is>
      </c>
    </row>
    <row r="443" ht="60" customHeight="1">
      <c r="A443" t="inlineStr">
        <is>
          <t>4104-PACK4</t>
        </is>
      </c>
      <c r="B443" t="inlineStr">
        <is>
          <t>B08DQ29JP6</t>
        </is>
      </c>
      <c r="F443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3" s="30">
        <f>VLOOKUP(A443,'[5]ItemReport_10001042616_2025-02-'!$A:$U,21,0)</f>
        <v/>
      </c>
      <c r="J443" t="inlineStr">
        <is>
          <t>Poly Bag 14.5 x 19</t>
        </is>
      </c>
    </row>
    <row r="444">
      <c r="A444" t="inlineStr">
        <is>
          <t>4105-CASE</t>
        </is>
      </c>
      <c r="B444" t="inlineStr">
        <is>
          <t>B07QF57YXG</t>
        </is>
      </c>
      <c r="F444" t="inlineStr">
        <is>
          <t>• Apply label “THIS IS A SET”. Apply FNSKU to each case.
• *Make sure all labels stick securely on the case*. Apply outer case label. Cover all visible barcodes on case</t>
        </is>
      </c>
      <c r="I444" s="30">
        <f>VLOOKUP(A444,'[5]ItemReport_10001042616_2025-02-'!$A:$U,21,0)</f>
        <v/>
      </c>
      <c r="J444" t="inlineStr">
        <is>
          <t>No Supplies</t>
        </is>
      </c>
    </row>
    <row r="445">
      <c r="A445" t="inlineStr">
        <is>
          <t>4105-EACH</t>
        </is>
      </c>
      <c r="B445" t="inlineStr">
        <is>
          <t>B07Q712K7L</t>
        </is>
      </c>
      <c r="C445" t="inlineStr">
        <is>
          <t>X003SC97JN</t>
        </is>
      </c>
      <c r="D445" t="n">
        <v>4105</v>
      </c>
      <c r="E445" t="inlineStr">
        <is>
          <t>FBA_4105-EACH</t>
        </is>
      </c>
      <c r="F445" t="inlineStr">
        <is>
          <t xml:space="preserve">• Use FNSKU to label each item (cover barcode). Apply outer box/case label accordingly to match item# (Cover all existing barcodes on the box/case) </t>
        </is>
      </c>
      <c r="H445" s="17" t="inlineStr">
        <is>
          <t xml:space="preserve">Apply outer box/case label accordingly to match item# (Cover all existing barcodes on box and case) </t>
        </is>
      </c>
      <c r="I445" s="30">
        <f>VLOOKUP(A445,'[5]ItemReport_10001042616_2025-02-'!$A:$U,21,0)</f>
        <v/>
      </c>
      <c r="J445" t="inlineStr">
        <is>
          <t>No Supplies</t>
        </is>
      </c>
    </row>
    <row r="446">
      <c r="A446" t="inlineStr">
        <is>
          <t>4106-CASE</t>
        </is>
      </c>
      <c r="B446" t="inlineStr">
        <is>
          <t>B07QG69WDQ</t>
        </is>
      </c>
      <c r="C446" t="inlineStr">
        <is>
          <t>X004KSH7N7</t>
        </is>
      </c>
      <c r="F446" t="inlineStr">
        <is>
          <t>• Apply label “THIS IS A SET”. Apply FNSKU to each case.
• *Make sure all labels stick securely on the case*. Apply outer case label. Cover all visible barcodes on case</t>
        </is>
      </c>
      <c r="J446" t="inlineStr">
        <is>
          <t>No Supplies</t>
        </is>
      </c>
    </row>
    <row r="447">
      <c r="A447" t="inlineStr">
        <is>
          <t>4106-EACH</t>
        </is>
      </c>
      <c r="B447" t="inlineStr">
        <is>
          <t>B07Q5VPWCP</t>
        </is>
      </c>
      <c r="C447" t="inlineStr">
        <is>
          <t>X003SC97LL</t>
        </is>
      </c>
      <c r="D447" t="n">
        <v>4106</v>
      </c>
      <c r="E447" t="inlineStr">
        <is>
          <t>FBA_4106-EACH</t>
        </is>
      </c>
      <c r="F447" t="inlineStr">
        <is>
          <t xml:space="preserve">• Use FNSKU to label each item (cover barcode). Apply outer box/case label accordingly to match item# (Cover all existing barcodes on the box/case) </t>
        </is>
      </c>
      <c r="H447" s="17" t="inlineStr">
        <is>
          <t xml:space="preserve">Apply outer box/case label accordingly to match item# (Cover all existing barcodes on box and case) </t>
        </is>
      </c>
      <c r="I447" s="30">
        <f>VLOOKUP(A447,'[5]ItemReport_10001042616_2025-02-'!$A:$U,21,0)</f>
        <v/>
      </c>
      <c r="J447" t="inlineStr">
        <is>
          <t>No Supplies</t>
        </is>
      </c>
    </row>
    <row r="448" ht="60" customHeight="1">
      <c r="A448" t="inlineStr">
        <is>
          <t>4106-PACK4</t>
        </is>
      </c>
      <c r="B448" t="inlineStr">
        <is>
          <t>B08DPXZ72H</t>
        </is>
      </c>
      <c r="F44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8" s="30">
        <f>VLOOKUP(A448,'[5]ItemReport_10001042616_2025-02-'!$A:$U,21,0)</f>
        <v/>
      </c>
      <c r="J448" t="inlineStr">
        <is>
          <t>Poly Bag 14.5 x 19</t>
        </is>
      </c>
    </row>
    <row r="449">
      <c r="A449" t="inlineStr">
        <is>
          <t>4107-CASE</t>
        </is>
      </c>
      <c r="B449" t="inlineStr">
        <is>
          <t>B07QC4VNF4</t>
        </is>
      </c>
      <c r="C449" t="inlineStr">
        <is>
          <t>X003SCFQP7</t>
        </is>
      </c>
      <c r="D449" t="n">
        <v>4107</v>
      </c>
      <c r="E449" t="inlineStr">
        <is>
          <t>FBA_4107-CASE</t>
        </is>
      </c>
      <c r="F449" t="inlineStr">
        <is>
          <t>• Apply label “THIS IS A SET”. Apply FNSKU to each case.
• *Make sure all labels stick securely on the case*. Apply outer case label. Cover all visible barcodes on case</t>
        </is>
      </c>
      <c r="I449" s="30">
        <f>VLOOKUP(A449,'[5]ItemReport_10001042616_2025-02-'!$A:$U,21,0)</f>
        <v/>
      </c>
      <c r="J449" t="inlineStr">
        <is>
          <t>No Supplies</t>
        </is>
      </c>
    </row>
    <row r="450">
      <c r="A450" t="inlineStr">
        <is>
          <t>4107-EACH</t>
        </is>
      </c>
      <c r="B450" t="inlineStr">
        <is>
          <t>B07Q84RJLP</t>
        </is>
      </c>
      <c r="C450" t="inlineStr">
        <is>
          <t>X003L8W44J</t>
        </is>
      </c>
      <c r="D450" t="n">
        <v>4107</v>
      </c>
      <c r="E450" t="inlineStr">
        <is>
          <t>FBA_4107-EACH</t>
        </is>
      </c>
      <c r="F450" t="inlineStr">
        <is>
          <t xml:space="preserve">• Use FNSKU to label each item (cover barcode). Apply outer box/case label accordingly to match item# (Cover all existing barcodes on the box/case) </t>
        </is>
      </c>
      <c r="H450" s="17" t="inlineStr">
        <is>
          <t xml:space="preserve">Apply outer box/case label accordingly to match item# (Cover all existing barcodes on box and case) </t>
        </is>
      </c>
      <c r="I450" s="30">
        <f>VLOOKUP(A450,'[5]ItemReport_10001042616_2025-02-'!$A:$U,21,0)</f>
        <v/>
      </c>
      <c r="J450" t="inlineStr">
        <is>
          <t>No Supplies</t>
        </is>
      </c>
    </row>
    <row r="451" ht="60" customHeight="1">
      <c r="A451" t="inlineStr">
        <is>
          <t>4107-PACK4</t>
        </is>
      </c>
      <c r="B451" t="inlineStr">
        <is>
          <t>B08DPVHFYK</t>
        </is>
      </c>
      <c r="F451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51" s="30">
        <f>VLOOKUP(A451,'[5]ItemReport_10001042616_2025-02-'!$A:$U,21,0)</f>
        <v/>
      </c>
      <c r="J451" t="inlineStr">
        <is>
          <t>Poly Bag 14.5 x 19</t>
        </is>
      </c>
    </row>
    <row r="452">
      <c r="A452" t="inlineStr">
        <is>
          <t>41166-EACH</t>
        </is>
      </c>
      <c r="B452" t="inlineStr">
        <is>
          <t>B09MDRGNCP</t>
        </is>
      </c>
      <c r="C452" t="inlineStr">
        <is>
          <t>B09MDRGNCP</t>
        </is>
      </c>
      <c r="D452" t="n">
        <v>41166</v>
      </c>
      <c r="E452" t="inlineStr">
        <is>
          <t>FBA_41166-EACH-1</t>
        </is>
      </c>
      <c r="F452" t="inlineStr">
        <is>
          <t xml:space="preserve">• 9 UNITS PER CASE (take out 1 unit from original case)
• Apply outer case label accordingly to match item# (Cover all existing barcodes on the case) </t>
        </is>
      </c>
      <c r="H452" s="17" t="inlineStr">
        <is>
          <t xml:space="preserve">Apply outer box/case label accordingly to match item# (Cover all existing barcodes on box and case) </t>
        </is>
      </c>
      <c r="I452" s="30">
        <f>VLOOKUP(A452,'[5]ItemReport_10001042616_2025-02-'!$A:$U,21,0)</f>
        <v/>
      </c>
      <c r="J452" t="inlineStr">
        <is>
          <t>No Supplies</t>
        </is>
      </c>
    </row>
    <row r="453">
      <c r="A453" t="inlineStr">
        <is>
          <t>41166-EACH-1</t>
        </is>
      </c>
      <c r="B453" t="inlineStr">
        <is>
          <t>B09MDRGNCP</t>
        </is>
      </c>
      <c r="C453" t="inlineStr">
        <is>
          <t>B09MDRGNCP</t>
        </is>
      </c>
      <c r="D453" t="n">
        <v>41166</v>
      </c>
      <c r="E453" t="inlineStr">
        <is>
          <t>FBA_41166-EACH-1</t>
        </is>
      </c>
      <c r="F453" t="inlineStr">
        <is>
          <t xml:space="preserve">• 9 UNITS PER CASE (take out 1 unit from original case)
• Apply outer case label accordingly to match item# (Cover all existing barcodes on the case) </t>
        </is>
      </c>
      <c r="H453" s="17" t="inlineStr">
        <is>
          <t xml:space="preserve">Apply outer box/case label accordingly to match item# (Cover all existing barcodes on box and case) </t>
        </is>
      </c>
      <c r="I453" s="30">
        <f>VLOOKUP(A453,'[5]ItemReport_10001042616_2025-02-'!$A:$U,21,0)</f>
        <v/>
      </c>
      <c r="J453" t="inlineStr">
        <is>
          <t>No Supplies</t>
        </is>
      </c>
    </row>
    <row r="454" ht="60" customHeight="1">
      <c r="A454" t="inlineStr">
        <is>
          <t>41166-PACK3</t>
        </is>
      </c>
      <c r="B454" t="inlineStr">
        <is>
          <t>B09T8WFN57</t>
        </is>
      </c>
      <c r="C454" t="inlineStr">
        <is>
          <t>X003S7ZFTJ</t>
        </is>
      </c>
      <c r="D454" t="n">
        <v>41166</v>
      </c>
      <c r="E454" t="inlineStr">
        <is>
          <t>FBA_41166-PACK3</t>
        </is>
      </c>
      <c r="F454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454" s="39" t="inlineStr">
        <is>
          <t>• Put 3 pcs into polybag and apply item labels on each of the poly bags.
• Insert the poly-bagged sets back to CASE  (Cover all existing barcodes on the box/case)</t>
        </is>
      </c>
      <c r="I454" s="30">
        <f>VLOOKUP(A454,'[5]ItemReport_10001042616_2025-02-'!$A:$U,21,0)</f>
        <v/>
      </c>
      <c r="J454" t="inlineStr">
        <is>
          <t>Poly Bag 14.5 x 19</t>
        </is>
      </c>
    </row>
    <row r="455">
      <c r="A455" t="inlineStr">
        <is>
          <t>4120-EACH</t>
        </is>
      </c>
      <c r="B455" t="inlineStr">
        <is>
          <t>B07Q713R9G</t>
        </is>
      </c>
      <c r="C455" t="inlineStr">
        <is>
          <t>X003SC97MP</t>
        </is>
      </c>
      <c r="D455" t="n">
        <v>4120</v>
      </c>
      <c r="E455" t="inlineStr">
        <is>
          <t>FBA_4120-EACH</t>
        </is>
      </c>
      <c r="F455" t="inlineStr">
        <is>
          <t xml:space="preserve">• Use FNSKU to label each item (cover barcode). Apply outer box/case label accordingly to match item# (Cover all existing barcodes on the box/case) </t>
        </is>
      </c>
      <c r="H455" s="17" t="inlineStr">
        <is>
          <t xml:space="preserve">Apply outer box/case label accordingly to match item# (Cover all existing barcodes on box and case) </t>
        </is>
      </c>
      <c r="I455" s="30">
        <f>VLOOKUP(A455,'[5]ItemReport_10001042616_2025-02-'!$A:$U,21,0)</f>
        <v/>
      </c>
      <c r="J455" t="inlineStr">
        <is>
          <t>No Supplies</t>
        </is>
      </c>
    </row>
    <row r="456">
      <c r="A456" t="inlineStr">
        <is>
          <t>4121-CASE</t>
        </is>
      </c>
      <c r="B456" t="inlineStr">
        <is>
          <t>B07QF6LVWK</t>
        </is>
      </c>
      <c r="C456" t="inlineStr">
        <is>
          <t>X003SBSJ9N</t>
        </is>
      </c>
      <c r="D456" t="n">
        <v>4121</v>
      </c>
      <c r="E456" t="inlineStr">
        <is>
          <t>FBA_4121-CASE</t>
        </is>
      </c>
      <c r="F456" t="inlineStr">
        <is>
          <t>• Apply label “THIS IS A SET”. Apply FNSKU to each case.
• *Make sure all labels stick securely on the case*. Apply outer case label. Cover all visible barcodes on case</t>
        </is>
      </c>
      <c r="I456" s="30">
        <f>VLOOKUP(A456,'[5]ItemReport_10001042616_2025-02-'!$A:$U,21,0)</f>
        <v/>
      </c>
      <c r="J456" t="inlineStr">
        <is>
          <t>No Supplies</t>
        </is>
      </c>
    </row>
    <row r="457">
      <c r="A457" t="inlineStr">
        <is>
          <t>4121-EACH</t>
        </is>
      </c>
      <c r="B457" t="inlineStr">
        <is>
          <t>B07Q713Y6M</t>
        </is>
      </c>
      <c r="C457" t="inlineStr">
        <is>
          <t>X003SBSJAR</t>
        </is>
      </c>
      <c r="D457" t="n">
        <v>4121</v>
      </c>
      <c r="E457" t="inlineStr">
        <is>
          <t>FBA_4121-EACH</t>
        </is>
      </c>
      <c r="F457" t="inlineStr">
        <is>
          <t xml:space="preserve">• Use FNSKU to label each item (cover barcode). Apply outer box/case label accordingly to match item# (Cover all existing barcodes on the box/case) </t>
        </is>
      </c>
      <c r="H457" s="17" t="inlineStr">
        <is>
          <t xml:space="preserve">Apply outer box/case label accordingly to match item# (Cover all existing barcodes on box and case) </t>
        </is>
      </c>
      <c r="I457" s="30">
        <f>VLOOKUP(A457,'[5]ItemReport_10001042616_2025-02-'!$A:$U,21,0)</f>
        <v/>
      </c>
      <c r="J457" t="inlineStr">
        <is>
          <t>No Supplies</t>
        </is>
      </c>
    </row>
    <row r="458">
      <c r="A458" t="inlineStr">
        <is>
          <t>4122-CASE</t>
        </is>
      </c>
      <c r="B458" t="inlineStr">
        <is>
          <t>B07QF46PKK</t>
        </is>
      </c>
      <c r="C458" t="inlineStr">
        <is>
          <t>X003SC97NT</t>
        </is>
      </c>
      <c r="D458" t="n">
        <v>4122</v>
      </c>
      <c r="E458" t="inlineStr">
        <is>
          <t>FBA_4122-CASE</t>
        </is>
      </c>
      <c r="F458" t="inlineStr">
        <is>
          <t>• Apply label “THIS IS A SET”. Apply FNSKU to each case.
• *Make sure all labels stick securely on the case*. Apply outer case label. Cover all visible barcodes on case</t>
        </is>
      </c>
      <c r="I458" s="30">
        <f>VLOOKUP(A458,'[5]ItemReport_10001042616_2025-02-'!$A:$U,21,0)</f>
        <v/>
      </c>
      <c r="J458" t="inlineStr">
        <is>
          <t>No Supplies</t>
        </is>
      </c>
    </row>
    <row r="459">
      <c r="A459" t="inlineStr">
        <is>
          <t>4122-EACH</t>
        </is>
      </c>
      <c r="B459" t="inlineStr">
        <is>
          <t>B07Q97RHBH</t>
        </is>
      </c>
      <c r="C459" t="inlineStr">
        <is>
          <t>X003SBSJEN</t>
        </is>
      </c>
      <c r="D459" t="n">
        <v>4122</v>
      </c>
      <c r="E459" t="inlineStr">
        <is>
          <t>FBA_4122-EACH</t>
        </is>
      </c>
      <c r="F459" t="inlineStr">
        <is>
          <t xml:space="preserve">• Use FNSKU to label each item (cover barcode). Apply outer box/case label accordingly to match item# (Cover all existing barcodes on the box/case) </t>
        </is>
      </c>
      <c r="H459" s="17" t="inlineStr">
        <is>
          <t xml:space="preserve">Apply outer box/case label accordingly to match item# (Cover all existing barcodes on box and case) </t>
        </is>
      </c>
      <c r="I459" s="30">
        <f>VLOOKUP(A459,'[5]ItemReport_10001042616_2025-02-'!$A:$U,21,0)</f>
        <v/>
      </c>
      <c r="J459" t="inlineStr">
        <is>
          <t>No Supplies</t>
        </is>
      </c>
    </row>
    <row r="460">
      <c r="A460" t="inlineStr">
        <is>
          <t>4123-CASE</t>
        </is>
      </c>
      <c r="B460" t="inlineStr">
        <is>
          <t>B07QB52K3Y</t>
        </is>
      </c>
      <c r="F460" t="inlineStr">
        <is>
          <t>• Apply label “THIS IS A SET”. Apply FNSKU to each case.
• *Make sure all labels stick securely on the case*. Apply outer case label. Cover all visible barcodes on case</t>
        </is>
      </c>
      <c r="I460" s="30">
        <f>VLOOKUP(A460,'[5]ItemReport_10001042616_2025-02-'!$A:$U,21,0)</f>
        <v/>
      </c>
      <c r="J460" t="inlineStr">
        <is>
          <t>No Supplies</t>
        </is>
      </c>
    </row>
    <row r="461">
      <c r="A461" t="inlineStr">
        <is>
          <t>4124-CASE</t>
        </is>
      </c>
      <c r="B461" t="inlineStr">
        <is>
          <t>B07QD3GBBV</t>
        </is>
      </c>
      <c r="C461" t="inlineStr">
        <is>
          <t>X004KSH81D</t>
        </is>
      </c>
      <c r="F461" t="inlineStr">
        <is>
          <t>• Apply label “THIS IS A SET”. Apply FNSKU to each case.
• *Make sure all labels stick securely on the case*. Apply outer case label. Cover all visible barcodes on case</t>
        </is>
      </c>
      <c r="J461" t="inlineStr">
        <is>
          <t>No Supplies</t>
        </is>
      </c>
    </row>
    <row r="462">
      <c r="A462" t="inlineStr">
        <is>
          <t>4124-EACH</t>
        </is>
      </c>
      <c r="B462" t="inlineStr">
        <is>
          <t>B07Q714JRN</t>
        </is>
      </c>
      <c r="C462" t="inlineStr">
        <is>
          <t>B07Q714JRN</t>
        </is>
      </c>
      <c r="D462" t="n">
        <v>4124</v>
      </c>
      <c r="E462" t="inlineStr">
        <is>
          <t>FBA_4124-EACH</t>
        </is>
      </c>
      <c r="F462" t="inlineStr">
        <is>
          <t xml:space="preserve">Apply outer box/case label accordingly to match item# (Cover all existing barcodes on the box/case) </t>
        </is>
      </c>
      <c r="I462" s="30">
        <f>VLOOKUP(A462,'[5]ItemReport_10001042616_2025-02-'!$A:$U,21,0)</f>
        <v/>
      </c>
      <c r="J462" t="inlineStr">
        <is>
          <t>No Supplies</t>
        </is>
      </c>
    </row>
    <row r="463">
      <c r="A463" t="inlineStr">
        <is>
          <t>4125-CASE</t>
        </is>
      </c>
      <c r="B463" t="inlineStr">
        <is>
          <t>B07QC4VV2J</t>
        </is>
      </c>
      <c r="F463" t="inlineStr">
        <is>
          <t>• Apply label “THIS IS A SET”. Apply FNSKU to each case.
• *Make sure all labels stick securely on the case*. Apply outer case label. Cover all visible barcodes on case</t>
        </is>
      </c>
      <c r="I463" s="30">
        <f>VLOOKUP(A463,'[5]ItemReport_10001042616_2025-02-'!$A:$U,21,0)</f>
        <v/>
      </c>
      <c r="J463" t="inlineStr">
        <is>
          <t>No Supplies</t>
        </is>
      </c>
    </row>
    <row r="464">
      <c r="A464" t="inlineStr">
        <is>
          <t>4125-EACH</t>
        </is>
      </c>
      <c r="B464" t="inlineStr">
        <is>
          <t>B07Q84SJRK</t>
        </is>
      </c>
      <c r="C464" t="inlineStr">
        <is>
          <t>B07Q84SJRK</t>
        </is>
      </c>
      <c r="D464" t="n">
        <v>4125</v>
      </c>
      <c r="E464" t="inlineStr">
        <is>
          <t>FBA_4125-EACH</t>
        </is>
      </c>
      <c r="F464" t="inlineStr">
        <is>
          <t xml:space="preserve">Apply outer box/case label accordingly to match item# (Cover all existing barcodes on the box/case) </t>
        </is>
      </c>
      <c r="H464" s="17" t="inlineStr">
        <is>
          <t xml:space="preserve">Apply outer box/case label accordingly to match item# (Cover all existing barcodes on box and case) </t>
        </is>
      </c>
      <c r="I464" s="30">
        <f>VLOOKUP(A464,'[5]ItemReport_10001042616_2025-02-'!$A:$U,21,0)</f>
        <v/>
      </c>
      <c r="J464" t="inlineStr">
        <is>
          <t>No Supplies</t>
        </is>
      </c>
    </row>
    <row r="465">
      <c r="A465" t="inlineStr">
        <is>
          <t>4126-EACH</t>
        </is>
      </c>
      <c r="B465" t="inlineStr">
        <is>
          <t>B07Q4RD2W3</t>
        </is>
      </c>
      <c r="C465" t="inlineStr">
        <is>
          <t>X003SC1YAX</t>
        </is>
      </c>
      <c r="D465" t="n">
        <v>4126</v>
      </c>
      <c r="E465" t="inlineStr">
        <is>
          <t>FBA_4126-EACH</t>
        </is>
      </c>
      <c r="F465" t="inlineStr">
        <is>
          <t xml:space="preserve">• Use FNSKU to label each item (cover barcode). Apply outer box/case label accordingly to match item# (Cover all existing barcodes on the box/case) </t>
        </is>
      </c>
      <c r="H465" s="17" t="inlineStr">
        <is>
          <t xml:space="preserve">Apply outer box/case label accordingly to match item# (Cover all existing barcodes on box and case) </t>
        </is>
      </c>
      <c r="I465" s="30">
        <f>VLOOKUP(A465,'[5]ItemReport_10001042616_2025-02-'!$A:$U,21,0)</f>
        <v/>
      </c>
      <c r="J465" t="inlineStr">
        <is>
          <t>No Supplies</t>
        </is>
      </c>
    </row>
    <row r="466" ht="60" customHeight="1">
      <c r="A466" t="inlineStr">
        <is>
          <t>4126-PACK2</t>
        </is>
      </c>
      <c r="B466" t="inlineStr">
        <is>
          <t>B08DQHV4BN</t>
        </is>
      </c>
      <c r="F466" s="25" t="inlineStr">
        <is>
          <t>• Put 2 pcs into polybag and apply FNSKU labels on each of the poly bags.
• Insert the poly-bagged sets back to CASE (Cover all existing barcodes on the box/case)</t>
        </is>
      </c>
      <c r="H466" s="39" t="inlineStr">
        <is>
          <t>• Put 2 pcs into polybag and apply item labels on each of the poly bags.
• Insert the poly-bagged sets back to CASE (Cover all existing barcodes on the box/case)</t>
        </is>
      </c>
      <c r="I466" s="30">
        <f>VLOOKUP(A466,'[5]ItemReport_10001042616_2025-02-'!$A:$U,21,0)</f>
        <v/>
      </c>
      <c r="J466" t="inlineStr">
        <is>
          <t>Poly Bag 14.5 x 19</t>
        </is>
      </c>
    </row>
    <row r="467">
      <c r="A467" t="inlineStr">
        <is>
          <t>4127-CASE</t>
        </is>
      </c>
      <c r="B467" t="inlineStr">
        <is>
          <t>B07QF61WN3</t>
        </is>
      </c>
      <c r="C467" t="inlineStr">
        <is>
          <t>X003SC97LB</t>
        </is>
      </c>
      <c r="D467" t="n">
        <v>4127</v>
      </c>
      <c r="E467" t="inlineStr">
        <is>
          <t>FBA_4127-CASE</t>
        </is>
      </c>
      <c r="F467" t="inlineStr">
        <is>
          <t>• Apply label “THIS IS A SET”. Apply FNSKU to each case.
• *Make sure all labels stick securely on the case*. Apply outer case label. Cover all visible barcodes on case</t>
        </is>
      </c>
      <c r="H467" s="17" t="inlineStr">
        <is>
          <t>• Apply label “THIS IS A SET” *DO NOT cover Case barcode*
• Apply outer case label</t>
        </is>
      </c>
      <c r="I467" s="30">
        <f>VLOOKUP(A467,'[5]ItemReport_10001042616_2025-02-'!$A:$U,21,0)</f>
        <v/>
      </c>
      <c r="J467" t="inlineStr">
        <is>
          <t>No Supplies</t>
        </is>
      </c>
    </row>
    <row r="468">
      <c r="A468" t="inlineStr">
        <is>
          <t>4127-EACH</t>
        </is>
      </c>
      <c r="B468" t="inlineStr">
        <is>
          <t>B07Q8XTMXF</t>
        </is>
      </c>
      <c r="C468" t="inlineStr">
        <is>
          <t>X003SC97MF</t>
        </is>
      </c>
      <c r="D468" t="n">
        <v>4127</v>
      </c>
      <c r="E468" t="inlineStr">
        <is>
          <t>FBA_4127-EACH</t>
        </is>
      </c>
      <c r="F468" t="inlineStr">
        <is>
          <t xml:space="preserve">• Use FNSKU to label each item (cover barcode). Apply outer box/case label accordingly to match item# (Cover all existing barcodes on the box/case) </t>
        </is>
      </c>
      <c r="H468" s="17" t="inlineStr">
        <is>
          <t xml:space="preserve">Apply outer box/case label accordingly to match item# (Cover all existing barcodes on box and case) </t>
        </is>
      </c>
      <c r="I468" s="30">
        <f>VLOOKUP(A468,'[5]ItemReport_10001042616_2025-02-'!$A:$U,21,0)</f>
        <v/>
      </c>
      <c r="J468" t="inlineStr">
        <is>
          <t>No Supplies</t>
        </is>
      </c>
    </row>
    <row r="469" ht="60" customHeight="1">
      <c r="A469" t="inlineStr">
        <is>
          <t>4127-PACK2</t>
        </is>
      </c>
      <c r="B469" t="inlineStr">
        <is>
          <t>B08DQ44MTT</t>
        </is>
      </c>
      <c r="F469" s="25" t="inlineStr">
        <is>
          <t>• Put 2 pcs into polybag and apply FNSKU labels on each of the poly bags.
• Insert the poly-bagged sets back to CASE (Cover all existing barcodes on the box/case)</t>
        </is>
      </c>
      <c r="I469" s="30">
        <f>VLOOKUP(A469,'[5]ItemReport_10001042616_2025-02-'!$A:$U,21,0)</f>
        <v/>
      </c>
      <c r="J469" t="inlineStr">
        <is>
          <t>Poly Bag 14.5 x 19</t>
        </is>
      </c>
    </row>
    <row r="470">
      <c r="A470" t="inlineStr">
        <is>
          <t>4140-CASE</t>
        </is>
      </c>
      <c r="B470" t="inlineStr">
        <is>
          <t>B07QB546ZG</t>
        </is>
      </c>
      <c r="C470" t="inlineStr">
        <is>
          <t>X003SBSJ9D</t>
        </is>
      </c>
      <c r="D470" t="n">
        <v>4140</v>
      </c>
      <c r="E470" t="inlineStr">
        <is>
          <t>FBA_4140-CASE</t>
        </is>
      </c>
      <c r="F470" t="inlineStr">
        <is>
          <t>• Apply label “THIS IS A SET”. Apply FNSKU to each case.
• *Make sure all labels stick securely on the case*. Apply outer case label. Cover all visible barcodes on case</t>
        </is>
      </c>
      <c r="I470" s="30">
        <f>VLOOKUP(A470,'[5]ItemReport_10001042616_2025-02-'!$A:$U,21,0)</f>
        <v/>
      </c>
      <c r="J470" t="inlineStr">
        <is>
          <t>No Supplies</t>
        </is>
      </c>
    </row>
    <row r="471">
      <c r="A471" t="inlineStr">
        <is>
          <t>4140-EACH</t>
        </is>
      </c>
      <c r="B471" t="inlineStr">
        <is>
          <t>B07Q84V32B</t>
        </is>
      </c>
      <c r="C471" t="inlineStr">
        <is>
          <t>X003Y7CZSH</t>
        </is>
      </c>
      <c r="D471" t="n">
        <v>4140</v>
      </c>
      <c r="E471" t="inlineStr">
        <is>
          <t>FBA_4140-EACH</t>
        </is>
      </c>
      <c r="F471" t="inlineStr">
        <is>
          <t xml:space="preserve">• Use FNSKU to label each item (cover barcode). Apply outer box/case label accordingly to match item# (Cover all existing barcodes on the box/case) </t>
        </is>
      </c>
      <c r="I471" s="30">
        <f>VLOOKUP(A471,'[5]ItemReport_10001042616_2025-02-'!$A:$U,21,0)</f>
        <v/>
      </c>
      <c r="J471" t="inlineStr">
        <is>
          <t>No Supplies</t>
        </is>
      </c>
    </row>
    <row r="472">
      <c r="A472" t="inlineStr">
        <is>
          <t>4141-EACH</t>
        </is>
      </c>
      <c r="B472" t="inlineStr">
        <is>
          <t>B07Q84PXRP</t>
        </is>
      </c>
      <c r="C472" t="inlineStr">
        <is>
          <t>X003SBSK2T</t>
        </is>
      </c>
      <c r="D472" t="n">
        <v>4141</v>
      </c>
      <c r="E472" t="inlineStr">
        <is>
          <t>FBA_4141-EACH</t>
        </is>
      </c>
      <c r="F472" t="inlineStr">
        <is>
          <t xml:space="preserve">• Use FNSKU to label each item (cover barcode). Apply outer box/case label accordingly to match item# (Cover all existing barcodes on the box/case) </t>
        </is>
      </c>
      <c r="H472" s="17" t="inlineStr">
        <is>
          <t xml:space="preserve">Apply outer box/case label accordingly to match item# (Cover all existing barcodes on box and case) </t>
        </is>
      </c>
      <c r="I472" s="30">
        <f>VLOOKUP(A472,'[5]ItemReport_10001042616_2025-02-'!$A:$U,21,0)</f>
        <v/>
      </c>
      <c r="J472" t="inlineStr">
        <is>
          <t>No Supplies</t>
        </is>
      </c>
    </row>
    <row r="473">
      <c r="A473" t="inlineStr">
        <is>
          <t>4142-EACH</t>
        </is>
      </c>
      <c r="B473" t="inlineStr">
        <is>
          <t>B07Q3T595W</t>
        </is>
      </c>
      <c r="F473" t="inlineStr">
        <is>
          <t xml:space="preserve">• Apply outer box/case label accordingly to match item# (Cover all existing barcodes on the box/case) </t>
        </is>
      </c>
      <c r="I473" s="30">
        <f>VLOOKUP(A473,'[5]ItemReport_10001042616_2025-02-'!$A:$U,21,0)</f>
        <v/>
      </c>
      <c r="J473" t="inlineStr">
        <is>
          <t>No Supplies</t>
        </is>
      </c>
    </row>
    <row r="474" ht="60" customHeight="1">
      <c r="A474" t="inlineStr">
        <is>
          <t>4142-PACK2</t>
        </is>
      </c>
      <c r="B474" t="inlineStr">
        <is>
          <t>B08DQ46Y42</t>
        </is>
      </c>
      <c r="F474" s="25" t="inlineStr">
        <is>
          <t>• Put 2 pcs into polybag and apply FNSKU labels on each of the poly bags.
• Insert the poly-bagged sets back to CASE (Cover all existing barcodes on the box/case)</t>
        </is>
      </c>
      <c r="I474" s="30">
        <f>VLOOKUP(A474,'[5]ItemReport_10001042616_2025-02-'!$A:$U,21,0)</f>
        <v/>
      </c>
      <c r="J474" t="inlineStr">
        <is>
          <t>Poly Bag 14.5 x 19</t>
        </is>
      </c>
    </row>
    <row r="475">
      <c r="A475" t="inlineStr">
        <is>
          <t>4143-CASE</t>
        </is>
      </c>
      <c r="B475" t="inlineStr">
        <is>
          <t>B07QD3GHFT</t>
        </is>
      </c>
      <c r="C475" t="inlineStr">
        <is>
          <t>X004KT3ZH3</t>
        </is>
      </c>
      <c r="F475" t="inlineStr">
        <is>
          <t>• Apply label “THIS IS A SET”. Apply FNSKU to each case.
• *Make sure all labels stick securely on the case*. Apply outer case label. Cover all visible barcodes on case</t>
        </is>
      </c>
      <c r="H475" s="17" t="inlineStr">
        <is>
          <t>• Apply label “THIS IS A SET” *DO NOT cover Case barcode*
• Apply outer case label</t>
        </is>
      </c>
      <c r="J475" t="inlineStr">
        <is>
          <t>No Supplies</t>
        </is>
      </c>
    </row>
    <row r="476">
      <c r="A476" t="inlineStr">
        <is>
          <t>4144-CASE</t>
        </is>
      </c>
      <c r="B476" t="inlineStr">
        <is>
          <t>B07QB54K2P</t>
        </is>
      </c>
      <c r="C476" t="inlineStr">
        <is>
          <t>X003SCFQPH</t>
        </is>
      </c>
      <c r="D476" t="n">
        <v>4144</v>
      </c>
      <c r="E476" t="inlineStr">
        <is>
          <t>FBA_4144-CASE</t>
        </is>
      </c>
      <c r="F476" t="inlineStr">
        <is>
          <t>• Apply label “THIS IS A SET”. Apply FNSKU to each case.
• *Make sure all labels stick securely on the case*. Apply outer case label. Cover all visible barcodes on case</t>
        </is>
      </c>
      <c r="I476" s="30">
        <f>VLOOKUP(A476,'[5]ItemReport_10001042616_2025-02-'!$A:$U,21,0)</f>
        <v/>
      </c>
      <c r="J476" t="inlineStr">
        <is>
          <t>No Supplies</t>
        </is>
      </c>
    </row>
    <row r="477">
      <c r="A477" t="inlineStr">
        <is>
          <t>4144-EACH</t>
        </is>
      </c>
      <c r="B477" t="inlineStr">
        <is>
          <t>B07Q84SJRL</t>
        </is>
      </c>
      <c r="C477" t="inlineStr">
        <is>
          <t>X003SC97O3</t>
        </is>
      </c>
      <c r="D477" t="n">
        <v>4144</v>
      </c>
      <c r="E477" t="inlineStr">
        <is>
          <t>FBA_4144-EACH</t>
        </is>
      </c>
      <c r="F477" t="inlineStr">
        <is>
          <t xml:space="preserve">• Use FNSKU to label each item (cover barcode). Apply outer box/case label accordingly to match item# (Cover all existing barcodes on the box/case) </t>
        </is>
      </c>
      <c r="H477" s="17" t="inlineStr">
        <is>
          <t xml:space="preserve">Apply outer box/case label accordingly to match item# (Cover all existing barcodes on box and case) </t>
        </is>
      </c>
      <c r="I477" s="30">
        <f>VLOOKUP(A477,'[5]ItemReport_10001042616_2025-02-'!$A:$U,21,0)</f>
        <v/>
      </c>
      <c r="J477" t="inlineStr">
        <is>
          <t>No Supplies</t>
        </is>
      </c>
    </row>
    <row r="478">
      <c r="A478" t="inlineStr">
        <is>
          <t>4145-EACH</t>
        </is>
      </c>
      <c r="B478" t="inlineStr">
        <is>
          <t>B07Q8WM9D9</t>
        </is>
      </c>
      <c r="C478" t="inlineStr">
        <is>
          <t>X003SBSK33</t>
        </is>
      </c>
      <c r="D478" t="n">
        <v>4145</v>
      </c>
      <c r="E478" t="inlineStr">
        <is>
          <t>FBA_4145-EACH</t>
        </is>
      </c>
      <c r="F478" t="inlineStr">
        <is>
          <t xml:space="preserve">• Use FNSKU to label each item (cover barcode). Apply outer box/case label accordingly to match item# (Cover all existing barcodes on the box/case) </t>
        </is>
      </c>
      <c r="H478" s="17" t="inlineStr">
        <is>
          <t xml:space="preserve">Apply outer box/case label accordingly to match item# (Cover all existing barcodes on box and case) </t>
        </is>
      </c>
      <c r="I478" s="30">
        <f>VLOOKUP(A478,'[5]ItemReport_10001042616_2025-02-'!$A:$U,21,0)</f>
        <v/>
      </c>
      <c r="J478" t="inlineStr">
        <is>
          <t>No Supplies</t>
        </is>
      </c>
    </row>
    <row r="479">
      <c r="A479" t="inlineStr">
        <is>
          <t>4146-EACH</t>
        </is>
      </c>
      <c r="B479" t="inlineStr">
        <is>
          <t>B07Q97RZJC</t>
        </is>
      </c>
      <c r="C479" t="inlineStr">
        <is>
          <t>X003L8UNND</t>
        </is>
      </c>
      <c r="D479" t="n">
        <v>4146</v>
      </c>
      <c r="E479" t="inlineStr">
        <is>
          <t>FBA_4146-EACH</t>
        </is>
      </c>
      <c r="F479" t="inlineStr">
        <is>
          <t xml:space="preserve">• Use FNSKU to label each item (cover barcode). Apply outer box/case label accordingly to match item# (Cover all existing barcodes on the box/case) </t>
        </is>
      </c>
      <c r="H479" s="17" t="inlineStr">
        <is>
          <t xml:space="preserve">Apply outer box/case label accordingly to match item# (Cover all existing barcodes on box and case) </t>
        </is>
      </c>
      <c r="I479" s="30">
        <f>VLOOKUP(A479,'[5]ItemReport_10001042616_2025-02-'!$A:$U,21,0)</f>
        <v/>
      </c>
      <c r="J479" t="inlineStr">
        <is>
          <t>No Supplies</t>
        </is>
      </c>
    </row>
    <row r="480" ht="60" customHeight="1">
      <c r="A480" t="inlineStr">
        <is>
          <t>4146-PACK2</t>
        </is>
      </c>
      <c r="B480" t="inlineStr">
        <is>
          <t>B08DQ15MSH</t>
        </is>
      </c>
      <c r="F480" s="25" t="inlineStr">
        <is>
          <t>• Put 2 pcs into polybag and apply FNSKU labels on each of the poly bags.
• Insert the poly-bagged sets back to CASE (Cover all existing barcodes on the box/case)</t>
        </is>
      </c>
      <c r="I480" s="30">
        <f>VLOOKUP(A480,'[5]ItemReport_10001042616_2025-02-'!$A:$U,21,0)</f>
        <v/>
      </c>
      <c r="J480" t="inlineStr">
        <is>
          <t>Poly Bag 14.5 x 19</t>
        </is>
      </c>
    </row>
    <row r="481">
      <c r="A481" t="inlineStr">
        <is>
          <t>4147-CASE</t>
        </is>
      </c>
      <c r="B481" t="inlineStr">
        <is>
          <t>B07QF4DFYG</t>
        </is>
      </c>
      <c r="C481" t="inlineStr">
        <is>
          <t>X003SC9BNP</t>
        </is>
      </c>
      <c r="D481" t="n">
        <v>4147</v>
      </c>
      <c r="E481" t="inlineStr">
        <is>
          <t>FBA_4147-CASE</t>
        </is>
      </c>
      <c r="F481" t="inlineStr">
        <is>
          <t>• Apply label “THIS IS A SET”. Apply FNSKU to each case.
• *Make sure all labels stick securely on the case*. Apply outer case label. Cover all visible barcodes on case</t>
        </is>
      </c>
      <c r="I481" s="30">
        <f>VLOOKUP(A481,'[5]ItemReport_10001042616_2025-02-'!$A:$U,21,0)</f>
        <v/>
      </c>
      <c r="J481" t="inlineStr">
        <is>
          <t>No Supplies</t>
        </is>
      </c>
    </row>
    <row r="482">
      <c r="A482" t="inlineStr">
        <is>
          <t>4147-EACH</t>
        </is>
      </c>
      <c r="B482" t="inlineStr">
        <is>
          <t>B07Q8SQSQF</t>
        </is>
      </c>
      <c r="C482" t="inlineStr">
        <is>
          <t>X003SBSJBL</t>
        </is>
      </c>
      <c r="D482" t="n">
        <v>4147</v>
      </c>
      <c r="E482" t="inlineStr">
        <is>
          <t>FBA_4147-EACH</t>
        </is>
      </c>
      <c r="F482" t="inlineStr">
        <is>
          <t xml:space="preserve">• Use FNSKU to label each item (cover barcode). Apply outer box/case label accordingly to match item# (Cover all existing barcodes on the box/case) </t>
        </is>
      </c>
      <c r="H482" s="17" t="inlineStr">
        <is>
          <t xml:space="preserve">Apply outer box/case label accordingly to match item# (Cover all existing barcodes on box and case) </t>
        </is>
      </c>
      <c r="I482" s="30">
        <f>VLOOKUP(A482,'[5]ItemReport_10001042616_2025-02-'!$A:$U,21,0)</f>
        <v/>
      </c>
      <c r="J482" t="inlineStr">
        <is>
          <t>No Supplies</t>
        </is>
      </c>
    </row>
    <row r="483">
      <c r="A483" t="inlineStr">
        <is>
          <t>4150-CASE</t>
        </is>
      </c>
      <c r="B483" t="inlineStr">
        <is>
          <t>B0921Q3T2Q</t>
        </is>
      </c>
      <c r="F483" t="inlineStr">
        <is>
          <t>• Apply label “THIS IS A SET”. Apply FNSKU to each case.
• *Make sure all labels stick securely on the case*. Apply outer case label. Cover all visible barcodes on case</t>
        </is>
      </c>
      <c r="I483" s="30">
        <f>VLOOKUP(A483,'[5]ItemReport_10001042616_2025-02-'!$A:$U,21,0)</f>
        <v/>
      </c>
      <c r="J483" t="inlineStr">
        <is>
          <t>No Supplies</t>
        </is>
      </c>
    </row>
    <row r="484">
      <c r="A484" t="inlineStr">
        <is>
          <t>4150-EACH</t>
        </is>
      </c>
      <c r="B484" t="inlineStr">
        <is>
          <t>B07Q5VSDJZ</t>
        </is>
      </c>
      <c r="C484" t="inlineStr">
        <is>
          <t>X003Y74FUN</t>
        </is>
      </c>
      <c r="D484" t="n">
        <v>4150</v>
      </c>
      <c r="E484" t="inlineStr">
        <is>
          <t>FBA_4150-EACH</t>
        </is>
      </c>
      <c r="F484" t="inlineStr">
        <is>
          <t xml:space="preserve">• Use FNSKU to label each item (cover barcode). Apply outer box/case label accordingly to match item# (Cover all existing barcodes on the box/case) </t>
        </is>
      </c>
      <c r="I484" s="30">
        <f>VLOOKUP(A484,'[5]ItemReport_10001042616_2025-02-'!$A:$U,21,0)</f>
        <v/>
      </c>
      <c r="J484" t="inlineStr">
        <is>
          <t>No Supplies</t>
        </is>
      </c>
    </row>
    <row r="485">
      <c r="A485" t="inlineStr">
        <is>
          <t>4151-EACH</t>
        </is>
      </c>
      <c r="B485" t="inlineStr">
        <is>
          <t>B07Q5VRB3P</t>
        </is>
      </c>
      <c r="F485" t="inlineStr">
        <is>
          <t xml:space="preserve">• Use FNSKU to label each item (cover barcode). Apply outer box/case label accordingly to match item# (Cover all existing barcodes on the box/case) </t>
        </is>
      </c>
      <c r="I485" s="30">
        <f>VLOOKUP(A485,'[5]ItemReport_10001042616_2025-02-'!$A:$U,21,0)</f>
        <v/>
      </c>
      <c r="J485" t="inlineStr">
        <is>
          <t>No Supplies</t>
        </is>
      </c>
    </row>
    <row r="486">
      <c r="A486" t="inlineStr">
        <is>
          <t>4398-BOX</t>
        </is>
      </c>
      <c r="B486" t="inlineStr">
        <is>
          <t>B07XF6PJJB</t>
        </is>
      </c>
      <c r="F486" t="inlineStr">
        <is>
          <t>• For inner box: apply “THIS IS A SET” label. *DO NOT cover Box barcode*
• Apply outer case label accordingly to match item# (Cover barcodes on the CASE)</t>
        </is>
      </c>
      <c r="I486" s="30">
        <f>VLOOKUP(A486,'[5]ItemReport_10001042616_2025-02-'!$A:$U,21,0)</f>
        <v/>
      </c>
      <c r="J486" t="inlineStr">
        <is>
          <t>No Supplies</t>
        </is>
      </c>
    </row>
    <row r="487">
      <c r="A487" t="inlineStr">
        <is>
          <t>4398-EACH</t>
        </is>
      </c>
      <c r="B487" t="inlineStr">
        <is>
          <t>B07SFKBQ7F</t>
        </is>
      </c>
      <c r="C487" t="inlineStr">
        <is>
          <t>X003GYE2EX</t>
        </is>
      </c>
      <c r="D487" t="n">
        <v>4398</v>
      </c>
      <c r="E487" t="inlineStr">
        <is>
          <t>FBA_4398-EACH</t>
        </is>
      </c>
      <c r="F487" t="inlineStr">
        <is>
          <t xml:space="preserve">• Use FNSKU to label each item (cover barcode). Apply outer box/case label accordingly to match item# (Cover all existing barcodes on the box/case) </t>
        </is>
      </c>
      <c r="H487" s="17" t="inlineStr">
        <is>
          <t xml:space="preserve">Apply outer box/case label accordingly to match item# (Cover all existing barcodes on box and case) </t>
        </is>
      </c>
      <c r="I487" s="30">
        <f>VLOOKUP(A487,'[5]ItemReport_10001042616_2025-02-'!$A:$U,21,0)</f>
        <v/>
      </c>
      <c r="J487" t="inlineStr">
        <is>
          <t>No Supplies</t>
        </is>
      </c>
    </row>
    <row r="488" ht="60" customHeight="1">
      <c r="A488" t="inlineStr">
        <is>
          <t>4398-PACK2</t>
        </is>
      </c>
      <c r="B488" t="inlineStr">
        <is>
          <t>B08DDHRDDF</t>
        </is>
      </c>
      <c r="C488" t="inlineStr">
        <is>
          <t>X0042UB9EB</t>
        </is>
      </c>
      <c r="D488" t="n">
        <v>4398</v>
      </c>
      <c r="E488" t="inlineStr">
        <is>
          <t>FBA_4398-PACK2</t>
        </is>
      </c>
      <c r="F488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488" s="30">
        <f>VLOOKUP(A488,'[5]ItemReport_10001042616_2025-02-'!$A:$U,21,0)</f>
        <v/>
      </c>
      <c r="J488" t="inlineStr">
        <is>
          <t>Poly Bag 9 x 12</t>
        </is>
      </c>
    </row>
    <row r="489" ht="60" customHeight="1">
      <c r="A489" t="inlineStr">
        <is>
          <t>4400-SET2</t>
        </is>
      </c>
      <c r="B489" t="inlineStr">
        <is>
          <t>B07SFT7P7X</t>
        </is>
      </c>
      <c r="C489" t="inlineStr">
        <is>
          <t>X0043UN7EF</t>
        </is>
      </c>
      <c r="E489" t="inlineStr">
        <is>
          <t>FBA_4400-SET2</t>
        </is>
      </c>
      <c r="F489" s="25" t="inlineStr">
        <is>
          <t>• Put 2 pcs (different color) per poly bag. Apply FNSKU on the poly bags.
• Put the poly-bagged sets back to BOX (Cover all existing barcodes on the box/case)</t>
        </is>
      </c>
      <c r="H489" s="39" t="inlineStr">
        <is>
          <t>• Insert 2 pcs per poly bag (differnet color). Apply item label on each of the poly bags.
• Insert the poly-bagged sets back to BOX (Cover all existing barcodes on the box/case)</t>
        </is>
      </c>
      <c r="I489" s="30">
        <f>VLOOKUP(A489,'[5]ItemReport_10001042616_2025-02-'!$A:$U,21,0)</f>
        <v/>
      </c>
      <c r="J489" t="inlineStr">
        <is>
          <t>Poly Bag 6 x 9</t>
        </is>
      </c>
    </row>
    <row r="490" ht="45" customHeight="1">
      <c r="A490" t="inlineStr">
        <is>
          <t>4401-SET6</t>
        </is>
      </c>
      <c r="B490" t="inlineStr">
        <is>
          <t>B07SFT8ZG7</t>
        </is>
      </c>
      <c r="C490" t="inlineStr">
        <is>
          <t>X0040DLEAJ</t>
        </is>
      </c>
      <c r="D490" t="n">
        <v>4401</v>
      </c>
      <c r="E490" t="inlineStr">
        <is>
          <t>FBA_4401-SET6</t>
        </is>
      </c>
      <c r="F490" s="25" t="inlineStr">
        <is>
          <t>• Put 6 pcs into poly bag (Different color), apply FNSKU label. 
• Insert the poly-bagged sets back to CASE. Discard inner box.  (Cover all existing barcodes on the box/case)</t>
        </is>
      </c>
      <c r="I490" s="30">
        <f>VLOOKUP(A490,'[5]ItemReport_10001042616_2025-02-'!$A:$U,21,0)</f>
        <v/>
      </c>
      <c r="J490" t="inlineStr">
        <is>
          <t>Poly Bag 9 x 12</t>
        </is>
      </c>
    </row>
    <row r="491" ht="60" customHeight="1">
      <c r="A491" t="inlineStr">
        <is>
          <t>4403-SET6</t>
        </is>
      </c>
      <c r="B491" t="inlineStr">
        <is>
          <t>B0BRNSWP12</t>
        </is>
      </c>
      <c r="C491" t="inlineStr">
        <is>
          <t>X0043V3DCZ</t>
        </is>
      </c>
      <c r="E491" t="inlineStr">
        <is>
          <t>FBA_4403-SET6</t>
        </is>
      </c>
      <c r="F491" s="25" t="inlineStr">
        <is>
          <t>• Insert 6 pcs (different color) per poly bag. Apply FNSKU labels on each of the poly bags. Cover all existing barcode.
• Insert the poly-bagged sets back to BOX. (Cover all existing barcodes on the box/case)</t>
        </is>
      </c>
      <c r="H491" s="39" t="inlineStr">
        <is>
          <t>• Insert 6 pcs per poly bag (differnet color). Apply item label on each of the poly bags.
• Insert the poly-bagged sets back to CASE (Cover all existing barcodes on the box/case)</t>
        </is>
      </c>
      <c r="I491" s="30">
        <f>VLOOKUP(A491,'[5]ItemReport_10001042616_2025-02-'!$A:$U,21,0)</f>
        <v/>
      </c>
      <c r="J491" t="inlineStr">
        <is>
          <t>Poly Bag 7.5 x 10.5</t>
        </is>
      </c>
    </row>
    <row r="492" ht="60" customHeight="1">
      <c r="A492" t="inlineStr">
        <is>
          <t>1614-PACK2</t>
        </is>
      </c>
      <c r="B492" t="inlineStr">
        <is>
          <t>B08DL3ZP26</t>
        </is>
      </c>
      <c r="D492" t="n">
        <v>1614</v>
      </c>
      <c r="F492" t="inlineStr">
        <is>
          <t>• Insert 2 pcs into poly bag, apply FNSKU label.
• Put back to CASE (Cover all existing barcodes on the box/case)</t>
        </is>
      </c>
      <c r="H492" s="39" t="inlineStr">
        <is>
          <t>• Insert 2 pcs per poly bag. Apply Item label on each of the poly bags.
• Insert the poly-bagged sets back to BOX (Cover all existing barcodes on the box/case)</t>
        </is>
      </c>
    </row>
    <row r="493" ht="45" customHeight="1">
      <c r="A493" t="inlineStr">
        <is>
          <t>4411-SET4</t>
        </is>
      </c>
      <c r="B493" t="inlineStr">
        <is>
          <t>B07S8ZBSMN</t>
        </is>
      </c>
      <c r="D493" t="n">
        <v>4411</v>
      </c>
      <c r="H493" s="39" t="inlineStr">
        <is>
          <t>• Insert 4 pcs (Different color) per poly bag. Apply item label. 
• Insert poly bags back to BOX. (Cover all existing barcodes on the box/case)</t>
        </is>
      </c>
      <c r="I493" s="30">
        <f>VLOOKUP(A493,'[5]ItemReport_10001042616_2025-02-'!$A:$U,21,0)</f>
        <v/>
      </c>
    </row>
    <row r="494">
      <c r="A494" t="inlineStr">
        <is>
          <t>4420-BOX</t>
        </is>
      </c>
      <c r="B494" t="inlineStr">
        <is>
          <t>B08KWM92VL</t>
        </is>
      </c>
      <c r="F4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494" s="30">
        <f>VLOOKUP(A494,'[5]ItemReport_10001042616_2025-02-'!$A:$U,21,0)</f>
        <v/>
      </c>
      <c r="J494" t="inlineStr">
        <is>
          <t>No Supplies</t>
        </is>
      </c>
    </row>
    <row r="495" ht="60" customHeight="1">
      <c r="A495" t="inlineStr">
        <is>
          <t>780-PACK2</t>
        </is>
      </c>
      <c r="B495" t="inlineStr">
        <is>
          <t>B08F789QFV</t>
        </is>
      </c>
      <c r="H495" s="39" t="inlineStr">
        <is>
          <t>• Insert 2 pcs per poly bag. Apply Item label on each of the poly bags.
• Insert the poly-bagged sets back to BOX (Cover all existing barcodes on the box/case)</t>
        </is>
      </c>
      <c r="I495" s="30">
        <f>VLOOKUP(A495,'[5]ItemReport_10001042616_2025-02-'!$A:$U,21,0)</f>
        <v/>
      </c>
    </row>
    <row r="496" ht="60" customHeight="1">
      <c r="A496" t="inlineStr">
        <is>
          <t>45090-SET2</t>
        </is>
      </c>
      <c r="B496" t="inlineStr">
        <is>
          <t>B0CW25WS1Q</t>
        </is>
      </c>
      <c r="C496" t="inlineStr">
        <is>
          <t>X004BHQBUR</t>
        </is>
      </c>
      <c r="H496" s="39" t="inlineStr">
        <is>
          <t>• Put 2 pcs (different color) into polybag and apply item labels on each of the poly bags.
• Insert the poly-bagged sets back to CASE (Cover all existing barcodes on the box/case)</t>
        </is>
      </c>
      <c r="I496" s="30">
        <f>VLOOKUP(A496,'[5]ItemReport_10001042616_2025-02-'!$A:$U,21,0)</f>
        <v/>
      </c>
    </row>
    <row r="497" ht="60" customHeight="1">
      <c r="A497" t="inlineStr">
        <is>
          <t>782-PACK2</t>
        </is>
      </c>
      <c r="B497" t="inlineStr">
        <is>
          <t>B08F7GC6V4</t>
        </is>
      </c>
      <c r="H497" s="39" t="inlineStr">
        <is>
          <t>• Insert 2 pcs per poly bag. Apply Item label on each of the poly bags.
• Insert the poly-bagged sets back to BOX (Cover all existing barcodes on the box/case)</t>
        </is>
      </c>
      <c r="I497" s="30">
        <f>VLOOKUP(A497,'[5]ItemReport_10001042616_2025-02-'!$A:$U,21,0)</f>
        <v/>
      </c>
    </row>
    <row r="498" ht="60" customHeight="1">
      <c r="A498" t="inlineStr">
        <is>
          <t>450-A-SET2</t>
        </is>
      </c>
      <c r="B498" t="inlineStr">
        <is>
          <t>B07SJ91XHY</t>
        </is>
      </c>
      <c r="D498" t="inlineStr">
        <is>
          <t>450-A</t>
        </is>
      </c>
      <c r="E498" t="inlineStr">
        <is>
          <t>450-A-SET2</t>
        </is>
      </c>
      <c r="F498" s="25" t="inlineStr">
        <is>
          <t>• Put 2 pcs (different color) per poly bag. Apply FNSKU on the poly bags.
• Put the poly-bagged sets back to BOX (Cover all existing barcodes on the box/case)</t>
        </is>
      </c>
      <c r="H498" s="39" t="inlineStr">
        <is>
          <t>• Insert 2 pcs per poly bag (differnet color). Apply item label on each of the poly bags.
• Insert the poly-bagged sets back to BOX (Cover all existing barcodes on the box/case)</t>
        </is>
      </c>
      <c r="I498" s="30">
        <f>VLOOKUP(A498,'[5]ItemReport_10001042616_2025-02-'!$A:$U,21,0)</f>
        <v/>
      </c>
      <c r="J498" t="inlineStr">
        <is>
          <t>Poly Bag 6 x 9</t>
        </is>
      </c>
    </row>
    <row r="499">
      <c r="A499" t="inlineStr">
        <is>
          <t>451-EACH</t>
        </is>
      </c>
      <c r="B499" t="inlineStr">
        <is>
          <t>B003BMWUZC</t>
        </is>
      </c>
      <c r="D499" t="n">
        <v>451</v>
      </c>
      <c r="E499" t="inlineStr">
        <is>
          <t>451-EACH</t>
        </is>
      </c>
      <c r="H499" s="17" t="inlineStr">
        <is>
          <t xml:space="preserve">Apply outer box/case label accordingly to match item# (Cover all existing barcodes on box and case) </t>
        </is>
      </c>
      <c r="I499" s="30">
        <f>VLOOKUP(A499,'[5]ItemReport_10001042616_2025-02-'!$A:$U,21,0)</f>
        <v/>
      </c>
      <c r="J499" t="inlineStr">
        <is>
          <t>No Supplies</t>
        </is>
      </c>
    </row>
    <row r="500" ht="60" customHeight="1">
      <c r="A500" t="inlineStr">
        <is>
          <t>718-PACK2</t>
        </is>
      </c>
      <c r="B500" t="inlineStr">
        <is>
          <t>B08F7KC9JP</t>
        </is>
      </c>
      <c r="H500" s="39" t="inlineStr">
        <is>
          <t>• Put 2 pcs into polybag and apply item labels on each of the poly bags.
• Insert the poly-bagged sets back to BOX (Cover all existing barcodes on the box/case)</t>
        </is>
      </c>
      <c r="I500" s="30">
        <f>VLOOKUP(A500,'[5]ItemReport_10001042616_2025-02-'!$A:$U,21,0)</f>
        <v/>
      </c>
      <c r="J500" t="inlineStr">
        <is>
          <t>Poly Bag 6 x 9</t>
        </is>
      </c>
    </row>
    <row r="501" ht="60" customHeight="1">
      <c r="A501" t="inlineStr">
        <is>
          <t>453-SET4</t>
        </is>
      </c>
      <c r="B501" t="inlineStr">
        <is>
          <t>B07SJ92M86</t>
        </is>
      </c>
      <c r="F501" s="25" t="inlineStr">
        <is>
          <t>• Put 4 pcs (different color) into polybag and apply FNSKU labels on each of the poly bags.
• Insert the poly-bagged sets back to CASE (Cover all existing barcodes on the box/case)</t>
        </is>
      </c>
      <c r="I501" s="30">
        <f>VLOOKUP(A501,'[5]ItemReport_10001042616_2025-02-'!$A:$U,21,0)</f>
        <v/>
      </c>
      <c r="J501" t="inlineStr">
        <is>
          <t>Poly Bag 7.5 x 10.5</t>
        </is>
      </c>
    </row>
    <row r="502" ht="60" customHeight="1">
      <c r="A502" t="inlineStr">
        <is>
          <t>741-PACK2</t>
        </is>
      </c>
      <c r="B502" t="inlineStr">
        <is>
          <t>B08FBJYYLP</t>
        </is>
      </c>
      <c r="F502" t="inlineStr">
        <is>
          <t>• Insert 2 pcs into poly bag, apply FNSKU label.
• Put back to CASE (Cover all existing barcodes on the box/case)</t>
        </is>
      </c>
      <c r="H502" s="39" t="inlineStr">
        <is>
          <t>• Put 2 pcs into polybag and apply item labels on each of the poly bags.
• Insert the poly-bagged sets back to BOX (Cover all existing barcodes on the box/case)</t>
        </is>
      </c>
      <c r="I502" s="30">
        <f>VLOOKUP(A502,'[5]ItemReport_10001042616_2025-02-'!$A:$U,21,0)</f>
        <v/>
      </c>
      <c r="J502" t="inlineStr">
        <is>
          <t>Poly Bag 7.5 x 10.5</t>
        </is>
      </c>
    </row>
    <row r="503" ht="60" customHeight="1">
      <c r="A503" t="inlineStr">
        <is>
          <t>4576336-SET2</t>
        </is>
      </c>
      <c r="B503" t="inlineStr">
        <is>
          <t>B08BX4PKB1</t>
        </is>
      </c>
      <c r="C503" t="inlineStr">
        <is>
          <t>X0045UZMN7</t>
        </is>
      </c>
      <c r="F503" s="25" t="inlineStr">
        <is>
          <t>• Put 2 pcs into polybag (different color) and apply FNSKU labels on each of the poly bags.
• Insert the poly-bagged sets back to CASE (Cover all existing barcodes on the box/case)</t>
        </is>
      </c>
      <c r="I503" s="30">
        <f>VLOOKUP(A503,'[5]ItemReport_10001042616_2025-02-'!$A:$U,21,0)</f>
        <v/>
      </c>
    </row>
    <row r="504" ht="60" customHeight="1">
      <c r="A504" t="inlineStr">
        <is>
          <t>523-PACK4</t>
        </is>
      </c>
      <c r="B504" t="inlineStr">
        <is>
          <t>B08FBMWMYW</t>
        </is>
      </c>
      <c r="H504" s="39" t="inlineStr">
        <is>
          <t>• Insert 4 pcs per poly bag. Apply Item label on each of the poly bags.
• Insert the poly-bagged sets back to CASE (Cover all existing barcodes on the box/case)</t>
        </is>
      </c>
      <c r="I504" s="30">
        <f>VLOOKUP(A504,'[5]ItemReport_10001042616_2025-02-'!$A:$U,21,0)</f>
        <v/>
      </c>
    </row>
    <row r="505" ht="60" customHeight="1">
      <c r="A505" t="inlineStr">
        <is>
          <t>4576436-SET2</t>
        </is>
      </c>
      <c r="B505" t="inlineStr">
        <is>
          <t>B0921MD44J</t>
        </is>
      </c>
      <c r="C505" t="inlineStr">
        <is>
          <t>X004HAUUQT</t>
        </is>
      </c>
      <c r="F505" s="25" t="inlineStr">
        <is>
          <t>• Put 2 pcs (different color) into polybag and apply FNSKU labels on each of the poly bags.
• Insert the poly-bagged sets back to CASE (Cover all existing barcodes on the box/case)</t>
        </is>
      </c>
      <c r="H505" s="25" t="inlineStr">
        <is>
          <t>• Put 2 pcs (different color) into polybag and apply Item label on each of the poly bags.
• Insert the poly-bagged sets back to CASE (Cover all existing barcodes on the box/case)</t>
        </is>
      </c>
      <c r="I505" s="30">
        <f>VLOOKUP(A505,'[5]ItemReport_10001042616_2025-02-'!$A:$U,21,0)</f>
        <v/>
      </c>
    </row>
    <row r="506" ht="60" customHeight="1">
      <c r="A506" t="inlineStr">
        <is>
          <t>568-PACK6</t>
        </is>
      </c>
      <c r="B506" t="inlineStr">
        <is>
          <t>B08FBNW8LR</t>
        </is>
      </c>
      <c r="H506" s="39" t="inlineStr">
        <is>
          <t>• Put 6 pcs into polybag and apply item labels on each of the poly bags.
• Insert the poly-bagged sets back to CASE (Cover all existing barcodes on the box/case)</t>
        </is>
      </c>
      <c r="I506" s="30">
        <f>VLOOKUP(A506,'[5]ItemReport_10001042616_2025-02-'!$A:$U,21,0)</f>
        <v/>
      </c>
      <c r="J506" t="inlineStr">
        <is>
          <t>Poly Bag 12 x 15.5</t>
        </is>
      </c>
    </row>
    <row r="507" ht="60" customHeight="1">
      <c r="A507" t="inlineStr">
        <is>
          <t>4577036-SET2</t>
        </is>
      </c>
      <c r="B507" t="inlineStr">
        <is>
          <t>B0897CBHTZ</t>
        </is>
      </c>
      <c r="C507" t="inlineStr">
        <is>
          <t>X004BHUY9L</t>
        </is>
      </c>
      <c r="D507" t="n">
        <v>4577036</v>
      </c>
      <c r="F507" s="25" t="inlineStr">
        <is>
          <t>• Put 2 pcs (different color) into polybag and apply FNSKU labels on each of the poly bags.
• Insert the poly-bagged sets back to CASE (Cover all existing barcodes on the box/case)</t>
        </is>
      </c>
      <c r="I507" s="30">
        <f>VLOOKUP(A507,'[5]ItemReport_10001042616_2025-02-'!$A:$U,21,0)</f>
        <v/>
      </c>
    </row>
    <row r="508" ht="60" customHeight="1">
      <c r="A508" t="inlineStr">
        <is>
          <t>5091-PACK4</t>
        </is>
      </c>
      <c r="B508" t="inlineStr">
        <is>
          <t>B08FBNWS5X</t>
        </is>
      </c>
      <c r="H508" s="39" t="inlineStr">
        <is>
          <t>• Put 4 pcs into polybag and apply item labels on each of the poly bags.
• Insert the poly-bagged sets back to CASE (Cover all existing barcodes on the box/case)</t>
        </is>
      </c>
      <c r="I508" s="30">
        <f>VLOOKUP(A508,'[5]ItemReport_10001042616_2025-02-'!$A:$U,21,0)</f>
        <v/>
      </c>
      <c r="J508" t="inlineStr">
        <is>
          <t>Poly Bag 12 x 15.5</t>
        </is>
      </c>
    </row>
    <row r="509">
      <c r="A509" t="inlineStr">
        <is>
          <t>465-EACH</t>
        </is>
      </c>
      <c r="B509" t="inlineStr">
        <is>
          <t>B07T766984</t>
        </is>
      </c>
      <c r="D509" t="n">
        <v>465</v>
      </c>
      <c r="F509" t="inlineStr">
        <is>
          <t xml:space="preserve">• Use FNSKU to label each item (cover barcode). Apply outer box/case label accordingly to match item# (Cover all existing barcodes on the box/case) </t>
        </is>
      </c>
      <c r="H509" s="17" t="inlineStr">
        <is>
          <t xml:space="preserve">Apply outer box/case label accordingly to match item# (Cover all existing barcodes on box and case) </t>
        </is>
      </c>
      <c r="I509" s="30">
        <f>VLOOKUP(A509,'[5]ItemReport_10001042616_2025-02-'!$A:$U,21,0)</f>
        <v/>
      </c>
      <c r="J509" t="inlineStr">
        <is>
          <t>No Supplies</t>
        </is>
      </c>
    </row>
    <row r="510">
      <c r="A510" t="inlineStr">
        <is>
          <t>465-EACH-1</t>
        </is>
      </c>
      <c r="B510" t="inlineStr">
        <is>
          <t>B07T766984</t>
        </is>
      </c>
      <c r="C510" t="inlineStr">
        <is>
          <t>X003T9Y59H</t>
        </is>
      </c>
      <c r="D510" t="n">
        <v>465</v>
      </c>
      <c r="E510" t="inlineStr">
        <is>
          <t>FBA_465-EACH-1</t>
        </is>
      </c>
      <c r="F510" t="inlineStr">
        <is>
          <t xml:space="preserve">• Use FNSKU to label each item (cover barcode). Apply outer box/case label accordingly to match item# (Cover all existing barcodes on the box/case) </t>
        </is>
      </c>
      <c r="H510" s="17" t="inlineStr">
        <is>
          <t xml:space="preserve">Apply outer box/case label accordingly to match item# (Cover all existing barcodes on box and case) </t>
        </is>
      </c>
      <c r="I510" s="30">
        <f>VLOOKUP(A510,'[5]ItemReport_10001042616_2025-02-'!$A:$U,21,0)</f>
        <v/>
      </c>
      <c r="J510" t="inlineStr">
        <is>
          <t>No Supplies</t>
        </is>
      </c>
    </row>
    <row r="511">
      <c r="A511" t="inlineStr">
        <is>
          <t>465-EACH-B</t>
        </is>
      </c>
      <c r="B511" t="inlineStr">
        <is>
          <t>B000BLJEKU</t>
        </is>
      </c>
      <c r="C511" t="inlineStr">
        <is>
          <t>B000BLJEKU</t>
        </is>
      </c>
      <c r="D511" t="n">
        <v>465</v>
      </c>
      <c r="E511" t="inlineStr">
        <is>
          <t>FBA_465-EACH-B</t>
        </is>
      </c>
      <c r="F511" t="inlineStr">
        <is>
          <t xml:space="preserve">Apply outer box/case label accordingly to match item# (Cover all existing barcodes on the box/case) </t>
        </is>
      </c>
      <c r="I511" s="30">
        <f>VLOOKUP(A511,'[5]ItemReport_10001042616_2025-02-'!$A:$U,21,0)</f>
        <v/>
      </c>
      <c r="J511" t="inlineStr">
        <is>
          <t>No Supplies</t>
        </is>
      </c>
    </row>
    <row r="512" ht="60" customHeight="1">
      <c r="A512" t="inlineStr">
        <is>
          <t>1217-PACK2</t>
        </is>
      </c>
      <c r="B512" t="inlineStr">
        <is>
          <t>B08FRR4MM9</t>
        </is>
      </c>
      <c r="F512" t="inlineStr">
        <is>
          <t>• Insert 2 pcs into poly bag, apply FNSKU label.
• Put back to CASE (Cover all existing barcodes on the box/case)</t>
        </is>
      </c>
      <c r="H512" s="39" t="inlineStr">
        <is>
          <t>• Put 2 pcs into polybag and apply item labels on each of the poly bags.
• Insert the poly-bagged sets back to BOX (Cover all existing barcodes on the box/case)</t>
        </is>
      </c>
      <c r="I512" s="30">
        <f>VLOOKUP(A512,'[5]ItemReport_10001042616_2025-02-'!$A:$U,21,0)</f>
        <v/>
      </c>
    </row>
    <row r="513" ht="60" customHeight="1">
      <c r="A513" t="inlineStr">
        <is>
          <t>1251-PACK2</t>
        </is>
      </c>
      <c r="B513" t="inlineStr">
        <is>
          <t>B08FRRKKHM</t>
        </is>
      </c>
      <c r="F513" t="inlineStr">
        <is>
          <t>• Insert 2 pcs into poly bag, apply FNSKU label.
• Put back to CASE (Cover all existing barcodes on the box/case)</t>
        </is>
      </c>
      <c r="H513" s="39" t="inlineStr">
        <is>
          <t>• Insert 2 pcs per poly bag. Apply Item label on each of the poly bags.
• Insert the poly-bagged sets back to BOX (Cover all existing barcodes on the box/case)</t>
        </is>
      </c>
      <c r="I513" s="30">
        <f>VLOOKUP(A513,'[5]ItemReport_10001042616_2025-02-'!$A:$U,21,0)</f>
        <v/>
      </c>
    </row>
    <row r="514">
      <c r="A514" t="inlineStr">
        <is>
          <t>5002-EACH</t>
        </is>
      </c>
      <c r="B514" t="inlineStr">
        <is>
          <t>B00886FNA0</t>
        </is>
      </c>
      <c r="C514" t="inlineStr">
        <is>
          <t>B00886FNA0</t>
        </is>
      </c>
      <c r="D514" t="n">
        <v>5002</v>
      </c>
      <c r="E514" t="inlineStr">
        <is>
          <t>FBA_5002-EACH</t>
        </is>
      </c>
      <c r="F514" t="inlineStr">
        <is>
          <t xml:space="preserve">• Use FNSKU to label each item (cover barcode). Apply outer case label accordingly to match item# (Cover all existing barcodes on the case) </t>
        </is>
      </c>
      <c r="I514" s="30">
        <f>VLOOKUP(A514,'[5]ItemReport_10001042616_2025-02-'!$A:$U,21,0)</f>
        <v/>
      </c>
      <c r="J514" t="inlineStr">
        <is>
          <t>No Supplies</t>
        </is>
      </c>
    </row>
    <row r="515">
      <c r="A515" t="inlineStr">
        <is>
          <t>5003-EACH</t>
        </is>
      </c>
      <c r="B515" t="inlineStr">
        <is>
          <t>B07RP3MRY1</t>
        </is>
      </c>
      <c r="F515" t="inlineStr">
        <is>
          <t xml:space="preserve">• Use FNSKU to label each item (cover barcode). Apply outer case label accordingly to match item# (Cover all existing barcodes on the case) </t>
        </is>
      </c>
      <c r="I515" s="30">
        <f>VLOOKUP(A515,'[5]ItemReport_10001042616_2025-02-'!$A:$U,21,0)</f>
        <v/>
      </c>
      <c r="J515" t="inlineStr">
        <is>
          <t>No Supplies</t>
        </is>
      </c>
    </row>
    <row r="516">
      <c r="A516" t="inlineStr">
        <is>
          <t>5004-EACH</t>
        </is>
      </c>
      <c r="B516" t="inlineStr">
        <is>
          <t>B07RN31Z2R</t>
        </is>
      </c>
      <c r="C516" t="inlineStr">
        <is>
          <t>X0045V2QI5</t>
        </is>
      </c>
      <c r="F516" t="inlineStr">
        <is>
          <t xml:space="preserve">• Use FNSKU to label each item (cover barcode). Apply outer case label accordingly to match item# (Cover all existing barcodes on the case) </t>
        </is>
      </c>
      <c r="I516" s="30">
        <f>VLOOKUP(A516,'[5]ItemReport_10001042616_2025-02-'!$A:$U,21,0)</f>
        <v/>
      </c>
      <c r="J516" t="inlineStr">
        <is>
          <t>No Supplies</t>
        </is>
      </c>
    </row>
    <row r="517">
      <c r="A517" t="inlineStr">
        <is>
          <t>5009-EACH</t>
        </is>
      </c>
      <c r="B517" t="inlineStr">
        <is>
          <t>B0018MU7JI</t>
        </is>
      </c>
      <c r="C517" t="inlineStr">
        <is>
          <t>X00484NR4V</t>
        </is>
      </c>
      <c r="D517" t="n">
        <v>5009</v>
      </c>
      <c r="E517" t="inlineStr">
        <is>
          <t>FBA_5009-EACH</t>
        </is>
      </c>
      <c r="F517" t="inlineStr">
        <is>
          <t xml:space="preserve">• Use FNSKU to label each item (cover barcode). Apply outer box/case label accordingly to match item# (Cover all existing barcodes on the box/case) </t>
        </is>
      </c>
      <c r="H517" s="17" t="inlineStr">
        <is>
          <t xml:space="preserve">Apply outer box/case label accordingly to match item# (Cover all existing barcodes on box and case) </t>
        </is>
      </c>
      <c r="I517" s="30">
        <f>VLOOKUP(A517,'[5]ItemReport_10001042616_2025-02-'!$A:$U,21,0)</f>
        <v/>
      </c>
      <c r="J517" t="inlineStr">
        <is>
          <t>No Supplies</t>
        </is>
      </c>
    </row>
    <row r="518">
      <c r="A518" t="inlineStr">
        <is>
          <t>5009-EACH-1</t>
        </is>
      </c>
      <c r="B518" t="inlineStr">
        <is>
          <t>B0018MU7JI</t>
        </is>
      </c>
      <c r="C518" t="inlineStr">
        <is>
          <t>B0018MU7JI</t>
        </is>
      </c>
      <c r="D518" t="n">
        <v>5009</v>
      </c>
      <c r="E518" t="inlineStr">
        <is>
          <t>FBA_5009-EACH-1</t>
        </is>
      </c>
      <c r="F518" t="inlineStr">
        <is>
          <t xml:space="preserve">• Use FNSKU to label each item (cover barcode). Apply outer box/case label accordingly to match item# (Cover all existing barcodes on the box/case) </t>
        </is>
      </c>
      <c r="I518" s="30">
        <f>VLOOKUP(A518,'[5]ItemReport_10001042616_2025-02-'!$A:$U,21,0)</f>
        <v/>
      </c>
      <c r="J518" t="inlineStr">
        <is>
          <t>No Supplies</t>
        </is>
      </c>
    </row>
    <row r="519" ht="60" customHeight="1">
      <c r="A519" t="inlineStr">
        <is>
          <t>5009-PACK4</t>
        </is>
      </c>
      <c r="B519" t="inlineStr">
        <is>
          <t>B0BRTGS1V3</t>
        </is>
      </c>
      <c r="C519" t="inlineStr">
        <is>
          <t>X003LAOHXX</t>
        </is>
      </c>
      <c r="D519" t="n">
        <v>5009</v>
      </c>
      <c r="E519" t="inlineStr">
        <is>
          <t>FBA_5009-PACK4</t>
        </is>
      </c>
      <c r="F519" s="25" t="inlineStr">
        <is>
          <t xml:space="preserve">• Tape 4 pcs together. Apply FNSKU labels on each set. Cover barcode.
• Insert all Sets back to CASE. (Cover all existing barcodes on the box/case) </t>
        </is>
      </c>
      <c r="I519" s="30">
        <f>VLOOKUP(A519,'[5]ItemReport_10001042616_2025-02-'!$A:$U,21,0)</f>
        <v/>
      </c>
      <c r="J519" t="inlineStr">
        <is>
          <t>TAPE</t>
        </is>
      </c>
    </row>
    <row r="520" ht="30" customHeight="1">
      <c r="A520" t="inlineStr">
        <is>
          <t>5011-EACH</t>
        </is>
      </c>
      <c r="B520" t="inlineStr">
        <is>
          <t>B001BO40DC</t>
        </is>
      </c>
      <c r="C520" t="inlineStr">
        <is>
          <t>B001BO40DC</t>
        </is>
      </c>
      <c r="D520" t="n">
        <v>5011</v>
      </c>
      <c r="E520" t="inlineStr">
        <is>
          <t>FBA_5011-EACH</t>
        </is>
      </c>
      <c r="F520" t="inlineStr">
        <is>
          <t xml:space="preserve">• Use FNSKU to label each item (cover barcode). Apply outer box/case label accordingly to match item# (Cover all existing barcodes on the box/case) </t>
        </is>
      </c>
      <c r="H520" s="25" t="inlineStr">
        <is>
          <t xml:space="preserve">• Apply outer box/case label accordingly to match item# (Cover all existing barcodes on the box/case) </t>
        </is>
      </c>
      <c r="I520" s="30">
        <f>VLOOKUP(A520,'[5]ItemReport_10001042616_2025-02-'!$A:$U,21,0)</f>
        <v/>
      </c>
      <c r="J520" t="inlineStr">
        <is>
          <t>No Supplies</t>
        </is>
      </c>
    </row>
    <row r="521" ht="45" customHeight="1">
      <c r="A521" t="inlineStr">
        <is>
          <t>5011-PACK2</t>
        </is>
      </c>
      <c r="B521" t="inlineStr">
        <is>
          <t>B0127E8W0Q</t>
        </is>
      </c>
      <c r="C521" t="inlineStr">
        <is>
          <t>B0127E8W0Q</t>
        </is>
      </c>
      <c r="D521" t="n">
        <v>5011</v>
      </c>
      <c r="E521" t="inlineStr">
        <is>
          <t>FBA_5011-PACK2</t>
        </is>
      </c>
      <c r="F521" s="25" t="inlineStr">
        <is>
          <t>• Insert 2 pcs into poly bag, apply FNSKU label.
• Put back to CASE (Cover all existing barcodes on the box/case)</t>
        </is>
      </c>
      <c r="H521" s="39" t="inlineStr">
        <is>
          <t>• Insert 2 pcs into poly bag, apply Item label label.
• Insert poly bags back to CASE. (Cover all existing barcodes on the box/case)</t>
        </is>
      </c>
      <c r="I521" s="30">
        <f>VLOOKUP(A521,'[5]ItemReport_10001042616_2025-02-'!$A:$U,21,0)</f>
        <v/>
      </c>
      <c r="J521" t="inlineStr">
        <is>
          <t>Poly Bag 12 x 15.5</t>
        </is>
      </c>
    </row>
    <row r="522" ht="60" customHeight="1">
      <c r="A522" t="inlineStr">
        <is>
          <t>5011-PACK4</t>
        </is>
      </c>
      <c r="B522" t="inlineStr">
        <is>
          <t>B0127E92VE</t>
        </is>
      </c>
      <c r="C522" t="inlineStr">
        <is>
          <t>B0127E92VE</t>
        </is>
      </c>
      <c r="D522" t="n">
        <v>5011</v>
      </c>
      <c r="E522" t="inlineStr">
        <is>
          <t>FBA_5011-PACK4</t>
        </is>
      </c>
      <c r="F522" s="25" t="inlineStr">
        <is>
          <t>• Insert 4 pcs per poly bag. Apply FNSKU labels on each of the poly bags.
• Insert the poly-bagged sets back to CASE. (Cover all existing barcodes on the box/case)</t>
        </is>
      </c>
      <c r="I522" s="30">
        <f>VLOOKUP(A522,'[5]ItemReport_10001042616_2025-02-'!$A:$U,21,0)</f>
        <v/>
      </c>
      <c r="J522" t="inlineStr">
        <is>
          <t>Poly Bag 14.5 x 19</t>
        </is>
      </c>
    </row>
    <row r="523" ht="30" customHeight="1">
      <c r="A523" t="inlineStr">
        <is>
          <t>5012-EACH</t>
        </is>
      </c>
      <c r="B523" t="inlineStr">
        <is>
          <t>B002NLIS7G</t>
        </is>
      </c>
      <c r="C523" t="inlineStr">
        <is>
          <t>B002NLIS7G</t>
        </is>
      </c>
      <c r="D523" t="n">
        <v>5012</v>
      </c>
      <c r="E523" t="inlineStr">
        <is>
          <t>FBA_5012-EACH</t>
        </is>
      </c>
      <c r="F523" t="inlineStr">
        <is>
          <t xml:space="preserve">Apply outer box/case label accordingly to match item# (Cover all existing barcodes on the box/case) </t>
        </is>
      </c>
      <c r="H523" s="39" t="inlineStr">
        <is>
          <t xml:space="preserve">Apply outer box/case label accordingly to match item# (Cover all existing barcodes on the box and case) </t>
        </is>
      </c>
      <c r="I523" s="30">
        <f>VLOOKUP(A523,'[5]ItemReport_10001042616_2025-02-'!$A:$U,21,0)</f>
        <v/>
      </c>
      <c r="J523" t="inlineStr">
        <is>
          <t>No Supplies</t>
        </is>
      </c>
    </row>
    <row r="524" ht="45" customHeight="1">
      <c r="A524" t="inlineStr">
        <is>
          <t>5012-PACK2</t>
        </is>
      </c>
      <c r="B524" t="inlineStr">
        <is>
          <t>B00KDL1V7W</t>
        </is>
      </c>
      <c r="C524" t="inlineStr">
        <is>
          <t>X003Y6ZX1T</t>
        </is>
      </c>
      <c r="D524" t="n">
        <v>5012</v>
      </c>
      <c r="E524" t="inlineStr">
        <is>
          <t>FBA_5012-PACK2</t>
        </is>
      </c>
      <c r="F524" s="25" t="inlineStr">
        <is>
          <t>• Insert 2 pcs into poly bag, apply FNSKU label.
• Put back to CASE (Cover all existing barcodes on the box/case)</t>
        </is>
      </c>
      <c r="I524" s="30">
        <f>VLOOKUP(A524,'[5]ItemReport_10001042616_2025-02-'!$A:$U,21,0)</f>
        <v/>
      </c>
      <c r="J524" t="inlineStr">
        <is>
          <t>Poly Bag 12 x 15.5</t>
        </is>
      </c>
    </row>
    <row r="525" ht="60" customHeight="1">
      <c r="A525" t="inlineStr">
        <is>
          <t>5012-PACK4</t>
        </is>
      </c>
      <c r="B525" t="inlineStr">
        <is>
          <t>B0BG9FZZQ5</t>
        </is>
      </c>
      <c r="C525" t="inlineStr">
        <is>
          <t>X003Y79MGZ</t>
        </is>
      </c>
      <c r="D525" t="n">
        <v>5012</v>
      </c>
      <c r="E525" t="inlineStr">
        <is>
          <t>FBA_5012-PACK4</t>
        </is>
      </c>
      <c r="F525" s="25" t="inlineStr">
        <is>
          <t>• Insert 4 pcs per poly bag. Apply FNSKU labels on each of the poly bags.
• Insert the poly-bagged sets back to CASE. (Cover all existing barcodes on the box/case)</t>
        </is>
      </c>
      <c r="I525" s="30">
        <f>VLOOKUP(A525,'[5]ItemReport_10001042616_2025-02-'!$A:$U,21,0)</f>
        <v/>
      </c>
      <c r="J525" t="inlineStr">
        <is>
          <t>Poly Bag 14.5 x 19</t>
        </is>
      </c>
    </row>
    <row r="526">
      <c r="A526" t="inlineStr">
        <is>
          <t>5013-EACH</t>
        </is>
      </c>
      <c r="B526" t="inlineStr">
        <is>
          <t>B0019IKY5I</t>
        </is>
      </c>
      <c r="C526" t="inlineStr">
        <is>
          <t>B0019IKY5I</t>
        </is>
      </c>
      <c r="D526" t="n">
        <v>5013</v>
      </c>
      <c r="E526" t="inlineStr">
        <is>
          <t>FBA_5013-EACH</t>
        </is>
      </c>
      <c r="F526" t="inlineStr">
        <is>
          <t xml:space="preserve">Apply outer box/case label accordingly to match item# (Cover all existing barcodes on the box/case) </t>
        </is>
      </c>
      <c r="H526" s="17" t="inlineStr">
        <is>
          <t xml:space="preserve">Apply outer box/case label accordingly to match item# (Cover all existing barcodes on box and case) </t>
        </is>
      </c>
      <c r="I526" s="30">
        <f>VLOOKUP(A526,'[5]ItemReport_10001042616_2025-02-'!$A:$U,21,0)</f>
        <v/>
      </c>
      <c r="J526" t="inlineStr">
        <is>
          <t>No Supplies</t>
        </is>
      </c>
    </row>
    <row r="527" ht="45" customHeight="1">
      <c r="A527" t="inlineStr">
        <is>
          <t>5013-PACK2</t>
        </is>
      </c>
      <c r="B527" t="inlineStr">
        <is>
          <t>B00KDLAYZ2</t>
        </is>
      </c>
      <c r="C527" t="inlineStr">
        <is>
          <t>B00KDLAYZ2</t>
        </is>
      </c>
      <c r="D527" t="n">
        <v>5013</v>
      </c>
      <c r="E527" t="inlineStr">
        <is>
          <t>FBA_5013-PACK2</t>
        </is>
      </c>
      <c r="F527" s="25" t="inlineStr">
        <is>
          <t>• Insert 2 pcs into poly bag, apply FNSKU label.
• Put back to CASE (Cover all existing barcodes on the box/case)</t>
        </is>
      </c>
      <c r="I527" s="30">
        <f>VLOOKUP(A527,'[5]ItemReport_10001042616_2025-02-'!$A:$U,21,0)</f>
        <v/>
      </c>
      <c r="J527" t="inlineStr">
        <is>
          <t>Poly Bag 12 x 15.5</t>
        </is>
      </c>
    </row>
    <row r="528" ht="60" customHeight="1">
      <c r="A528" t="inlineStr">
        <is>
          <t>5013-PACK4</t>
        </is>
      </c>
      <c r="B528" t="inlineStr">
        <is>
          <t>B01DX0UJLS</t>
        </is>
      </c>
      <c r="C528" t="inlineStr">
        <is>
          <t>B01DX0UJLS</t>
        </is>
      </c>
      <c r="D528" t="n">
        <v>5013</v>
      </c>
      <c r="E528" t="inlineStr">
        <is>
          <t>FBA_5013-PACK4</t>
        </is>
      </c>
      <c r="F528" s="25" t="inlineStr">
        <is>
          <t>• Insert 4 pcs per poly bag. Apply FNSKU labels on each of the poly bags.
• Insert the poly-bagged sets back to CASE. (Cover all existing barcodes on the box/case)</t>
        </is>
      </c>
      <c r="I528" s="30">
        <f>VLOOKUP(A528,'[5]ItemReport_10001042616_2025-02-'!$A:$U,21,0)</f>
        <v/>
      </c>
      <c r="J528" t="inlineStr">
        <is>
          <t>Poly Bag 14.5 x 19</t>
        </is>
      </c>
    </row>
    <row r="529">
      <c r="A529" t="inlineStr">
        <is>
          <t>5014-EACH</t>
        </is>
      </c>
      <c r="B529" t="inlineStr">
        <is>
          <t>B003BOUYCG</t>
        </is>
      </c>
      <c r="C529" t="inlineStr">
        <is>
          <t>B003BOUYCG</t>
        </is>
      </c>
      <c r="D529" t="n">
        <v>5014</v>
      </c>
      <c r="E529" t="inlineStr">
        <is>
          <t>FBA_5014-EACH</t>
        </is>
      </c>
      <c r="F529" t="inlineStr">
        <is>
          <t xml:space="preserve">Apply outer box/case label accordingly to match item# (Cover all existing barcodes on the box/case) </t>
        </is>
      </c>
      <c r="H529" s="17" t="inlineStr">
        <is>
          <t xml:space="preserve">Apply outer box/case label accordingly to match item# (Cover all existing barcodes on box and case) </t>
        </is>
      </c>
      <c r="I529" s="30">
        <f>VLOOKUP(A529,'[5]ItemReport_10001042616_2025-02-'!$A:$U,21,0)</f>
        <v/>
      </c>
      <c r="J529" t="inlineStr">
        <is>
          <t>No Supplies</t>
        </is>
      </c>
    </row>
    <row r="530" ht="45" customHeight="1">
      <c r="A530" t="inlineStr">
        <is>
          <t>5014-PACK2</t>
        </is>
      </c>
      <c r="B530" t="inlineStr">
        <is>
          <t>B08DF97S7L</t>
        </is>
      </c>
      <c r="C530" t="inlineStr">
        <is>
          <t>X003SC97RP</t>
        </is>
      </c>
      <c r="D530" t="n">
        <v>5014</v>
      </c>
      <c r="E530" t="inlineStr">
        <is>
          <t>FBA_5014-PACK2</t>
        </is>
      </c>
      <c r="F530" s="25" t="inlineStr">
        <is>
          <t>• Insert 2 pcs per poly bag. Apply FNSKU on the poly bags.
• Insert the poly-bagged sets back to CASE. (Cover all existing barcodes on the box/case)</t>
        </is>
      </c>
      <c r="I530" s="30">
        <f>VLOOKUP(A530,'[5]ItemReport_10001042616_2025-02-'!$A:$U,21,0)</f>
        <v/>
      </c>
      <c r="J530" t="inlineStr">
        <is>
          <t>Poly Bag 12 x 15.5</t>
        </is>
      </c>
    </row>
    <row r="531" ht="60" customHeight="1">
      <c r="A531" t="inlineStr">
        <is>
          <t>5014-PACK4</t>
        </is>
      </c>
      <c r="B531" t="inlineStr">
        <is>
          <t>B0BG9KF2MB</t>
        </is>
      </c>
      <c r="C531" t="inlineStr">
        <is>
          <t>X003Y77WNF</t>
        </is>
      </c>
      <c r="D531" t="n">
        <v>5014</v>
      </c>
      <c r="E531" t="inlineStr">
        <is>
          <t>FBA_5014-PACK4</t>
        </is>
      </c>
      <c r="F531" s="25" t="inlineStr">
        <is>
          <t xml:space="preserve">• Insert 4 pcs per poly bag. Apply FNSKU labels on each of the poly bags. Cover all existing barcode.
• Insert the poly-bagged sets back to CASE. (Cover all existing barcodes on the box/case) </t>
        </is>
      </c>
      <c r="I531" s="30">
        <f>VLOOKUP(A531,'[5]ItemReport_10001042616_2025-02-'!$A:$U,21,0)</f>
        <v/>
      </c>
      <c r="J531" t="inlineStr">
        <is>
          <t>Poly Bag 14.5 x 19</t>
        </is>
      </c>
    </row>
    <row r="532">
      <c r="A532" t="inlineStr">
        <is>
          <t>5015-CASE</t>
        </is>
      </c>
      <c r="B532" t="inlineStr">
        <is>
          <t>B07X315YKB</t>
        </is>
      </c>
      <c r="F532" t="inlineStr">
        <is>
          <t>• Apply label “THIS IS A SET”. Apply FNSKU to each case.
• *Make sure all labels stick securely on the case*. Apply outer case label. Cover all visible barcodes on case</t>
        </is>
      </c>
      <c r="I532" s="30">
        <f>VLOOKUP(A532,'[5]ItemReport_10001042616_2025-02-'!$A:$U,21,0)</f>
        <v/>
      </c>
      <c r="J532" t="inlineStr">
        <is>
          <t>No Supplies</t>
        </is>
      </c>
    </row>
    <row r="533">
      <c r="A533" t="inlineStr">
        <is>
          <t>5017-CASE</t>
        </is>
      </c>
      <c r="B533" t="inlineStr">
        <is>
          <t>B07X22QHGF</t>
        </is>
      </c>
      <c r="C533" t="inlineStr">
        <is>
          <t>X003SC1YHV</t>
        </is>
      </c>
      <c r="D533" t="n">
        <v>5017</v>
      </c>
      <c r="E533" t="inlineStr">
        <is>
          <t>FBA_5017-CASE</t>
        </is>
      </c>
      <c r="F533" t="inlineStr">
        <is>
          <t>• Apply label “THIS IS A SET”. Apply FNSKU to each case.
• *Make sure all labels stick securely on the case*. Apply outer case label. Cover all visible barcodes on case</t>
        </is>
      </c>
      <c r="I533" s="30">
        <f>VLOOKUP(A533,'[5]ItemReport_10001042616_2025-02-'!$A:$U,21,0)</f>
        <v/>
      </c>
      <c r="J533" t="inlineStr">
        <is>
          <t>No Supplies</t>
        </is>
      </c>
    </row>
    <row r="534">
      <c r="A534" t="inlineStr">
        <is>
          <t>5018-CASE</t>
        </is>
      </c>
      <c r="B534" t="inlineStr">
        <is>
          <t>B07X45NX3C</t>
        </is>
      </c>
      <c r="C534" t="inlineStr">
        <is>
          <t>X003SC97N9</t>
        </is>
      </c>
      <c r="D534" t="n">
        <v>5018</v>
      </c>
      <c r="E534" t="inlineStr">
        <is>
          <t>FBA_5018-CASE</t>
        </is>
      </c>
      <c r="F534" t="inlineStr">
        <is>
          <t>• Apply label “THIS IS A SET”. Apply FNSKU to each case.
• *Make sure all labels stick securely on the case*. Apply outer case label. Cover all visible barcodes on case</t>
        </is>
      </c>
      <c r="I534" s="30">
        <f>VLOOKUP(A534,'[5]ItemReport_10001042616_2025-02-'!$A:$U,21,0)</f>
        <v/>
      </c>
      <c r="J534" t="inlineStr">
        <is>
          <t>No Supplies</t>
        </is>
      </c>
    </row>
    <row r="535">
      <c r="A535" t="inlineStr">
        <is>
          <t>5019-CASE</t>
        </is>
      </c>
      <c r="B535" t="inlineStr">
        <is>
          <t>B07WZXYW4S</t>
        </is>
      </c>
      <c r="C535" t="inlineStr">
        <is>
          <t>X003SC1Y71</t>
        </is>
      </c>
      <c r="D535" t="n">
        <v>5019</v>
      </c>
      <c r="E535" t="inlineStr">
        <is>
          <t>FBA_5019-CASE</t>
        </is>
      </c>
      <c r="F535" t="inlineStr">
        <is>
          <t>• Apply label “THIS IS A SET”. Apply FNSKU to each case.
• *Make sure all labels stick securely on the case*. Apply outer case label. Cover all visible barcodes on case</t>
        </is>
      </c>
      <c r="I535" s="30">
        <f>VLOOKUP(A535,'[5]ItemReport_10001042616_2025-02-'!$A:$U,21,0)</f>
        <v/>
      </c>
      <c r="J535" t="inlineStr">
        <is>
          <t>No Supplies</t>
        </is>
      </c>
    </row>
    <row r="536">
      <c r="A536" t="inlineStr">
        <is>
          <t>5021-CASE</t>
        </is>
      </c>
      <c r="B536" t="inlineStr">
        <is>
          <t>B07X319SC6</t>
        </is>
      </c>
      <c r="F536" t="inlineStr">
        <is>
          <t>• Apply label “THIS IS A SET”. Apply FNSKU to each case.
• *Make sure all labels stick securely on the case*. Apply outer case label. Cover all visible barcodes on case</t>
        </is>
      </c>
      <c r="I536" s="30">
        <f>VLOOKUP(A536,'[5]ItemReport_10001042616_2025-02-'!$A:$U,21,0)</f>
        <v/>
      </c>
      <c r="J536" t="inlineStr">
        <is>
          <t>No Supplies</t>
        </is>
      </c>
    </row>
    <row r="537">
      <c r="A537" t="inlineStr">
        <is>
          <t>5025-CASE</t>
        </is>
      </c>
      <c r="B537" t="inlineStr">
        <is>
          <t>B07X45PFMQ</t>
        </is>
      </c>
      <c r="C537" t="inlineStr">
        <is>
          <t>X003SC1YFD</t>
        </is>
      </c>
      <c r="D537" t="n">
        <v>5025</v>
      </c>
      <c r="E537" t="inlineStr">
        <is>
          <t>FBA_5025-CASE</t>
        </is>
      </c>
      <c r="F537" t="inlineStr">
        <is>
          <t>• Apply label “THIS IS A SET”. Apply FNSKU to each case.
• *Make sure all labels stick securely on the case*. Apply outer case label. Cover all visible barcodes on case</t>
        </is>
      </c>
      <c r="I537" s="30">
        <f>VLOOKUP(A537,'[5]ItemReport_10001042616_2025-02-'!$A:$U,21,0)</f>
        <v/>
      </c>
      <c r="J537" t="inlineStr">
        <is>
          <t>No Supplies</t>
        </is>
      </c>
    </row>
    <row r="538">
      <c r="A538" t="inlineStr">
        <is>
          <t>5026-CASE</t>
        </is>
      </c>
      <c r="B538" t="inlineStr">
        <is>
          <t>B07X65G9CB</t>
        </is>
      </c>
      <c r="F538" t="inlineStr">
        <is>
          <t>• Apply label “THIS IS A SET”. Apply FNSKU to each case.
• *Make sure all labels stick securely on the case*. Apply outer case label. Cover all visible barcodes on case</t>
        </is>
      </c>
      <c r="I538" s="30">
        <f>VLOOKUP(A538,'[5]ItemReport_10001042616_2025-02-'!$A:$U,21,0)</f>
        <v/>
      </c>
      <c r="J538" t="inlineStr">
        <is>
          <t>No Supplies</t>
        </is>
      </c>
    </row>
    <row r="539" ht="45" customHeight="1">
      <c r="A539" t="inlineStr">
        <is>
          <t>5027-CASE</t>
        </is>
      </c>
      <c r="B539" t="inlineStr">
        <is>
          <t>B07X2233CN</t>
        </is>
      </c>
      <c r="C539" t="inlineStr">
        <is>
          <t>B07X2233CN</t>
        </is>
      </c>
      <c r="D539" t="n">
        <v>5027</v>
      </c>
      <c r="E539" t="inlineStr">
        <is>
          <t>FBA_5027-CASE</t>
        </is>
      </c>
      <c r="F539" s="25" t="inlineStr">
        <is>
          <t>• Apply label “THIS IS A SET” **DO NOT COVER CASE BARCODE**
• Apply outer case label accordingly to match item#</t>
        </is>
      </c>
      <c r="I539" s="30">
        <f>VLOOKUP(A539,'[5]ItemReport_10001042616_2025-02-'!$A:$U,21,0)</f>
        <v/>
      </c>
      <c r="J539" t="inlineStr">
        <is>
          <t>No Supplies</t>
        </is>
      </c>
    </row>
    <row r="540">
      <c r="A540" t="inlineStr">
        <is>
          <t>5027-EACH</t>
        </is>
      </c>
      <c r="B540" t="inlineStr">
        <is>
          <t>B00KO8DHVC</t>
        </is>
      </c>
      <c r="C540" t="inlineStr">
        <is>
          <t>B00KO8DHVC</t>
        </is>
      </c>
      <c r="D540" t="n">
        <v>5027</v>
      </c>
      <c r="E540" t="inlineStr">
        <is>
          <t>FBA_5027-EACH</t>
        </is>
      </c>
      <c r="F540" t="inlineStr">
        <is>
          <t xml:space="preserve">Apply outer box/case label accordingly to match item# (Cover all existing barcodes on the box/case) </t>
        </is>
      </c>
      <c r="H540" s="17" t="inlineStr">
        <is>
          <t xml:space="preserve">Apply outer box/case label accordingly to match item# (Cover all existing barcodes on box and case) </t>
        </is>
      </c>
      <c r="I540" s="30">
        <f>VLOOKUP(A540,'[5]ItemReport_10001042616_2025-02-'!$A:$U,21,0)</f>
        <v/>
      </c>
      <c r="J540" t="inlineStr">
        <is>
          <t>No Supplies</t>
        </is>
      </c>
    </row>
    <row r="541" ht="60" customHeight="1">
      <c r="A541" t="inlineStr">
        <is>
          <t>3100-PACK4</t>
        </is>
      </c>
      <c r="B541" t="inlineStr">
        <is>
          <t>B08G3NX3B7</t>
        </is>
      </c>
      <c r="H541" s="39" t="inlineStr">
        <is>
          <t>• Put 4 pcs into polybag and apply item labels on each of the poly bags.
• Insert the poly-bagged sets back to CASE (Cover all existing barcodes on the box/case)</t>
        </is>
      </c>
      <c r="I541" s="30">
        <f>VLOOKUP(A541,'[5]ItemReport_10001042616_2025-02-'!$A:$U,21,0)</f>
        <v/>
      </c>
      <c r="J541" t="inlineStr">
        <is>
          <t>Poly Bag 12 x 15.5</t>
        </is>
      </c>
    </row>
    <row r="542">
      <c r="A542" t="inlineStr">
        <is>
          <t>5033-CASE</t>
        </is>
      </c>
      <c r="B542" t="inlineStr">
        <is>
          <t>B07X43FN4G</t>
        </is>
      </c>
      <c r="C542" t="inlineStr">
        <is>
          <t>X003SC97X9</t>
        </is>
      </c>
      <c r="D542" t="n">
        <v>5033</v>
      </c>
      <c r="E542" t="inlineStr">
        <is>
          <t>FBA_5033-CASE</t>
        </is>
      </c>
      <c r="F542" t="inlineStr">
        <is>
          <t>• Apply label “THIS IS A SET”. Apply FNSKU to each case.
• *Make sure all labels stick securely on the case*. Apply outer case label. Cover all visible barcodes on case</t>
        </is>
      </c>
      <c r="H542" s="17" t="inlineStr">
        <is>
          <t>• Apply label “THIS IS A SET” *DO NOT cover Case barcode*
• Apply outer case label</t>
        </is>
      </c>
      <c r="I542" s="30">
        <f>VLOOKUP(A542,'[5]ItemReport_10001042616_2025-02-'!$A:$U,21,0)</f>
        <v/>
      </c>
      <c r="J542" t="inlineStr">
        <is>
          <t>No Supplies</t>
        </is>
      </c>
    </row>
    <row r="543">
      <c r="A543" t="inlineStr">
        <is>
          <t>5033-EACH</t>
        </is>
      </c>
      <c r="B543" t="inlineStr">
        <is>
          <t>B07SCL3C9Y</t>
        </is>
      </c>
      <c r="C543" t="inlineStr">
        <is>
          <t>X003SVW1PV</t>
        </is>
      </c>
      <c r="D543" t="n">
        <v>5033</v>
      </c>
      <c r="E543" t="inlineStr">
        <is>
          <t>FBA_5033-EACH</t>
        </is>
      </c>
      <c r="F543" t="inlineStr">
        <is>
          <t xml:space="preserve">• Use FNSKU to label each item (cover barcode). Apply outer box/case label accordingly to match item# (Cover all existing barcodes on the box/case) </t>
        </is>
      </c>
      <c r="H543" s="17" t="inlineStr">
        <is>
          <t xml:space="preserve">Apply outer box/case label accordingly to match item# (Cover all existing barcodes on box and case) </t>
        </is>
      </c>
      <c r="I543" s="30">
        <f>VLOOKUP(A543,'[5]ItemReport_10001042616_2025-02-'!$A:$U,21,0)</f>
        <v/>
      </c>
      <c r="J543" t="inlineStr">
        <is>
          <t>No Supplies</t>
        </is>
      </c>
    </row>
    <row r="544" ht="60" customHeight="1">
      <c r="A544" t="inlineStr">
        <is>
          <t>5033-PACK2</t>
        </is>
      </c>
      <c r="B544" t="inlineStr">
        <is>
          <t>B08DHSRY9P</t>
        </is>
      </c>
      <c r="C544" t="inlineStr">
        <is>
          <t>X003S7ZA5X</t>
        </is>
      </c>
      <c r="D544" t="n">
        <v>5033</v>
      </c>
      <c r="E544" t="inlineStr">
        <is>
          <t>FBA_5033-PACK2</t>
        </is>
      </c>
      <c r="F544" s="25" t="inlineStr">
        <is>
          <t xml:space="preserve">• Put 2 pcs into polybag and apply FNSKU labels on each of the poly bags.
• Insert the poly-bagged sets back to CASE (Cover all existing barcodes on the box/case) </t>
        </is>
      </c>
      <c r="H544" s="39" t="inlineStr">
        <is>
          <t>• Put 2 pcs into polybag and apply item labels on each of the poly bags.
• Insert the poly-bagged sets back to CASE (Cover all existing barcodes on the case)</t>
        </is>
      </c>
      <c r="I544" s="30">
        <f>VLOOKUP(A544,'[5]ItemReport_10001042616_2025-02-'!$A:$U,21,0)</f>
        <v/>
      </c>
      <c r="J544" t="inlineStr">
        <is>
          <t>Clear bag 28 x 40</t>
        </is>
      </c>
    </row>
    <row r="545" ht="60" customHeight="1">
      <c r="A545" t="inlineStr">
        <is>
          <t>5033-PACK4</t>
        </is>
      </c>
      <c r="B545" t="inlineStr">
        <is>
          <t>B0C2SLW8VB</t>
        </is>
      </c>
      <c r="C545" t="inlineStr">
        <is>
          <t>X003SJO485</t>
        </is>
      </c>
      <c r="D545" t="n">
        <v>5033</v>
      </c>
      <c r="E545" t="inlineStr">
        <is>
          <t>FBA_5033-PACK4</t>
        </is>
      </c>
      <c r="F54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545" s="30">
        <f>VLOOKUP(A545,'[5]ItemReport_10001042616_2025-02-'!$A:$U,21,0)</f>
        <v/>
      </c>
      <c r="J545" t="inlineStr">
        <is>
          <t>Clear bag 28 x 40</t>
        </is>
      </c>
    </row>
    <row r="546">
      <c r="A546" t="inlineStr">
        <is>
          <t>5034-CASE</t>
        </is>
      </c>
      <c r="B546" t="inlineStr">
        <is>
          <t>B07X32GS5B</t>
        </is>
      </c>
      <c r="C546" t="inlineStr">
        <is>
          <t>X003SC1Y7B</t>
        </is>
      </c>
      <c r="D546" t="n">
        <v>5034</v>
      </c>
      <c r="E546" t="inlineStr">
        <is>
          <t>FBA_5034-CASE</t>
        </is>
      </c>
      <c r="F546" t="inlineStr">
        <is>
          <t>• Apply label “THIS IS A SET”. Apply FNSKU to each case.
• *Make sure all labels stick securely on the case*. Apply outer case label. Cover all visible barcodes on case</t>
        </is>
      </c>
      <c r="I546" s="30">
        <f>VLOOKUP(A546,'[5]ItemReport_10001042616_2025-02-'!$A:$U,21,0)</f>
        <v/>
      </c>
      <c r="J546" t="inlineStr">
        <is>
          <t>No Supplies</t>
        </is>
      </c>
    </row>
    <row r="547">
      <c r="A547" t="inlineStr">
        <is>
          <t>5034-EACH</t>
        </is>
      </c>
      <c r="B547" t="inlineStr">
        <is>
          <t>B07S6DCY9F</t>
        </is>
      </c>
      <c r="C547" t="inlineStr">
        <is>
          <t>X003SVW1N3</t>
        </is>
      </c>
      <c r="D547" t="n">
        <v>5034</v>
      </c>
      <c r="E547" t="inlineStr">
        <is>
          <t>FBA_5034-EACH</t>
        </is>
      </c>
      <c r="F547" t="inlineStr">
        <is>
          <t xml:space="preserve">• Use FNSKU to label each item (cover barcode). Apply outer box/case label accordingly to match item# (Cover all existing barcodes on the box/case) </t>
        </is>
      </c>
      <c r="H547" s="17" t="inlineStr">
        <is>
          <t xml:space="preserve">Apply outer box/case label accordingly to match item# (Cover all existing barcodes on box and case) </t>
        </is>
      </c>
      <c r="I547" s="30">
        <f>VLOOKUP(A547,'[5]ItemReport_10001042616_2025-02-'!$A:$U,21,0)</f>
        <v/>
      </c>
      <c r="J547" t="inlineStr">
        <is>
          <t>No Supplies</t>
        </is>
      </c>
    </row>
    <row r="548" ht="60" customHeight="1">
      <c r="A548" t="inlineStr">
        <is>
          <t>5034-PACK2</t>
        </is>
      </c>
      <c r="B548" t="inlineStr">
        <is>
          <t>B08DHQ5MTQ</t>
        </is>
      </c>
      <c r="C548" t="inlineStr">
        <is>
          <t>X003SW83GV</t>
        </is>
      </c>
      <c r="D548" t="n">
        <v>5034</v>
      </c>
      <c r="E548" t="inlineStr">
        <is>
          <t>FBA_5034-PACK2</t>
        </is>
      </c>
      <c r="F548" s="25" t="inlineStr">
        <is>
          <t>• Insert 2 pcs into poly bag, apply FNSKU label.
• Put back to CASE (Cover all existing barcodes on the box/case)</t>
        </is>
      </c>
      <c r="H548" s="39" t="inlineStr">
        <is>
          <t>• Put 2 pcs into polybag and apply item labels on each of the poly bags.
• Insert the poly-bagged sets back to CASE (Cover all existing barcodes on the case)</t>
        </is>
      </c>
      <c r="I548" s="30">
        <f>VLOOKUP(A548,'[5]ItemReport_10001042616_2025-02-'!$A:$U,21,0)</f>
        <v/>
      </c>
      <c r="J548" t="inlineStr">
        <is>
          <t>Clear bag 28 x 40</t>
        </is>
      </c>
    </row>
    <row r="549">
      <c r="A549" t="inlineStr">
        <is>
          <t>5035-CASE</t>
        </is>
      </c>
      <c r="B549" t="inlineStr">
        <is>
          <t>B07X31BJ5K</t>
        </is>
      </c>
      <c r="C549" t="inlineStr">
        <is>
          <t>X003SC9B2L</t>
        </is>
      </c>
      <c r="D549" t="n">
        <v>5035</v>
      </c>
      <c r="E549" t="inlineStr">
        <is>
          <t>FBA_5035-CASE</t>
        </is>
      </c>
      <c r="F549" t="inlineStr">
        <is>
          <t>• Apply label “THIS IS A SET”. Apply FNSKU to each case.
• *Make sure all labels stick securely on the case*. Apply outer case label. Cover all visible barcodes on case</t>
        </is>
      </c>
      <c r="I549" s="30">
        <f>VLOOKUP(A549,'[5]ItemReport_10001042616_2025-02-'!$A:$U,21,0)</f>
        <v/>
      </c>
      <c r="J549" t="inlineStr">
        <is>
          <t>No Supplies</t>
        </is>
      </c>
    </row>
    <row r="550" ht="45" customHeight="1">
      <c r="A550" t="inlineStr">
        <is>
          <t>2000-PACK2</t>
        </is>
      </c>
      <c r="B550" t="inlineStr">
        <is>
          <t>B08GX19QQF</t>
        </is>
      </c>
      <c r="F550" t="inlineStr">
        <is>
          <t>• Insert 2 pcs into poly bag, apply FNSKU label.
• Put back to CASE (Cover all existing barcodes on the box/case)</t>
        </is>
      </c>
      <c r="H550" s="39" t="inlineStr">
        <is>
          <t>• Insert 2 pcs per poly bag. Apply item label. 
• Insert poly bags back to BOX. (Cover all existing barcodes on the box/case)</t>
        </is>
      </c>
      <c r="I550" s="30">
        <f>VLOOKUP(A550,'[5]ItemReport_10001042616_2025-02-'!$A:$U,21,0)</f>
        <v/>
      </c>
    </row>
    <row r="551">
      <c r="A551" t="inlineStr">
        <is>
          <t>5039-EACH</t>
        </is>
      </c>
      <c r="B551" t="inlineStr">
        <is>
          <t>B07S95GRW3</t>
        </is>
      </c>
      <c r="D551" t="n">
        <v>5039</v>
      </c>
      <c r="E551" t="inlineStr">
        <is>
          <t>5039-EACH</t>
        </is>
      </c>
      <c r="F551" t="inlineStr">
        <is>
          <t>• Use FNSKU to label each item (cover barcode). 
• Put item back to CASE. Discard inner box
• Apply outer case label accordingly to match item# (Cover all existing barcodes on the case)</t>
        </is>
      </c>
      <c r="H551" s="17" t="inlineStr">
        <is>
          <t xml:space="preserve">Apply outer box/case label accordingly to match item# (Cover all existing barcodes on box and case) </t>
        </is>
      </c>
      <c r="I551" s="30">
        <f>VLOOKUP(A551,'[5]ItemReport_10001042616_2025-02-'!$A:$U,21,0)</f>
        <v/>
      </c>
      <c r="J551" t="inlineStr">
        <is>
          <t>No Supplies</t>
        </is>
      </c>
    </row>
    <row r="552" ht="60" customHeight="1">
      <c r="A552" t="inlineStr">
        <is>
          <t>5039-PACK2</t>
        </is>
      </c>
      <c r="B552" t="inlineStr">
        <is>
          <t>B0CQMVKCTW</t>
        </is>
      </c>
      <c r="D552" t="n">
        <v>5039</v>
      </c>
      <c r="E552" t="inlineStr">
        <is>
          <t>5039-PACK2</t>
        </is>
      </c>
      <c r="H552" s="39" t="inlineStr">
        <is>
          <t>• Insert 2 pcs per poly bag. Apply item label on each of the poly bags.
• Insert the poly-bagged sets back to CASE (Cover all existing barcodes on the box/case)</t>
        </is>
      </c>
      <c r="I552" s="30">
        <f>VLOOKUP(A552,'[5]ItemReport_10001042616_2025-02-'!$A:$U,21,0)</f>
        <v/>
      </c>
    </row>
    <row r="553" ht="60" customHeight="1">
      <c r="A553" t="inlineStr">
        <is>
          <t>503-SET4</t>
        </is>
      </c>
      <c r="B553" t="inlineStr">
        <is>
          <t>B07S64G2GT</t>
        </is>
      </c>
      <c r="D553" t="n">
        <v>503</v>
      </c>
      <c r="E553" t="inlineStr">
        <is>
          <t>503-SET4</t>
        </is>
      </c>
      <c r="H553" s="39" t="inlineStr">
        <is>
          <t>• Insert 4 pcs per poly bag (4 different color). Apply item label on each of the poly bags.
• Insert the poly-bagged sets back to BOX (Cover all existing barcodes on the box/case)</t>
        </is>
      </c>
      <c r="I553" s="30">
        <f>VLOOKUP(A553,'[5]ItemReport_10001042616_2025-02-'!$A:$U,21,0)</f>
        <v/>
      </c>
      <c r="J553" t="inlineStr">
        <is>
          <t>Poly Bag 7.5 x 10.5</t>
        </is>
      </c>
    </row>
    <row r="554">
      <c r="A554" t="inlineStr">
        <is>
          <t>5043-CASE</t>
        </is>
      </c>
      <c r="B554" t="inlineStr">
        <is>
          <t>B07XQML9YS</t>
        </is>
      </c>
      <c r="F554" t="inlineStr">
        <is>
          <t>• Apply label “THIS IS A SET”. Apply FNSKU to each case.
• *Make sure all labels stick securely on the case*. Apply outer case label. Cover all visible barcodes on case</t>
        </is>
      </c>
      <c r="I554" s="30">
        <f>VLOOKUP(A554,'[5]ItemReport_10001042616_2025-02-'!$A:$U,21,0)</f>
        <v/>
      </c>
      <c r="J554" t="inlineStr">
        <is>
          <t>No Supplies</t>
        </is>
      </c>
    </row>
    <row r="555">
      <c r="A555" t="inlineStr">
        <is>
          <t>5043-EACH</t>
        </is>
      </c>
      <c r="B555" t="inlineStr">
        <is>
          <t>B00H9Z198Q</t>
        </is>
      </c>
      <c r="C555" t="inlineStr">
        <is>
          <t>B00H9Z198Q</t>
        </is>
      </c>
      <c r="D555" t="n">
        <v>5043</v>
      </c>
      <c r="E555" t="inlineStr">
        <is>
          <t>FBA_5043-EACH</t>
        </is>
      </c>
      <c r="F555" t="inlineStr">
        <is>
          <t xml:space="preserve">Apply outer box/case label accordingly to match item# (Cover all existing barcodes on the box/case) </t>
        </is>
      </c>
      <c r="H555" s="17" t="inlineStr">
        <is>
          <t xml:space="preserve">Apply outer box/case label accordingly to match item# (Cover all existing barcodes on box and case) </t>
        </is>
      </c>
      <c r="I555" s="30">
        <f>VLOOKUP(A555,'[5]ItemReport_10001042616_2025-02-'!$A:$U,21,0)</f>
        <v/>
      </c>
      <c r="J555" t="inlineStr">
        <is>
          <t>No Supplies</t>
        </is>
      </c>
    </row>
    <row r="556" ht="60" customHeight="1">
      <c r="A556" t="inlineStr">
        <is>
          <t>5043-PACK2</t>
        </is>
      </c>
      <c r="B556" t="inlineStr">
        <is>
          <t>B08DFJW6V4</t>
        </is>
      </c>
      <c r="C556" t="inlineStr">
        <is>
          <t>X0040DSNM1</t>
        </is>
      </c>
      <c r="D556" t="n">
        <v>5043</v>
      </c>
      <c r="E556" t="inlineStr">
        <is>
          <t>FBA_5043-PACK2</t>
        </is>
      </c>
      <c r="F556" s="25" t="inlineStr">
        <is>
          <t>• Put 2 pcs into poly bag (hide the barcode), apply FNSKU label. 
• Insert the poly-bagged sets back to CASE (Cover all existing barcodes on the box/case)</t>
        </is>
      </c>
      <c r="H556" s="39" t="inlineStr">
        <is>
          <t>• Insert 2 pcs per poly bag. Apply item label. 
• Insert poly bags back to CASE. (Cover all existing barcodes on the box/case)</t>
        </is>
      </c>
      <c r="I556" s="30">
        <f>VLOOKUP(A556,'[5]ItemReport_10001042616_2025-02-'!$A:$U,21,0)</f>
        <v/>
      </c>
      <c r="J556" t="inlineStr">
        <is>
          <t>Poly Bag 7.5 x 10.5</t>
        </is>
      </c>
    </row>
    <row r="557" ht="60" customHeight="1">
      <c r="A557" t="inlineStr">
        <is>
          <t>5131-PACK2</t>
        </is>
      </c>
      <c r="B557" t="inlineStr">
        <is>
          <t>B08JQPTH9C</t>
        </is>
      </c>
      <c r="H557" s="39" t="inlineStr">
        <is>
          <t>• Put 2 pcs into polybag and apply item labels on each of the poly bags.
• Insert the poly-bagged sets back to BOX (Cover all existing barcodes on the box/case)</t>
        </is>
      </c>
      <c r="I557" s="30">
        <f>VLOOKUP(A557,'[5]ItemReport_10001042616_2025-02-'!$A:$U,21,0)</f>
        <v/>
      </c>
      <c r="J557" t="inlineStr">
        <is>
          <t>Poly Bag 6 x 9</t>
        </is>
      </c>
    </row>
    <row r="558">
      <c r="A558" t="inlineStr">
        <is>
          <t>5044-CASE</t>
        </is>
      </c>
      <c r="B558" t="inlineStr">
        <is>
          <t>B07XQLVXN5</t>
        </is>
      </c>
      <c r="F558" t="inlineStr">
        <is>
          <t>• Apply label “THIS IS A SET”. Apply FNSKU to each case.
• *Make sure all labels stick securely on the case*. Apply outer case label. Cover all visible barcodes on case</t>
        </is>
      </c>
      <c r="I558" s="30">
        <f>VLOOKUP(A558,'[5]ItemReport_10001042616_2025-02-'!$A:$U,21,0)</f>
        <v/>
      </c>
      <c r="J558" t="inlineStr">
        <is>
          <t>No Supplies</t>
        </is>
      </c>
    </row>
    <row r="559" ht="60" customHeight="1">
      <c r="A559" t="inlineStr">
        <is>
          <t>2805-PACK2</t>
        </is>
      </c>
      <c r="B559" t="inlineStr">
        <is>
          <t>B08L46BF7G</t>
        </is>
      </c>
      <c r="H559" s="39" t="inlineStr">
        <is>
          <t>• Put 2 pcs into polybag and apply item labels on each of the poly bags.
• Insert the poly-bagged sets back to BOX (Cover all existing barcodes on the box/case)</t>
        </is>
      </c>
      <c r="I559" s="30">
        <f>VLOOKUP(A559,'[5]ItemReport_10001042616_2025-02-'!$A:$U,21,0)</f>
        <v/>
      </c>
      <c r="J559" t="inlineStr">
        <is>
          <t>Poly Bag 6 x 9</t>
        </is>
      </c>
    </row>
    <row r="560">
      <c r="A560" t="inlineStr">
        <is>
          <t>5044-EACH</t>
        </is>
      </c>
      <c r="B560" t="inlineStr">
        <is>
          <t>B0049HU5PA</t>
        </is>
      </c>
      <c r="C560" t="inlineStr">
        <is>
          <t>B0049HU5PA</t>
        </is>
      </c>
      <c r="D560" t="n">
        <v>5044</v>
      </c>
      <c r="E560" t="inlineStr">
        <is>
          <t>FBA_5044-EACH</t>
        </is>
      </c>
      <c r="F560" t="inlineStr">
        <is>
          <t xml:space="preserve">Apply outer box/case label accordingly to match item# (Cover all existing barcodes on the box/case) </t>
        </is>
      </c>
      <c r="H560" s="17" t="inlineStr">
        <is>
          <t xml:space="preserve">Apply outer box/case label accordingly to match item# (Cover all existing barcodes on box and case) </t>
        </is>
      </c>
      <c r="I560" s="30">
        <f>VLOOKUP(A560,'[5]ItemReport_10001042616_2025-02-'!$A:$U,21,0)</f>
        <v/>
      </c>
      <c r="J560" t="inlineStr">
        <is>
          <t>No Supplies</t>
        </is>
      </c>
    </row>
    <row r="561" ht="60" customHeight="1">
      <c r="A561" t="inlineStr">
        <is>
          <t>5044-PACK2</t>
        </is>
      </c>
      <c r="B561" t="inlineStr">
        <is>
          <t>B08DF5N2RF</t>
        </is>
      </c>
      <c r="C561" t="inlineStr">
        <is>
          <t>X0040DT235</t>
        </is>
      </c>
      <c r="D561" t="n">
        <v>5044</v>
      </c>
      <c r="E561" t="inlineStr">
        <is>
          <t>FBA_5044-PACK2</t>
        </is>
      </c>
      <c r="F561" s="25" t="inlineStr">
        <is>
          <t>• Put 2 pcs into poly bag (hide the barcode), apply FNSKU label. 
• Insert the poly-bagged sets back to CASE. (Cover all existing barcodes on the box/case)</t>
        </is>
      </c>
      <c r="I561" s="30">
        <f>VLOOKUP(A561,'[5]ItemReport_10001042616_2025-02-'!$A:$U,21,0)</f>
        <v/>
      </c>
      <c r="J561" t="inlineStr">
        <is>
          <t>Poly Bag 10 x 13</t>
        </is>
      </c>
    </row>
    <row r="562">
      <c r="A562" t="inlineStr">
        <is>
          <t>6018-EA+1201-EA</t>
        </is>
      </c>
      <c r="B562" t="inlineStr">
        <is>
          <t>B08S55DSWJ</t>
        </is>
      </c>
      <c r="H562" s="17" t="inlineStr">
        <is>
          <t>• Put 1pc #6018 and 1pc #1201 into polybag and apply item labels on each of the poly bags.
• Insert the poly-bagged sets to a new CASE</t>
        </is>
      </c>
      <c r="I562" s="30">
        <f>VLOOKUP(A562,'[5]ItemReport_10001042616_2025-02-'!$A:$U,21,0)</f>
        <v/>
      </c>
      <c r="J562" t="inlineStr">
        <is>
          <t>Poly Bag 10 x 13</t>
        </is>
      </c>
    </row>
    <row r="563">
      <c r="A563" t="inlineStr">
        <is>
          <t>5045-CASE</t>
        </is>
      </c>
      <c r="B563" t="inlineStr">
        <is>
          <t>B07XQNLTYD</t>
        </is>
      </c>
      <c r="F563" t="inlineStr">
        <is>
          <t>• Apply label “THIS IS A SET”. Apply FNSKU to each case.
• *Make sure all labels stick securely on the case*. Apply outer case label. Cover all visible barcodes on case</t>
        </is>
      </c>
      <c r="H563" s="17" t="inlineStr">
        <is>
          <t>• Apply label “THIS IS A SET” *DO NOT cover Case barcode*
• Apply outer case label</t>
        </is>
      </c>
      <c r="I563" s="30">
        <f>VLOOKUP(A563,'[5]ItemReport_10001042616_2025-02-'!$A:$U,21,0)</f>
        <v/>
      </c>
      <c r="J563" t="inlineStr">
        <is>
          <t>No Supplies</t>
        </is>
      </c>
    </row>
    <row r="564">
      <c r="A564" t="inlineStr">
        <is>
          <t>5045-EACH</t>
        </is>
      </c>
      <c r="B564" t="inlineStr">
        <is>
          <t>B07S94M6P6</t>
        </is>
      </c>
      <c r="C564" t="inlineStr">
        <is>
          <t>X003DE6G1X</t>
        </is>
      </c>
      <c r="D564" t="n">
        <v>5045</v>
      </c>
      <c r="E564" t="inlineStr">
        <is>
          <t>FBA_5045-EACH</t>
        </is>
      </c>
      <c r="F564" t="inlineStr">
        <is>
          <t xml:space="preserve">• Use FNSKU to label each item (cover barcode). Apply outer box/case label accordingly to match item# (Cover all existing barcodes on the box/case) </t>
        </is>
      </c>
      <c r="H564" s="17" t="inlineStr">
        <is>
          <t xml:space="preserve">Apply outer box/case label accordingly to match item# (Cover all existing barcodes on box and case) </t>
        </is>
      </c>
      <c r="I564" s="30">
        <f>VLOOKUP(A564,'[5]ItemReport_10001042616_2025-02-'!$A:$U,21,0)</f>
        <v/>
      </c>
      <c r="J564" t="inlineStr">
        <is>
          <t>No Supplies</t>
        </is>
      </c>
    </row>
    <row r="565">
      <c r="A565" t="inlineStr">
        <is>
          <t>5045-EACH-B</t>
        </is>
      </c>
      <c r="B565" t="inlineStr">
        <is>
          <t>B00FIJTHZW</t>
        </is>
      </c>
      <c r="C565" t="inlineStr">
        <is>
          <t>X003DEKDWV</t>
        </is>
      </c>
      <c r="D565" t="n">
        <v>5045</v>
      </c>
      <c r="E565" t="inlineStr">
        <is>
          <t>FBA_5045-EACH-B</t>
        </is>
      </c>
      <c r="F565" t="inlineStr">
        <is>
          <t xml:space="preserve">• Use FNSKU to label each item (cover barcode). Apply outer box/case label accordingly to match item# (Cover all existing barcodes on the box/case) </t>
        </is>
      </c>
      <c r="H565" s="17" t="inlineStr">
        <is>
          <t xml:space="preserve">Apply outer box/case label accordingly to match item# (Cover all existing barcodes on box and case) </t>
        </is>
      </c>
      <c r="I565" s="30">
        <f>VLOOKUP(A565,'[5]ItemReport_10001042616_2025-02-'!$A:$U,21,0)</f>
        <v/>
      </c>
      <c r="J565" t="inlineStr">
        <is>
          <t>No Supplies</t>
        </is>
      </c>
    </row>
    <row r="566" ht="60" customHeight="1">
      <c r="A566" t="inlineStr">
        <is>
          <t>5045-PACK2</t>
        </is>
      </c>
      <c r="B566" t="inlineStr">
        <is>
          <t>B08DFDYV8Y</t>
        </is>
      </c>
      <c r="C566" t="inlineStr">
        <is>
          <t>X0042TNTXB</t>
        </is>
      </c>
      <c r="D566" t="n">
        <v>5045</v>
      </c>
      <c r="E566" t="inlineStr">
        <is>
          <t>FBA_5045-PACK2</t>
        </is>
      </c>
      <c r="F566" s="25" t="inlineStr">
        <is>
          <t xml:space="preserve">• Put 2 pcs per poly bag. Apply FNSKU on the poly bags.
• Put the poly-bagged sets back to CASE. (Cover all existing barcodes on the box/case) </t>
        </is>
      </c>
      <c r="H566" s="39" t="inlineStr">
        <is>
          <t>• Put 2 pcs into polybag and apply item labels on each of the poly bags.
• Insert the poly-bagged sets back to CASE. (Cover all existing barcodes on the box/case)</t>
        </is>
      </c>
      <c r="I566" s="30">
        <f>VLOOKUP(A566,'[5]ItemReport_10001042616_2025-02-'!$A:$U,21,0)</f>
        <v/>
      </c>
      <c r="J566" t="inlineStr">
        <is>
          <t>Poly Bag 10 x 13</t>
        </is>
      </c>
    </row>
    <row r="567" ht="60" customHeight="1">
      <c r="A567" t="inlineStr">
        <is>
          <t>533-PACK2</t>
        </is>
      </c>
      <c r="B567" t="inlineStr">
        <is>
          <t>B091XWJKS5</t>
        </is>
      </c>
      <c r="F567" t="inlineStr">
        <is>
          <t>• Insert 2 pcs into poly bag, apply FNSKU label.
• Put back to CASE (Cover all existing barcodes on the box/case)</t>
        </is>
      </c>
      <c r="H567" s="39" t="inlineStr">
        <is>
          <t>• Insert 2 pcs per poly bag. Apply Item label on each of the poly bags.
• Insert the poly-bagged sets back to BOX (Cover all existing barcodes on the box/case)</t>
        </is>
      </c>
      <c r="I567" s="30">
        <f>VLOOKUP(A567,'[5]ItemReport_10001042616_2025-02-'!$A:$U,21,0)</f>
        <v/>
      </c>
    </row>
    <row r="568">
      <c r="A568" t="inlineStr">
        <is>
          <t>5046-EACH</t>
        </is>
      </c>
      <c r="B568" t="inlineStr">
        <is>
          <t>B07RP1YGHD</t>
        </is>
      </c>
      <c r="D568" t="n">
        <v>5046</v>
      </c>
      <c r="E568" t="inlineStr">
        <is>
          <t>5046-EACH</t>
        </is>
      </c>
      <c r="F568" t="inlineStr">
        <is>
          <t xml:space="preserve">• Use FNSKU to label each item (cover barcode). Apply outer box/case label accordingly to match item# (Cover all existing barcodes on the box/case) </t>
        </is>
      </c>
      <c r="H568" s="17" t="inlineStr">
        <is>
          <t xml:space="preserve">Apply outer box/case label accordingly to match item# (Cover all existing barcodes on box and case) </t>
        </is>
      </c>
      <c r="I568" s="30">
        <f>VLOOKUP(A568,'[5]ItemReport_10001042616_2025-02-'!$A:$U,21,0)</f>
        <v/>
      </c>
      <c r="J568" t="inlineStr">
        <is>
          <t>No Supplies</t>
        </is>
      </c>
    </row>
    <row r="569">
      <c r="A569" t="inlineStr">
        <is>
          <t>6800-EACH</t>
        </is>
      </c>
      <c r="B569" t="inlineStr">
        <is>
          <t>B09BBVTW2V</t>
        </is>
      </c>
      <c r="F569" t="inlineStr">
        <is>
          <t>• Use FNSKU to label each item (cover barcode). 
• Put item back to CASE. Discard inner box
• Apply outer case label accordingly to match item# (Cover all existing barcodes on the case)</t>
        </is>
      </c>
      <c r="H569" s="17" t="inlineStr">
        <is>
          <t xml:space="preserve">Apply outer box/case label accordingly to match item# (Cover all existing barcodes on box and case) </t>
        </is>
      </c>
      <c r="I569" s="30">
        <f>VLOOKUP(A569,'[5]ItemReport_10001042616_2025-02-'!$A:$U,21,0)</f>
        <v/>
      </c>
      <c r="J569" t="inlineStr">
        <is>
          <t>No Supplies</t>
        </is>
      </c>
    </row>
    <row r="570" ht="60" customHeight="1">
      <c r="A570" t="inlineStr">
        <is>
          <t>5090-PACK2</t>
        </is>
      </c>
      <c r="B570" t="inlineStr">
        <is>
          <t>B09C77DNQG</t>
        </is>
      </c>
      <c r="F570" t="inlineStr">
        <is>
          <t>• Insert 2 pcs into poly bag, apply FNSKU label.
• Put back to CASE (Cover all existing barcodes on the box/case)</t>
        </is>
      </c>
      <c r="H570" s="39" t="inlineStr">
        <is>
          <t>• Insert 2 pcs per poly bag. Apply Item label on each of the poly bags.
• Insert the poly-bagged sets back to CASE (Cover all existing barcodes on the box/case)</t>
        </is>
      </c>
      <c r="I570" s="30">
        <f>VLOOKUP(A570,'[5]ItemReport_10001042616_2025-02-'!$A:$U,21,0)</f>
        <v/>
      </c>
    </row>
    <row r="571" ht="60" customHeight="1">
      <c r="A571" t="inlineStr">
        <is>
          <t>567-PACK2</t>
        </is>
      </c>
      <c r="B571" t="inlineStr">
        <is>
          <t>B09C7GMJBC</t>
        </is>
      </c>
      <c r="H571" s="39" t="inlineStr">
        <is>
          <t>• Insert 2 pcs per poly bag. Apply Item label on each of the poly bags.
• Insert the poly-bagged sets back to CASE (Cover all existing barcodes on the box/case)</t>
        </is>
      </c>
      <c r="I571" s="30">
        <f>VLOOKUP(A571,'[5]ItemReport_10001042616_2025-02-'!$A:$U,21,0)</f>
        <v/>
      </c>
    </row>
    <row r="572" ht="60" customHeight="1">
      <c r="A572" t="inlineStr">
        <is>
          <t>504-SET6</t>
        </is>
      </c>
      <c r="B572" t="inlineStr">
        <is>
          <t>B0B3SLDRVQ</t>
        </is>
      </c>
      <c r="C572" t="inlineStr">
        <is>
          <t>X003UETLNL</t>
        </is>
      </c>
      <c r="D572" t="n">
        <v>504</v>
      </c>
      <c r="E572" t="inlineStr">
        <is>
          <t>FBA_504-SET6</t>
        </is>
      </c>
      <c r="F572" s="25" t="inlineStr">
        <is>
          <t>• Put 6 pcs into polybag and apply FNSKU labels on each of the poly bags.
• Insert the poly-bagged sets back to CASE (discard inner box) (Cover all existing barcodes on the box/case)</t>
        </is>
      </c>
      <c r="H572" s="39" t="inlineStr">
        <is>
          <t>• Insert 6 pcs per poly bag (different color). Apply Item label on each of the poly bags.
• Insert the poly-bagged sets back to CASE (discard inner box) (Cover all existing barcodes on the box/case)</t>
        </is>
      </c>
      <c r="I572" s="30">
        <f>VLOOKUP(A572,'[5]ItemReport_10001042616_2025-02-'!$A:$U,21,0)</f>
        <v/>
      </c>
      <c r="J572" t="inlineStr">
        <is>
          <t>Poly Bag 7.5 x 10.5</t>
        </is>
      </c>
    </row>
    <row r="573" ht="45" customHeight="1">
      <c r="A573" t="inlineStr">
        <is>
          <t>5050-CASE-B</t>
        </is>
      </c>
      <c r="B573" t="inlineStr">
        <is>
          <t>B00275EBGU</t>
        </is>
      </c>
      <c r="C573" t="inlineStr">
        <is>
          <t>B00275EBGU</t>
        </is>
      </c>
      <c r="D573" t="n">
        <v>5050</v>
      </c>
      <c r="E573" t="inlineStr">
        <is>
          <t>FBA_5050-CASE-B</t>
        </is>
      </c>
      <c r="F573" s="25" t="inlineStr">
        <is>
          <t>• Apply label “THIS IS A SET” **DO NOT COVER CASE BARCODE**
• Apply outer case label accordingly to match item#</t>
        </is>
      </c>
      <c r="H573" s="17" t="inlineStr">
        <is>
          <t>• Apply label “THIS IS A SET” *DO NOT cover Case barcode*
• Apply outer case label</t>
        </is>
      </c>
      <c r="I573" s="30">
        <f>VLOOKUP(A573,'[5]ItemReport_10001042616_2025-02-'!$A:$U,21,0)</f>
        <v/>
      </c>
      <c r="J573" t="inlineStr">
        <is>
          <t>No Supplies</t>
        </is>
      </c>
    </row>
    <row r="574" ht="60" customHeight="1">
      <c r="A574" t="inlineStr">
        <is>
          <t>566-PACK2</t>
        </is>
      </c>
      <c r="B574" t="inlineStr">
        <is>
          <t>B09C7JPDVJ</t>
        </is>
      </c>
      <c r="H574" s="39" t="inlineStr">
        <is>
          <t>• Insert 2 pcs per poly bag. Apply Item label on each of the poly bags.
• Insert the poly-bagged sets back to CASE (Cover all existing barcodes on the box/case)</t>
        </is>
      </c>
      <c r="I574" s="30">
        <f>VLOOKUP(A574,'[5]ItemReport_10001042616_2025-02-'!$A:$U,21,0)</f>
        <v/>
      </c>
    </row>
    <row r="575">
      <c r="A575" t="inlineStr">
        <is>
          <t>5051-CASE</t>
        </is>
      </c>
      <c r="B575" t="inlineStr">
        <is>
          <t>B07XQJJSLZ</t>
        </is>
      </c>
      <c r="C575" t="inlineStr">
        <is>
          <t>X003SC3F9L</t>
        </is>
      </c>
      <c r="D575" t="n">
        <v>5051</v>
      </c>
      <c r="E575" t="inlineStr">
        <is>
          <t>FBA_5051-CASE</t>
        </is>
      </c>
      <c r="F575" t="inlineStr">
        <is>
          <t>• Apply label “THIS IS A SET”. Apply FNSKU to each case.
• *Make sure all labels stick securely on the case*. Apply outer case label. Cover all visible barcodes on case</t>
        </is>
      </c>
      <c r="I575" s="30">
        <f>VLOOKUP(A575,'[5]ItemReport_10001042616_2025-02-'!$A:$U,21,0)</f>
        <v/>
      </c>
      <c r="J575" t="inlineStr">
        <is>
          <t>No Supplies</t>
        </is>
      </c>
    </row>
    <row r="576">
      <c r="A576" t="inlineStr">
        <is>
          <t>5051-EACH</t>
        </is>
      </c>
      <c r="B576" t="inlineStr">
        <is>
          <t>B00MTUZ4J6</t>
        </is>
      </c>
      <c r="D576" t="n">
        <v>5051</v>
      </c>
      <c r="F576" t="inlineStr">
        <is>
          <t xml:space="preserve">Apply outer box/case label accordingly to match item# (Cover all existing barcodes on the box/case) </t>
        </is>
      </c>
      <c r="H576" s="17" t="inlineStr">
        <is>
          <t xml:space="preserve">Apply outer box/case label accordingly to match item# (Cover all existing barcodes on box and case) </t>
        </is>
      </c>
      <c r="I576" s="30">
        <f>VLOOKUP(A576,'[5]ItemReport_10001042616_2025-02-'!$A:$U,21,0)</f>
        <v/>
      </c>
      <c r="J576" t="inlineStr">
        <is>
          <t>No Supplies</t>
        </is>
      </c>
    </row>
    <row r="577" ht="60" customHeight="1">
      <c r="A577" t="inlineStr">
        <is>
          <t>5051-PACK2</t>
        </is>
      </c>
      <c r="B577" t="inlineStr">
        <is>
          <t>B09C7Q5743</t>
        </is>
      </c>
      <c r="F577" t="inlineStr">
        <is>
          <t>• Insert 2 pcs into poly bag, apply FNSKU label.
• Put back to CASE (Cover all existing barcodes on the box/case)</t>
        </is>
      </c>
      <c r="H577" s="39" t="inlineStr">
        <is>
          <t>• Insert 2 pcs per poly bag. Apply Item label on each of the poly bags.
• Insert the poly-bagged sets back to CASE (Cover all existing barcodes on the box/case)</t>
        </is>
      </c>
      <c r="I577" s="30">
        <f>VLOOKUP(A577,'[5]ItemReport_10001042616_2025-02-'!$A:$U,21,0)</f>
        <v/>
      </c>
    </row>
    <row r="578" ht="60" customHeight="1">
      <c r="A578" t="inlineStr">
        <is>
          <t>5051-PACK4</t>
        </is>
      </c>
      <c r="B578" t="inlineStr">
        <is>
          <t>B08FBQ7D8L</t>
        </is>
      </c>
      <c r="F57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578" s="30">
        <f>VLOOKUP(A578,'[5]ItemReport_10001042616_2025-02-'!$A:$U,21,0)</f>
        <v/>
      </c>
      <c r="J578" t="inlineStr">
        <is>
          <t>Poly Bag 10 x 13</t>
        </is>
      </c>
    </row>
    <row r="579" ht="45" customHeight="1">
      <c r="A579" t="inlineStr">
        <is>
          <t>5051-PACK6</t>
        </is>
      </c>
      <c r="B579" t="inlineStr">
        <is>
          <t>B0B8Q6P62G</t>
        </is>
      </c>
      <c r="D579" t="n">
        <v>5051</v>
      </c>
      <c r="F579" s="25" t="inlineStr">
        <is>
          <t xml:space="preserve">• Put 6 pcs per poly bag. Apply FNSKU on the poly bags.
• Put the poly-bagged sets back to CASE. (Cover all existing barcodes on the box/case) </t>
        </is>
      </c>
      <c r="H579" s="39" t="inlineStr">
        <is>
          <t>• Insert 6 pcs per poly bag. Apply item label. 
• Insert poly bags back to CASE. (Cover all existing barcodes on the box/case)</t>
        </is>
      </c>
      <c r="I579" s="30">
        <f>VLOOKUP(A579,'[5]ItemReport_10001042616_2025-02-'!$A:$U,21,0)</f>
        <v/>
      </c>
      <c r="J579" t="inlineStr">
        <is>
          <t>Poly Bag 12 x 15.5</t>
        </is>
      </c>
    </row>
    <row r="580" ht="45" customHeight="1">
      <c r="A580" t="inlineStr">
        <is>
          <t>5053-CASE</t>
        </is>
      </c>
      <c r="B580" t="inlineStr">
        <is>
          <t>B07XQN9MYD</t>
        </is>
      </c>
      <c r="C580" t="inlineStr">
        <is>
          <t>X002Z8CR1V</t>
        </is>
      </c>
      <c r="E580" t="inlineStr">
        <is>
          <t>FBA_5053-CASE</t>
        </is>
      </c>
      <c r="F580" s="25" t="inlineStr">
        <is>
          <t>• Apply label “THIS IS A SET”. Apply FNSKU to each case.
• *Make sure all labels stick securely on the case*. Apply outer case label. Cover all visible barcodes on case</t>
        </is>
      </c>
      <c r="H580" s="17" t="inlineStr">
        <is>
          <t>• Apply label “THIS IS A SET” *DO NOT cover Case barcode*
• Apply outer case label</t>
        </is>
      </c>
      <c r="I580" s="30">
        <f>VLOOKUP(A580,'[5]ItemReport_10001042616_2025-02-'!$A:$U,21,0)</f>
        <v/>
      </c>
      <c r="J580" t="inlineStr">
        <is>
          <t>No Supplies</t>
        </is>
      </c>
    </row>
    <row r="581">
      <c r="A581" t="inlineStr">
        <is>
          <t>5053-CASE-B</t>
        </is>
      </c>
      <c r="B581" t="inlineStr">
        <is>
          <t>B00275EBHE</t>
        </is>
      </c>
      <c r="C581" t="inlineStr">
        <is>
          <t>X003SC3FBT</t>
        </is>
      </c>
      <c r="E581" t="inlineStr">
        <is>
          <t>FBA_5053-CASE-B</t>
        </is>
      </c>
      <c r="F581" t="inlineStr">
        <is>
          <t>• Apply label “THIS IS A SET”. Apply FNSKU to each case.
• *Make sure all labels stick securely on the case*. Apply outer case label. Cover all visible barcodes on case</t>
        </is>
      </c>
      <c r="I581" s="30">
        <f>VLOOKUP(A581,'[5]ItemReport_10001042616_2025-02-'!$A:$U,21,0)</f>
        <v/>
      </c>
      <c r="J581" t="inlineStr">
        <is>
          <t>No Supplies</t>
        </is>
      </c>
    </row>
    <row r="582">
      <c r="A582" t="inlineStr">
        <is>
          <t>5053-EACH-1</t>
        </is>
      </c>
      <c r="B582" t="inlineStr">
        <is>
          <t>B003BNYACC</t>
        </is>
      </c>
      <c r="C582" t="inlineStr">
        <is>
          <t>X00484N5OX</t>
        </is>
      </c>
      <c r="F582" t="inlineStr">
        <is>
          <t xml:space="preserve">• Use FNSKU to label each item (cover barcode). Apply outer box/case label accordingly to match item# (Cover all existing barcodes on the box/case) </t>
        </is>
      </c>
      <c r="I582" s="30">
        <f>VLOOKUP(A582,'[5]ItemReport_10001042616_2025-02-'!$A:$U,21,0)</f>
        <v/>
      </c>
      <c r="J582" t="inlineStr">
        <is>
          <t>No Supplies</t>
        </is>
      </c>
    </row>
    <row r="583" ht="60" customHeight="1">
      <c r="A583" t="inlineStr">
        <is>
          <t>5053-SET2</t>
        </is>
      </c>
      <c r="B583" t="inlineStr">
        <is>
          <t>B07S64FRBG</t>
        </is>
      </c>
      <c r="C583" t="inlineStr">
        <is>
          <t>X003AUSTNN</t>
        </is>
      </c>
      <c r="D583" t="n">
        <v>5053</v>
      </c>
      <c r="E583" t="inlineStr">
        <is>
          <t>FBA_5053-SET2</t>
        </is>
      </c>
      <c r="F583" s="25" t="inlineStr">
        <is>
          <t>• Insert 2 pcs per poly bag (Blue &amp; Red). Apply FNSKU labels on each of the poly bags.
• Insert the poly-bagged sets back to CASE (Cover all existing barcodes on the box/case)</t>
        </is>
      </c>
      <c r="H583" s="39" t="inlineStr">
        <is>
          <t>• Insert 2 pcs per poly bag (Blue &amp; Red). Apply Item label on each of the poly bags.
• Insert the poly-bagged sets back to CASE (Cover all existing barcodes on the box/case)</t>
        </is>
      </c>
      <c r="I583" s="30">
        <f>VLOOKUP(A583,'[5]ItemReport_10001042616_2025-02-'!$A:$U,21,0)</f>
        <v/>
      </c>
      <c r="J583" t="inlineStr">
        <is>
          <t>Poly Bag 9 x 12</t>
        </is>
      </c>
    </row>
    <row r="584" ht="60" customHeight="1">
      <c r="A584" t="inlineStr">
        <is>
          <t>5053-SET6</t>
        </is>
      </c>
      <c r="B584" t="inlineStr">
        <is>
          <t>B0B8TMWY6F</t>
        </is>
      </c>
      <c r="C584" t="inlineStr">
        <is>
          <t>X003UYGOUJ</t>
        </is>
      </c>
      <c r="D584" t="n">
        <v>5053</v>
      </c>
      <c r="E584" t="inlineStr">
        <is>
          <t>FBA_5053-SET6</t>
        </is>
      </c>
      <c r="F584" s="25" t="inlineStr">
        <is>
          <t>• Insert 2 pcs per poly bag. Apply FNSKU on the poly bags.
• Insert the poly-bagged sets back to CASE. (Cover all existing barcodes on the box/case)</t>
        </is>
      </c>
      <c r="H584" s="39" t="inlineStr">
        <is>
          <t>• Insert 6 pcs per poly bag (3 Blue &amp; 3 Red). Apply Item label on each of the poly bags.
• Insert the poly-bagged sets back to CASE (Cover all existing barcodes on the box/case)</t>
        </is>
      </c>
      <c r="I584" s="30">
        <f>VLOOKUP(A584,'[5]ItemReport_10001042616_2025-02-'!$A:$U,21,0)</f>
        <v/>
      </c>
      <c r="J584" t="inlineStr">
        <is>
          <t>Poly Bag 10 x 13</t>
        </is>
      </c>
    </row>
    <row r="585" ht="60" customHeight="1">
      <c r="A585" t="inlineStr">
        <is>
          <t>6812-PACK2</t>
        </is>
      </c>
      <c r="B585" t="inlineStr">
        <is>
          <t>B09DK21KMR</t>
        </is>
      </c>
      <c r="H585" s="39" t="inlineStr">
        <is>
          <t>• Put 2 pcs into polybag and apply item labels on each of the poly bags.
• Insert the poly-bagged sets back to BOX (Cover all existing barcodes on the box/case)</t>
        </is>
      </c>
      <c r="I585" s="30">
        <f>VLOOKUP(A585,'[5]ItemReport_10001042616_2025-02-'!$A:$U,21,0)</f>
        <v/>
      </c>
    </row>
    <row r="586">
      <c r="A586" t="inlineStr">
        <is>
          <t>5059-EACH</t>
        </is>
      </c>
      <c r="B586" t="inlineStr">
        <is>
          <t>B07S6DCMZ2</t>
        </is>
      </c>
      <c r="C586" t="inlineStr">
        <is>
          <t>X002GASSLL</t>
        </is>
      </c>
      <c r="D586" t="n">
        <v>5059</v>
      </c>
      <c r="E586" t="inlineStr">
        <is>
          <t>FBA_5059-EACH</t>
        </is>
      </c>
      <c r="F586" t="inlineStr">
        <is>
          <t xml:space="preserve">• Use FNSKU to label each item (cover barcode). Apply outer case label accordingly to match item# (Cover all existing barcodes on the case) </t>
        </is>
      </c>
      <c r="H586" s="17" t="inlineStr">
        <is>
          <t xml:space="preserve">Apply outer box/case label accordingly to match item# (Cover all existing barcodes on box and case) </t>
        </is>
      </c>
      <c r="I586" s="30">
        <f>VLOOKUP(A586,'[5]ItemReport_10001042616_2025-02-'!$A:$U,21,0)</f>
        <v/>
      </c>
      <c r="J586" t="inlineStr">
        <is>
          <t>No Supplies</t>
        </is>
      </c>
    </row>
    <row r="587">
      <c r="A587" t="inlineStr">
        <is>
          <t>5065-EACH</t>
        </is>
      </c>
      <c r="B587" t="inlineStr">
        <is>
          <t>B07RPZ72GP</t>
        </is>
      </c>
      <c r="D587" t="n">
        <v>5065</v>
      </c>
      <c r="H587" s="17" t="inlineStr">
        <is>
          <t xml:space="preserve">Apply outer box/case label accordingly to match item# (Cover all existing barcodes on box and case) </t>
        </is>
      </c>
      <c r="I587" s="30">
        <f>VLOOKUP(A587,'[5]ItemReport_10001042616_2025-02-'!$A:$U,21,0)</f>
        <v/>
      </c>
      <c r="J587" t="inlineStr">
        <is>
          <t>No Supplies</t>
        </is>
      </c>
    </row>
    <row r="588">
      <c r="A588" t="inlineStr">
        <is>
          <t>5066-EACH</t>
        </is>
      </c>
      <c r="B588" t="inlineStr">
        <is>
          <t>B008005REQ</t>
        </is>
      </c>
      <c r="C588" t="inlineStr">
        <is>
          <t>B008005REQ</t>
        </is>
      </c>
      <c r="D588" t="n">
        <v>5066</v>
      </c>
      <c r="E588" t="inlineStr">
        <is>
          <t>FBA_5066-EACH</t>
        </is>
      </c>
      <c r="F588" t="inlineStr">
        <is>
          <t xml:space="preserve">Apply outer box/case label accordingly to match item# (Cover all existing barcodes on the box/case) </t>
        </is>
      </c>
      <c r="H588" s="17" t="inlineStr">
        <is>
          <t xml:space="preserve">Apply outer box/case label accordingly to match item# (Cover all existing barcodes on box and case) </t>
        </is>
      </c>
      <c r="I588" s="30">
        <f>VLOOKUP(A588,'[5]ItemReport_10001042616_2025-02-'!$A:$U,21,0)</f>
        <v/>
      </c>
      <c r="J588" t="inlineStr">
        <is>
          <t>No Supplies</t>
        </is>
      </c>
    </row>
    <row r="589">
      <c r="A589" t="inlineStr">
        <is>
          <t>5066-EACH-1</t>
        </is>
      </c>
      <c r="B589" t="inlineStr">
        <is>
          <t>B008005REQ</t>
        </is>
      </c>
      <c r="C589" t="inlineStr">
        <is>
          <t>B008005REQ</t>
        </is>
      </c>
      <c r="E589" t="inlineStr">
        <is>
          <t>FBA_5066-EACH-1</t>
        </is>
      </c>
      <c r="F589" t="inlineStr">
        <is>
          <t xml:space="preserve">Apply outer box/case label accordingly to match item# (Cover all existing barcodes on box and case) </t>
        </is>
      </c>
      <c r="I589" s="30">
        <f>VLOOKUP(A589,'[5]ItemReport_10001042616_2025-02-'!$A:$U,21,0)</f>
        <v/>
      </c>
      <c r="J589" t="inlineStr">
        <is>
          <t>No Supplies</t>
        </is>
      </c>
    </row>
    <row r="590" ht="45" customHeight="1">
      <c r="A590" t="inlineStr">
        <is>
          <t>811-BOX</t>
        </is>
      </c>
      <c r="B590" t="inlineStr">
        <is>
          <t>B09DP6439N</t>
        </is>
      </c>
      <c r="H590" s="25" t="inlineStr">
        <is>
          <t>• For inner box: apply “THIS IS A SET” label. *DO NOT cover Box barcode*
• Apply outer case label</t>
        </is>
      </c>
      <c r="I590" s="30">
        <f>VLOOKUP(A590,'[5]ItemReport_10001042616_2025-02-'!$A:$U,21,0)</f>
        <v/>
      </c>
      <c r="J590" t="inlineStr">
        <is>
          <t>No Supplies</t>
        </is>
      </c>
    </row>
    <row r="591">
      <c r="A591" t="inlineStr">
        <is>
          <t>5067-EACH</t>
        </is>
      </c>
      <c r="B591" t="inlineStr">
        <is>
          <t>B007YX2KB8</t>
        </is>
      </c>
      <c r="D591" t="n">
        <v>5067</v>
      </c>
      <c r="E591" t="inlineStr">
        <is>
          <t>5067-EACH</t>
        </is>
      </c>
      <c r="H591" t="inlineStr">
        <is>
          <t xml:space="preserve">Apply outer box/case label accordingly to match item# (Cover all existing barcodes on box and case) </t>
        </is>
      </c>
      <c r="I591" s="30">
        <f>VLOOKUP(A591,'[5]ItemReport_10001042616_2025-02-'!$A:$U,21,0)</f>
        <v/>
      </c>
      <c r="J591" t="inlineStr">
        <is>
          <t>No Supplies</t>
        </is>
      </c>
    </row>
    <row r="592" ht="60" customHeight="1">
      <c r="A592" t="inlineStr">
        <is>
          <t>544-EA+548-EA+549-EA</t>
        </is>
      </c>
      <c r="B592" t="inlineStr">
        <is>
          <t>B09V6PKTKD</t>
        </is>
      </c>
      <c r="H592" s="39" t="inlineStr">
        <is>
          <t>• Put 3 pcs (544+548+549) into polybag and apply Item label on each of the poly bags.
• Insert the poly-bagged sets to original BOX/CASE (Cover all existing barcodes on the box/case)</t>
        </is>
      </c>
      <c r="I592" s="30">
        <f>VLOOKUP(A592,'[5]ItemReport_10001042616_2025-02-'!$A:$U,21,0)</f>
        <v/>
      </c>
      <c r="J592" t="inlineStr">
        <is>
          <t>Poly Bag 6 x 9</t>
        </is>
      </c>
    </row>
    <row r="593">
      <c r="A593" t="inlineStr">
        <is>
          <t>506-CASE</t>
        </is>
      </c>
      <c r="B593" t="inlineStr">
        <is>
          <t>B07XQGM3NY</t>
        </is>
      </c>
      <c r="C593" t="inlineStr">
        <is>
          <t>X003SC97RZ</t>
        </is>
      </c>
      <c r="D593" t="n">
        <v>506</v>
      </c>
      <c r="E593" t="inlineStr">
        <is>
          <t>FBA_506-CASE</t>
        </is>
      </c>
      <c r="F593" t="inlineStr">
        <is>
          <t>• Apply label “THIS IS A SET”. Apply FNSKU to each case.
• *Make sure all labels stick securely on the case*. Apply outer case label. Cover all visible barcodes on case</t>
        </is>
      </c>
      <c r="I593" s="30">
        <f>VLOOKUP(A593,'[5]ItemReport_10001042616_2025-02-'!$A:$U,21,0)</f>
        <v/>
      </c>
      <c r="J593" t="inlineStr">
        <is>
          <t>No Supplies</t>
        </is>
      </c>
    </row>
    <row r="594">
      <c r="A594" t="inlineStr">
        <is>
          <t>5074-BOX</t>
        </is>
      </c>
      <c r="B594" t="inlineStr">
        <is>
          <t>B07XL4V285</t>
        </is>
      </c>
      <c r="F5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594" s="30">
        <f>VLOOKUP(A594,'[5]ItemReport_10001042616_2025-02-'!$A:$U,21,0)</f>
        <v/>
      </c>
      <c r="J594" t="inlineStr">
        <is>
          <t>No Supplies</t>
        </is>
      </c>
    </row>
    <row r="595">
      <c r="A595" t="inlineStr">
        <is>
          <t>5074-EACH</t>
        </is>
      </c>
      <c r="B595" t="inlineStr">
        <is>
          <t>B00IIN3K5I</t>
        </is>
      </c>
      <c r="C595" t="inlineStr">
        <is>
          <t>B00IIN3K5I</t>
        </is>
      </c>
      <c r="D595" t="n">
        <v>5074</v>
      </c>
      <c r="E595" t="inlineStr">
        <is>
          <t>FBA_5074-EACH</t>
        </is>
      </c>
      <c r="F595" t="inlineStr">
        <is>
          <t xml:space="preserve">Apply outer box/case label accordingly to match item# (Cover all existing barcodes on the box/case) </t>
        </is>
      </c>
      <c r="H595" s="17" t="inlineStr">
        <is>
          <t xml:space="preserve">Apply outer box/case label accordingly to match item# (Cover all existing barcodes on box and case) </t>
        </is>
      </c>
      <c r="I595" s="30">
        <f>VLOOKUP(A595,'[5]ItemReport_10001042616_2025-02-'!$A:$U,21,0)</f>
        <v/>
      </c>
      <c r="J595" t="inlineStr">
        <is>
          <t>No Supplies</t>
        </is>
      </c>
    </row>
    <row r="596" ht="60" customHeight="1">
      <c r="A596" t="inlineStr">
        <is>
          <t>5074-PACK2</t>
        </is>
      </c>
      <c r="B596" t="inlineStr">
        <is>
          <t>B08DFC6PYS</t>
        </is>
      </c>
      <c r="C596" t="inlineStr">
        <is>
          <t>X003Y7BNFX</t>
        </is>
      </c>
      <c r="D596" t="n">
        <v>5074</v>
      </c>
      <c r="E596" t="inlineStr">
        <is>
          <t>FBA_5074-PACK2</t>
        </is>
      </c>
      <c r="F596" s="25" t="inlineStr">
        <is>
          <t xml:space="preserve">• Put 2 pcs per poly bag. Apply FNSKU labels on each of the poly bags.
• Put the poly-bagged sets back to BOX. (Cover all existing barcodes on the box/case) </t>
        </is>
      </c>
      <c r="H596" s="39" t="inlineStr">
        <is>
          <t>• Insert 2 pcs per poly bag. Apply Item label on each of the poly bags.
• Insert the poly-bagged sets back to BOX (Cover all existing barcodes on the box/case)</t>
        </is>
      </c>
      <c r="I596" s="30">
        <f>VLOOKUP(A596,'[5]ItemReport_10001042616_2025-02-'!$A:$U,21,0)</f>
        <v/>
      </c>
      <c r="J596" t="inlineStr">
        <is>
          <t>Poly Bag 6 x 9</t>
        </is>
      </c>
    </row>
    <row r="597" ht="60" customHeight="1">
      <c r="A597" t="inlineStr">
        <is>
          <t>72321-SET2</t>
        </is>
      </c>
      <c r="B597" t="inlineStr">
        <is>
          <t>B09ZVQY35W</t>
        </is>
      </c>
      <c r="H597" s="39" t="inlineStr">
        <is>
          <t>• Insert 2 pcs per poly bag (different color). Apply Item label on each of the poly bags.
• Insert the poly-bagged sets back to CASE (Cover all existing barcodes on the box/case)</t>
        </is>
      </c>
      <c r="I597" s="30">
        <f>VLOOKUP(A597,'[5]ItemReport_10001042616_2025-02-'!$A:$U,21,0)</f>
        <v/>
      </c>
      <c r="J597" t="inlineStr">
        <is>
          <t>Poly Bag 7.5 x 10.5</t>
        </is>
      </c>
    </row>
    <row r="598" ht="45" customHeight="1">
      <c r="A598" t="inlineStr">
        <is>
          <t>5075-BOX</t>
        </is>
      </c>
      <c r="B598" t="inlineStr">
        <is>
          <t>B07XQLT9N7</t>
        </is>
      </c>
      <c r="F59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598" s="25" t="inlineStr">
        <is>
          <t>• For inner box: apply “THIS IS A SET” label. *DO NOT cover Box barcode*
• Apply outer case label</t>
        </is>
      </c>
      <c r="I598" s="30">
        <f>VLOOKUP(A598,'[5]ItemReport_10001042616_2025-02-'!$A:$U,21,0)</f>
        <v/>
      </c>
      <c r="J598" t="inlineStr">
        <is>
          <t>No Supplies</t>
        </is>
      </c>
    </row>
    <row r="599">
      <c r="A599" t="inlineStr">
        <is>
          <t>5075-CASE</t>
        </is>
      </c>
      <c r="B599" t="inlineStr">
        <is>
          <t>B09NMPB1H4</t>
        </is>
      </c>
      <c r="C599" t="inlineStr">
        <is>
          <t>X0044RG6JP</t>
        </is>
      </c>
      <c r="F599" t="inlineStr">
        <is>
          <t>• Apply label “THIS IS A SET”. Apply FNSKU to each case.
• *Make sure all labels stick securely on the case*. Apply outer case label. Cover all visible barcodes on case</t>
        </is>
      </c>
      <c r="I599" s="30">
        <f>VLOOKUP(A599,'[5]ItemReport_10001042616_2025-02-'!$A:$U,21,0)</f>
        <v/>
      </c>
      <c r="J599" t="inlineStr">
        <is>
          <t>No Supplies</t>
        </is>
      </c>
    </row>
    <row r="600" ht="45" customHeight="1">
      <c r="A600" t="inlineStr">
        <is>
          <t>504-BOX</t>
        </is>
      </c>
      <c r="B600" t="inlineStr">
        <is>
          <t>B0B3SJQ1Z2</t>
        </is>
      </c>
      <c r="F6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00" s="25" t="inlineStr">
        <is>
          <t>• For inner box: apply “THIS IS A SET” label. *DO NOT cover Box barcode*
• Apply outer case label</t>
        </is>
      </c>
      <c r="I600" s="30">
        <f>VLOOKUP(A600,'[5]ItemReport_10001042616_2025-02-'!$A:$U,21,0)</f>
        <v/>
      </c>
      <c r="J600" t="inlineStr">
        <is>
          <t>No Supplies</t>
        </is>
      </c>
    </row>
    <row r="601" ht="45" customHeight="1">
      <c r="A601" t="inlineStr">
        <is>
          <t>5076-BOX</t>
        </is>
      </c>
      <c r="B601" t="inlineStr">
        <is>
          <t>B07XQMQ6QC</t>
        </is>
      </c>
      <c r="F60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01" s="25" t="inlineStr">
        <is>
          <t>• For inner box: apply “THIS IS A SET” label. *DO NOT cover Box barcode*
• Apply outer case label</t>
        </is>
      </c>
      <c r="I601" s="30">
        <f>VLOOKUP(A601,'[5]ItemReport_10001042616_2025-02-'!$A:$U,21,0)</f>
        <v/>
      </c>
      <c r="J601" t="inlineStr">
        <is>
          <t>No Supplies</t>
        </is>
      </c>
    </row>
    <row r="602">
      <c r="A602" t="inlineStr">
        <is>
          <t>5076-EACH</t>
        </is>
      </c>
      <c r="B602" t="inlineStr">
        <is>
          <t>B015T84GY8</t>
        </is>
      </c>
      <c r="C602" t="inlineStr">
        <is>
          <t>B015T84GY8</t>
        </is>
      </c>
      <c r="D602" t="n">
        <v>5076</v>
      </c>
      <c r="E602" t="inlineStr">
        <is>
          <t>FBA_5076-EACH</t>
        </is>
      </c>
      <c r="F602" t="inlineStr">
        <is>
          <t xml:space="preserve">Apply outer box/case label accordingly to match item# (Cover all existing barcodes on the box/case) </t>
        </is>
      </c>
      <c r="H602" s="17" t="inlineStr">
        <is>
          <t xml:space="preserve">Apply outer box/case label accordingly to match item# (Cover all existing barcodes on box and case) </t>
        </is>
      </c>
      <c r="I602" s="30">
        <f>VLOOKUP(A602,'[5]ItemReport_10001042616_2025-02-'!$A:$U,21,0)</f>
        <v/>
      </c>
      <c r="J602" t="inlineStr">
        <is>
          <t>No Supplies</t>
        </is>
      </c>
    </row>
    <row r="603">
      <c r="A603" t="inlineStr">
        <is>
          <t>5077-A-CASE</t>
        </is>
      </c>
      <c r="B603" t="inlineStr">
        <is>
          <t>B07XJZDPL5</t>
        </is>
      </c>
      <c r="C603" t="inlineStr">
        <is>
          <t>X003SBSK29</t>
        </is>
      </c>
      <c r="D603" t="inlineStr">
        <is>
          <t>5077-A</t>
        </is>
      </c>
      <c r="E603" t="inlineStr">
        <is>
          <t>FBA_5077-A-CASE</t>
        </is>
      </c>
      <c r="F603" t="inlineStr">
        <is>
          <t>• Apply label “THIS IS A SET”. Apply FNSKU to each case.
• *Make sure all labels stick securely on the case*. Apply outer case label. Cover all visible barcodes on case</t>
        </is>
      </c>
      <c r="I603" s="30">
        <f>VLOOKUP(A603,'[5]ItemReport_10001042616_2025-02-'!$A:$U,21,0)</f>
        <v/>
      </c>
      <c r="J603" t="inlineStr">
        <is>
          <t>No Supplies</t>
        </is>
      </c>
    </row>
    <row r="604">
      <c r="A604" t="inlineStr">
        <is>
          <t>5077-A-EACH</t>
        </is>
      </c>
      <c r="B604" t="inlineStr">
        <is>
          <t>B076F38VXC</t>
        </is>
      </c>
      <c r="C604" t="inlineStr">
        <is>
          <t>B076F38VXC</t>
        </is>
      </c>
      <c r="D604" t="inlineStr">
        <is>
          <t>5077-A</t>
        </is>
      </c>
      <c r="E604" t="inlineStr">
        <is>
          <t>FBA_5077-A-EACH</t>
        </is>
      </c>
      <c r="F604" t="inlineStr">
        <is>
          <t xml:space="preserve">Apply outer case label accordingly to match item# (Cover all existing barcodes on the case) </t>
        </is>
      </c>
      <c r="I604" s="30">
        <f>VLOOKUP(A604,'[5]ItemReport_10001042616_2025-02-'!$A:$U,21,0)</f>
        <v/>
      </c>
      <c r="J604" t="inlineStr">
        <is>
          <t>No Supplies</t>
        </is>
      </c>
    </row>
    <row r="605" ht="60" customHeight="1">
      <c r="A605" t="inlineStr">
        <is>
          <t>5077-A-PACK4</t>
        </is>
      </c>
      <c r="B605" t="inlineStr">
        <is>
          <t>B08DFHV66S</t>
        </is>
      </c>
      <c r="F60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605" s="30">
        <f>VLOOKUP(A605,'[5]ItemReport_10001042616_2025-02-'!$A:$U,21,0)</f>
        <v/>
      </c>
      <c r="J605" t="inlineStr">
        <is>
          <t>Poly Bag 12 x 15.5</t>
        </is>
      </c>
    </row>
    <row r="606" ht="60" customHeight="1">
      <c r="A606" t="inlineStr">
        <is>
          <t>5050-PACK6</t>
        </is>
      </c>
      <c r="B606" t="inlineStr">
        <is>
          <t>B0B8QG48CL</t>
        </is>
      </c>
      <c r="F606" s="25" t="n"/>
      <c r="H606" s="39" t="inlineStr">
        <is>
          <t>• Insert 6 pcs per poly bag. Apply Item label on each of the poly bags.
• Insert the poly-bagged sets back to CASE(Cover all existing barcodes on the box/case)</t>
        </is>
      </c>
      <c r="I606" s="30">
        <f>VLOOKUP(A606,'[5]ItemReport_10001042616_2025-02-'!$A:$U,21,0)</f>
        <v/>
      </c>
    </row>
    <row r="607">
      <c r="A607" t="inlineStr">
        <is>
          <t>5080-EACH</t>
        </is>
      </c>
      <c r="B607" t="inlineStr">
        <is>
          <t>B094WZY19T</t>
        </is>
      </c>
      <c r="D607" t="n">
        <v>5080</v>
      </c>
      <c r="E607" t="inlineStr">
        <is>
          <t>5080-EACH</t>
        </is>
      </c>
      <c r="H607" s="17" t="inlineStr">
        <is>
          <t xml:space="preserve">Apply outer box/case label accordingly to match item# (Cover all existing barcodes on box and case) </t>
        </is>
      </c>
      <c r="I607" s="30">
        <f>VLOOKUP(A607,'[5]ItemReport_10001042616_2025-02-'!$A:$U,21,0)</f>
        <v/>
      </c>
      <c r="J607" t="inlineStr">
        <is>
          <t>No Supplies</t>
        </is>
      </c>
    </row>
    <row r="608" ht="60" customHeight="1">
      <c r="A608" t="inlineStr">
        <is>
          <t>5090-PACK6</t>
        </is>
      </c>
      <c r="B608" t="inlineStr">
        <is>
          <t>B0B8QLMQW8</t>
        </is>
      </c>
      <c r="F608" t="inlineStr">
        <is>
          <t xml:space="preserve">• Put 6 pcs into polybag and apply FNSKU labels on each of the poly bags.
• Insert the poly-bagged sets back to CASE (Cover all existing barcodes on the box/case) </t>
        </is>
      </c>
      <c r="H608" s="39" t="inlineStr">
        <is>
          <t>• Insert 6 pcs per poly bag. Apply Item label on each of the poly bags.
• Insert the poly-bagged sets back to CASE (Cover all existing barcodes on the box/case)</t>
        </is>
      </c>
      <c r="I608" s="30">
        <f>VLOOKUP(A608,'[5]ItemReport_10001042616_2025-02-'!$A:$U,21,0)</f>
        <v/>
      </c>
    </row>
    <row r="609" ht="60" customHeight="1">
      <c r="A609" t="inlineStr">
        <is>
          <t>5080-PACK4</t>
        </is>
      </c>
      <c r="B609" t="inlineStr">
        <is>
          <t>B094PW68GT</t>
        </is>
      </c>
      <c r="F609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609" s="30">
        <f>VLOOKUP(A609,'[5]ItemReport_10001042616_2025-02-'!$A:$U,21,0)</f>
        <v/>
      </c>
      <c r="J609" t="inlineStr">
        <is>
          <t>Poly Bag 12 x 15.5</t>
        </is>
      </c>
    </row>
    <row r="610">
      <c r="A610" t="inlineStr">
        <is>
          <t>5081-CASE</t>
        </is>
      </c>
      <c r="B610" t="inlineStr">
        <is>
          <t>B094PT8QB5</t>
        </is>
      </c>
      <c r="C610" t="inlineStr">
        <is>
          <t>X0046JANJF</t>
        </is>
      </c>
      <c r="F610" t="inlineStr">
        <is>
          <t>• Apply label “THIS IS A SET”. Apply FNSKU to each case.
• *Make sure all labels stick securely on the case*. Apply outer case label. Cover all visible barcodes on case</t>
        </is>
      </c>
      <c r="H610" s="17" t="inlineStr">
        <is>
          <t>• Apply label “THIS IS A SET” *DO NOT cover Case barcode*
• Apply outer case label</t>
        </is>
      </c>
      <c r="I610" s="30">
        <f>VLOOKUP(A610,'[5]ItemReport_10001042616_2025-02-'!$A:$U,21,0)</f>
        <v/>
      </c>
      <c r="J610" t="inlineStr">
        <is>
          <t>No Supplies</t>
        </is>
      </c>
    </row>
    <row r="611">
      <c r="A611" t="inlineStr">
        <is>
          <t>5081-EACH</t>
        </is>
      </c>
      <c r="B611" t="inlineStr">
        <is>
          <t>B094XLGQL9</t>
        </is>
      </c>
      <c r="C611" t="inlineStr">
        <is>
          <t>X0043UZ5ZJ</t>
        </is>
      </c>
      <c r="E611" t="inlineStr">
        <is>
          <t>FBA_5081-EACH</t>
        </is>
      </c>
      <c r="F611" t="inlineStr">
        <is>
          <t xml:space="preserve">• Use FNSKU to label each item (cover barcode). Apply outer case label accordingly to match item# (Cover all existing barcodes on the case) </t>
        </is>
      </c>
      <c r="I611" s="30">
        <f>VLOOKUP(A611,'[5]ItemReport_10001042616_2025-02-'!$A:$U,21,0)</f>
        <v/>
      </c>
      <c r="J611" t="inlineStr">
        <is>
          <t>No Supplies</t>
        </is>
      </c>
    </row>
    <row r="612" ht="45" customHeight="1">
      <c r="A612" t="inlineStr">
        <is>
          <t>5086-CASE</t>
        </is>
      </c>
      <c r="B612" t="inlineStr">
        <is>
          <t>B07X576XMT</t>
        </is>
      </c>
      <c r="C612" t="inlineStr">
        <is>
          <t>B07X576XMT</t>
        </is>
      </c>
      <c r="D612" t="n">
        <v>5086</v>
      </c>
      <c r="E612" t="inlineStr">
        <is>
          <t>FBA_5086-CASE</t>
        </is>
      </c>
      <c r="F612" s="25" t="inlineStr">
        <is>
          <t>• Apply label “THIS IS A SET” **DO NOT COVER CASE BARCODE**
• Apply outer case label accordingly to match item#</t>
        </is>
      </c>
      <c r="H612" s="17" t="inlineStr">
        <is>
          <t>• Apply label “THIS IS A SET” *DO NOT cover Case barcode*
• Apply outer case label</t>
        </is>
      </c>
      <c r="I612" s="30">
        <f>VLOOKUP(A612,'[5]ItemReport_10001042616_2025-02-'!$A:$U,21,0)</f>
        <v/>
      </c>
      <c r="J612" t="inlineStr">
        <is>
          <t>No Supplies</t>
        </is>
      </c>
    </row>
    <row r="613">
      <c r="A613" t="inlineStr">
        <is>
          <t>5086-EACH</t>
        </is>
      </c>
      <c r="B613" t="inlineStr">
        <is>
          <t>B07SBH958C</t>
        </is>
      </c>
      <c r="C613" t="inlineStr">
        <is>
          <t>X003SVW1MJ</t>
        </is>
      </c>
      <c r="D613" t="n">
        <v>5086</v>
      </c>
      <c r="E613" t="inlineStr">
        <is>
          <t>FBA_5086-EACH</t>
        </is>
      </c>
      <c r="F613" t="inlineStr">
        <is>
          <t xml:space="preserve">• Use FNSKU to label each item (cover barcode). Apply outer box/case label accordingly to match item# (Cover all existing barcodes on the box/case) </t>
        </is>
      </c>
      <c r="H613" s="17" t="inlineStr">
        <is>
          <t xml:space="preserve">Apply outer box/case label accordingly to match item# (Cover all existing barcodes on box and case) </t>
        </is>
      </c>
      <c r="I613" s="30">
        <f>VLOOKUP(A613,'[5]ItemReport_10001042616_2025-02-'!$A:$U,21,0)</f>
        <v/>
      </c>
      <c r="J613" t="inlineStr">
        <is>
          <t>No Supplies</t>
        </is>
      </c>
    </row>
    <row r="614" ht="60" customHeight="1">
      <c r="A614" t="inlineStr">
        <is>
          <t>5086-PACK2</t>
        </is>
      </c>
      <c r="B614" t="inlineStr">
        <is>
          <t>B08DHTKJXY</t>
        </is>
      </c>
      <c r="C614" t="inlineStr">
        <is>
          <t>X003SW56RP</t>
        </is>
      </c>
      <c r="D614" t="n">
        <v>5086</v>
      </c>
      <c r="E614" t="inlineStr">
        <is>
          <t>FBA_5086-PACK2</t>
        </is>
      </c>
      <c r="F614" s="25" t="inlineStr">
        <is>
          <t xml:space="preserve">• Put 2 pcs into polybag and apply FNSKU labels on each of the poly bags.
• Insert the poly-bagged sets back to CASE (Cover all existing barcodes on the box/case) </t>
        </is>
      </c>
      <c r="H614" s="39" t="inlineStr">
        <is>
          <t>• Put 2 pcs into polybag and apply item labels on each of the poly bags.
• Insert the poly-bagged sets back to CASE (Cover all existing barcodes on the case)</t>
        </is>
      </c>
      <c r="I614" s="30">
        <f>VLOOKUP(A614,'[5]ItemReport_10001042616_2025-02-'!$A:$U,21,0)</f>
        <v/>
      </c>
      <c r="J614" t="inlineStr">
        <is>
          <t>Clear bag 28 x 40</t>
        </is>
      </c>
    </row>
    <row r="615" ht="75" customHeight="1">
      <c r="A615" t="inlineStr">
        <is>
          <t>5086-PACK4</t>
        </is>
      </c>
      <c r="B615" t="inlineStr">
        <is>
          <t>B0C2SQPPH9</t>
        </is>
      </c>
      <c r="C615" t="inlineStr">
        <is>
          <t>X003SJO51L</t>
        </is>
      </c>
      <c r="D615" t="n">
        <v>5086</v>
      </c>
      <c r="E615" t="inlineStr">
        <is>
          <t>FBA_5086-PACK4</t>
        </is>
      </c>
      <c r="F615" s="25" t="inlineStr">
        <is>
          <t>• Put 4 pcs into polybag and apply FNSKU labels on each of the poly bags.
• Insert the poly-bagged sets back to CASE (Cover all existing barcodes on the box/case) 
• The extra 2 pcs saved for next shipment.</t>
        </is>
      </c>
      <c r="I615" s="30">
        <f>VLOOKUP(A615,'[5]ItemReport_10001042616_2025-02-'!$A:$U,21,0)</f>
        <v/>
      </c>
      <c r="J615" t="inlineStr">
        <is>
          <t>Clear bag 28 x 40</t>
        </is>
      </c>
    </row>
    <row r="616">
      <c r="A616" t="inlineStr">
        <is>
          <t>5087-CASE</t>
        </is>
      </c>
      <c r="B616" t="inlineStr">
        <is>
          <t>B084JC2TNZ</t>
        </is>
      </c>
      <c r="C616" t="inlineStr">
        <is>
          <t>X003SC1YAD</t>
        </is>
      </c>
      <c r="D616" t="n">
        <v>5087</v>
      </c>
      <c r="E616" t="inlineStr">
        <is>
          <t>FBA_5087-CASE</t>
        </is>
      </c>
      <c r="F616" t="inlineStr">
        <is>
          <t>• Apply label “THIS IS A SET”. Apply FNSKU to each case.
• *Make sure all labels stick securely on the case*. Apply outer case label. Cover all visible barcodes on case</t>
        </is>
      </c>
      <c r="H616" s="17" t="inlineStr">
        <is>
          <t>• Apply label “THIS IS A SET” *DO NOT cover Case barcode*
• Apply outer case label</t>
        </is>
      </c>
      <c r="I616" s="30">
        <f>VLOOKUP(A616,'[5]ItemReport_10001042616_2025-02-'!$A:$U,21,0)</f>
        <v/>
      </c>
      <c r="J616" t="inlineStr">
        <is>
          <t>No Supplies</t>
        </is>
      </c>
    </row>
    <row r="617">
      <c r="A617" t="inlineStr">
        <is>
          <t>5087-EACH</t>
        </is>
      </c>
      <c r="B617" t="inlineStr">
        <is>
          <t>B084GC6RYF</t>
        </is>
      </c>
      <c r="C617" t="inlineStr">
        <is>
          <t>B084GC6RYF</t>
        </is>
      </c>
      <c r="D617" t="n">
        <v>5087</v>
      </c>
      <c r="E617" t="inlineStr">
        <is>
          <t>FBA_5087-EACH</t>
        </is>
      </c>
      <c r="F617" t="inlineStr">
        <is>
          <t xml:space="preserve">Apply outer box/case label accordingly to match item# (Cover all existing barcodes on the box/case) </t>
        </is>
      </c>
      <c r="H617" s="17" t="inlineStr">
        <is>
          <t xml:space="preserve">Apply outer box/case label accordingly to match item# (Cover all existing barcodes on box and case) </t>
        </is>
      </c>
      <c r="I617" s="30">
        <f>VLOOKUP(A617,'[5]ItemReport_10001042616_2025-02-'!$A:$U,21,0)</f>
        <v/>
      </c>
      <c r="J617" t="inlineStr">
        <is>
          <t>No Supplies</t>
        </is>
      </c>
    </row>
    <row r="618">
      <c r="A618" t="inlineStr">
        <is>
          <t>5087-EACH-1</t>
        </is>
      </c>
      <c r="B618" t="inlineStr">
        <is>
          <t>B084GC6RYF</t>
        </is>
      </c>
      <c r="C618" t="inlineStr">
        <is>
          <t>X004F8SJVB</t>
        </is>
      </c>
      <c r="D618" t="n">
        <v>5087</v>
      </c>
      <c r="E618" t="inlineStr">
        <is>
          <t>fba_5087-EACH-1</t>
        </is>
      </c>
      <c r="F618" t="inlineStr">
        <is>
          <t xml:space="preserve">• Use FNSKU to label each item (cover barcode). Apply outer case label accordingly to match item# (Cover all existing barcodes on the case) </t>
        </is>
      </c>
      <c r="I618" s="30">
        <f>VLOOKUP(A618,'[5]ItemReport_10001042616_2025-02-'!$A:$U,21,0)</f>
        <v/>
      </c>
      <c r="J618" t="inlineStr">
        <is>
          <t>No Supplies</t>
        </is>
      </c>
    </row>
    <row r="619" ht="60" customHeight="1">
      <c r="A619" t="inlineStr">
        <is>
          <t>5087-PACK2</t>
        </is>
      </c>
      <c r="B619" t="inlineStr">
        <is>
          <t>B09C11F6V4</t>
        </is>
      </c>
      <c r="D619" t="n">
        <v>5087</v>
      </c>
      <c r="E619" t="inlineStr">
        <is>
          <t>5087-PACK2</t>
        </is>
      </c>
      <c r="F619" s="25" t="inlineStr">
        <is>
          <t>• Put 2 pcs into polybag and apply FNSKU labels on each of the poly bags.
• Insert the poly-bagged sets back to CASE (Cover all existing barcodes on the box/case)</t>
        </is>
      </c>
      <c r="H619" s="39" t="inlineStr">
        <is>
          <t>• Insert 2 pcs per poly bag. Apply item label on each of the poly bags.
• Insert the poly-bagged sets back to CASE (Cover all existing barcodes on the box/case)</t>
        </is>
      </c>
      <c r="I619" s="30">
        <f>VLOOKUP(A619,'[5]ItemReport_10001042616_2025-02-'!$A:$U,21,0)</f>
        <v/>
      </c>
      <c r="J619" t="inlineStr">
        <is>
          <t>Poly Bag 9 x 12</t>
        </is>
      </c>
    </row>
    <row r="620" ht="60" customHeight="1">
      <c r="A620" t="inlineStr">
        <is>
          <t>5087-PACK4</t>
        </is>
      </c>
      <c r="B620" t="inlineStr">
        <is>
          <t>B08FBN6YKB</t>
        </is>
      </c>
      <c r="D620" t="n">
        <v>5087</v>
      </c>
      <c r="E620" t="inlineStr">
        <is>
          <t>5087-PACK4</t>
        </is>
      </c>
      <c r="F62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620" s="39" t="inlineStr">
        <is>
          <t>• Insert 4 pcs per poly bag. Apply item label on each of the poly bags.
• Insert the poly-bagged sets back to CASE (Cover all existing barcodes on the box/case)</t>
        </is>
      </c>
      <c r="I620" s="30">
        <f>VLOOKUP(A620,'[5]ItemReport_10001042616_2025-02-'!$A:$U,21,0)</f>
        <v/>
      </c>
      <c r="J620" t="inlineStr">
        <is>
          <t>Poly Bag 10 x 13</t>
        </is>
      </c>
    </row>
    <row r="621" ht="60" customHeight="1">
      <c r="A621" t="inlineStr">
        <is>
          <t>5087-PACK6</t>
        </is>
      </c>
      <c r="B621" t="inlineStr">
        <is>
          <t>B0B8QH1XGH</t>
        </is>
      </c>
      <c r="D621" t="n">
        <v>5087</v>
      </c>
      <c r="F621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621" s="39" t="inlineStr">
        <is>
          <t>• Insert 6 pcs per poly bag. Apply item label. 
• Insert poly bags back to CASE. (Cover all existing barcodes on the box/case)</t>
        </is>
      </c>
      <c r="I621" s="30">
        <f>VLOOKUP(A621,'[5]ItemReport_10001042616_2025-02-'!$A:$U,21,0)</f>
        <v/>
      </c>
      <c r="J621" t="inlineStr">
        <is>
          <t>Poly Bag 12 x 15.5</t>
        </is>
      </c>
    </row>
    <row r="622" ht="60" customHeight="1">
      <c r="A622" t="inlineStr">
        <is>
          <t>5091-PACK6</t>
        </is>
      </c>
      <c r="B622" t="inlineStr">
        <is>
          <t>B0B8QP7PGR</t>
        </is>
      </c>
      <c r="F622" t="inlineStr">
        <is>
          <t xml:space="preserve">• Put 6 pcs into polybag and apply FNSKU labels on each of the poly bags.
• Insert the poly-bagged sets back to CASE (Cover all existing barcodes on the box/case) </t>
        </is>
      </c>
      <c r="H622" s="39" t="inlineStr">
        <is>
          <t>• Put 6 pcs into polybag and apply item labels on each of the poly bags.
• Insert the poly-bagged sets back to CASE (Cover all existing barcodes on the box/case)</t>
        </is>
      </c>
      <c r="I622" s="30">
        <f>VLOOKUP(A622,'[5]ItemReport_10001042616_2025-02-'!$A:$U,21,0)</f>
        <v/>
      </c>
      <c r="J622" t="inlineStr">
        <is>
          <t>Poly Bag 12 x 15.5</t>
        </is>
      </c>
    </row>
    <row r="623" ht="45" customHeight="1">
      <c r="A623" t="inlineStr">
        <is>
          <t>711011-EACH</t>
        </is>
      </c>
      <c r="B623" t="inlineStr">
        <is>
          <t>B0BN7HK513</t>
        </is>
      </c>
      <c r="H623" s="39" t="inlineStr">
        <is>
          <t xml:space="preserve">• Apply Item label on item (cover barcode)
• Apply outer box/case label accordingly to match item# (Cover all existing barcodes on box and case) </t>
        </is>
      </c>
      <c r="I623" s="30">
        <f>VLOOKUP(A623,'[5]ItemReport_10001042616_2025-02-'!$A:$U,21,0)</f>
        <v/>
      </c>
      <c r="J623" t="inlineStr">
        <is>
          <t>No Supplies</t>
        </is>
      </c>
    </row>
    <row r="624">
      <c r="A624" t="inlineStr">
        <is>
          <t>508-EACH</t>
        </is>
      </c>
      <c r="B624" t="inlineStr">
        <is>
          <t>B001E75OY0</t>
        </is>
      </c>
      <c r="C624" t="inlineStr">
        <is>
          <t>B001E75OY0</t>
        </is>
      </c>
      <c r="D624" t="n">
        <v>508</v>
      </c>
      <c r="E624" t="inlineStr">
        <is>
          <t>FBA_508-EACH</t>
        </is>
      </c>
      <c r="F624" t="inlineStr">
        <is>
          <t xml:space="preserve">Apply outer box/case label accordingly to match item# (Cover all existing barcodes on the box/case) </t>
        </is>
      </c>
      <c r="H624" s="17" t="inlineStr">
        <is>
          <t xml:space="preserve">Apply outer box/case label accordingly to match item# (Cover all existing barcodes on box and case) </t>
        </is>
      </c>
      <c r="I624" s="30">
        <f>VLOOKUP(A624,'[5]ItemReport_10001042616_2025-02-'!$A:$U,21,0)</f>
        <v/>
      </c>
      <c r="J624" t="inlineStr">
        <is>
          <t>No Supplies</t>
        </is>
      </c>
    </row>
    <row r="625" ht="60" customHeight="1">
      <c r="A625" t="inlineStr">
        <is>
          <t>508-PACK2</t>
        </is>
      </c>
      <c r="B625" t="inlineStr">
        <is>
          <t>B09C7TDTY1</t>
        </is>
      </c>
      <c r="C625" t="inlineStr">
        <is>
          <t>X003SC1YD5</t>
        </is>
      </c>
      <c r="D625" t="n">
        <v>508</v>
      </c>
      <c r="E625" t="inlineStr">
        <is>
          <t>FBA_508-PACK2</t>
        </is>
      </c>
      <c r="F625" s="25" t="inlineStr">
        <is>
          <t>• Put 2 pcs into polybag and apply FNSKU labels on each of the poly bags.
• Insert the poly-bagged sets back to CASE (Cover all existing barcodes on the box/case)</t>
        </is>
      </c>
      <c r="H625" s="39" t="inlineStr">
        <is>
          <t>• Put 2 pcs into polybag and apply item labels on each of the poly bags.
• Insert the poly-bagged sets back to CASE (Cover all existing barcodes on the box/case)</t>
        </is>
      </c>
      <c r="I625" s="30">
        <f>VLOOKUP(A625,'[5]ItemReport_10001042616_2025-02-'!$A:$U,21,0)</f>
        <v/>
      </c>
      <c r="J625" t="inlineStr">
        <is>
          <t>Poly Bag 9 x 12</t>
        </is>
      </c>
    </row>
    <row r="626" ht="60" customHeight="1">
      <c r="A626" t="inlineStr">
        <is>
          <t>508-PACK4</t>
        </is>
      </c>
      <c r="B626" t="inlineStr">
        <is>
          <t>B08FBLK835</t>
        </is>
      </c>
      <c r="D626" t="n">
        <v>508</v>
      </c>
      <c r="E626" t="inlineStr">
        <is>
          <t>508-PACK4</t>
        </is>
      </c>
      <c r="F626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626" s="39" t="inlineStr">
        <is>
          <t>• Insert 4 pcs per poly bag. Apply item label on each of the poly bags.
• Insert the poly-bagged sets back to CASE (Cover all existing barcodes on the box/case)</t>
        </is>
      </c>
      <c r="I626" s="30">
        <f>VLOOKUP(A626,'[5]ItemReport_10001042616_2025-02-'!$A:$U,21,0)</f>
        <v/>
      </c>
      <c r="J626" t="inlineStr">
        <is>
          <t>Poly Bag 10 x 13</t>
        </is>
      </c>
    </row>
    <row r="627" ht="60" customHeight="1">
      <c r="A627" t="inlineStr">
        <is>
          <t>508-PACK6</t>
        </is>
      </c>
      <c r="B627" t="inlineStr">
        <is>
          <t>B0B8QRTPL6</t>
        </is>
      </c>
      <c r="C627" t="inlineStr">
        <is>
          <t>X003SC1Y8F</t>
        </is>
      </c>
      <c r="D627" t="n">
        <v>508</v>
      </c>
      <c r="E627" t="inlineStr">
        <is>
          <t>FBA_508-PACK6</t>
        </is>
      </c>
      <c r="F627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627" s="39" t="inlineStr">
        <is>
          <t>• Put 6 pcs into polybag and apply item labels on each of the poly bags.
• Insert the poly-bagged sets back to CASE (Cover all existing barcodes on the box/case)</t>
        </is>
      </c>
      <c r="I627" s="30">
        <f>VLOOKUP(A627,'[5]ItemReport_10001042616_2025-02-'!$A:$U,21,0)</f>
        <v/>
      </c>
      <c r="J627" t="inlineStr">
        <is>
          <t>Poly Bag 14.5 x 19</t>
        </is>
      </c>
    </row>
    <row r="628">
      <c r="A628" t="inlineStr">
        <is>
          <t>5090-EACH</t>
        </is>
      </c>
      <c r="B628" t="inlineStr">
        <is>
          <t>B00Z3BPRRW</t>
        </is>
      </c>
      <c r="C628" t="inlineStr">
        <is>
          <t>B00Z3BPRRW</t>
        </is>
      </c>
      <c r="D628" t="n">
        <v>5090</v>
      </c>
      <c r="E628" t="inlineStr">
        <is>
          <t>FBA_5090-EACH</t>
        </is>
      </c>
      <c r="F628" t="inlineStr">
        <is>
          <t xml:space="preserve">Apply outer box/case label accordingly to match item# (Cover all existing barcodes on the box/case) </t>
        </is>
      </c>
      <c r="H628" s="17" t="inlineStr">
        <is>
          <t xml:space="preserve">Apply outer box/case label accordingly to match item# (Cover all existing barcodes on box and case) </t>
        </is>
      </c>
      <c r="I628" s="30">
        <f>VLOOKUP(A628,'[5]ItemReport_10001042616_2025-02-'!$A:$U,21,0)</f>
        <v/>
      </c>
      <c r="J628" t="inlineStr">
        <is>
          <t>No Supplies</t>
        </is>
      </c>
    </row>
    <row r="629">
      <c r="A629" t="inlineStr">
        <is>
          <t>521-EACH</t>
        </is>
      </c>
      <c r="B629" t="inlineStr">
        <is>
          <t>B0BQ59HSJC</t>
        </is>
      </c>
      <c r="F629" t="inlineStr">
        <is>
          <t>• Use FNSKU to label each item (cover barcode). 
• Put item back to CASE. Discard inner box
• Apply outer case label accordingly to match item# (Cover all existing barcodes on the case)</t>
        </is>
      </c>
      <c r="H629" s="17" t="inlineStr">
        <is>
          <t xml:space="preserve">Apply outer box/case label accordingly to match item# (Cover all existing barcodes on box and case) </t>
        </is>
      </c>
      <c r="I629" s="30">
        <f>VLOOKUP(A629,'[5]ItemReport_10001042616_2025-02-'!$A:$U,21,0)</f>
        <v/>
      </c>
      <c r="J629" t="inlineStr">
        <is>
          <t>No Supplies</t>
        </is>
      </c>
    </row>
    <row r="630" ht="60" customHeight="1">
      <c r="A630" t="inlineStr">
        <is>
          <t>521-PACK4</t>
        </is>
      </c>
      <c r="B630" t="inlineStr">
        <is>
          <t>B0BQ5GG4FZ</t>
        </is>
      </c>
      <c r="H630" s="39" t="inlineStr">
        <is>
          <t>• Put 4 pcs into polybag and apply item labels on each of the poly bags.
• Insert the poly-bagged sets back to CASE (Cover all existing barcodes on the box/case)</t>
        </is>
      </c>
      <c r="I630" s="30">
        <f>VLOOKUP(A630,'[5]ItemReport_10001042616_2025-02-'!$A:$U,21,0)</f>
        <v/>
      </c>
      <c r="J630" t="inlineStr">
        <is>
          <t>Poly Bag 7.5 x 10.5</t>
        </is>
      </c>
    </row>
    <row r="631">
      <c r="A631" t="inlineStr">
        <is>
          <t>5091-EACH</t>
        </is>
      </c>
      <c r="B631" t="inlineStr">
        <is>
          <t>B00Z3BPU2O</t>
        </is>
      </c>
      <c r="C631" t="inlineStr">
        <is>
          <t>B00Z3BPU2O</t>
        </is>
      </c>
      <c r="D631" t="n">
        <v>5091</v>
      </c>
      <c r="E631" t="inlineStr">
        <is>
          <t>FBA_5091-EACH</t>
        </is>
      </c>
      <c r="F631" t="inlineStr">
        <is>
          <t xml:space="preserve">Apply outer box/case label accordingly to match item# (Cover all existing barcodes on the box/case) </t>
        </is>
      </c>
      <c r="H631" s="17" t="inlineStr">
        <is>
          <t xml:space="preserve">Apply outer box/case label accordingly to match item# (Cover all existing barcodes on box and case) </t>
        </is>
      </c>
      <c r="I631" s="30">
        <f>VLOOKUP(A631,'[5]ItemReport_10001042616_2025-02-'!$A:$U,21,0)</f>
        <v/>
      </c>
      <c r="J631" t="inlineStr">
        <is>
          <t>No Supplies</t>
        </is>
      </c>
    </row>
    <row r="632" ht="60" customHeight="1">
      <c r="A632" t="inlineStr">
        <is>
          <t>5091-PACK2</t>
        </is>
      </c>
      <c r="B632" t="inlineStr">
        <is>
          <t>B09C73Z1MX</t>
        </is>
      </c>
      <c r="C632" t="inlineStr">
        <is>
          <t>X003SC97Q1</t>
        </is>
      </c>
      <c r="D632" t="n">
        <v>5091</v>
      </c>
      <c r="E632" t="inlineStr">
        <is>
          <t>FBA_5091-PACK2</t>
        </is>
      </c>
      <c r="F632" s="25" t="inlineStr">
        <is>
          <t>• Put 2 pcs into polybag and apply FNSKU labels on each of the poly bags.
• Insert the poly-bagged sets back to CASE (Cover all existing barcodes on the box/case)</t>
        </is>
      </c>
      <c r="I632" s="30">
        <f>VLOOKUP(A632,'[5]ItemReport_10001042616_2025-02-'!$A:$U,21,0)</f>
        <v/>
      </c>
      <c r="J632" t="inlineStr">
        <is>
          <t>Poly Bag 9 x 12</t>
        </is>
      </c>
    </row>
    <row r="633" ht="60" customHeight="1">
      <c r="A633" t="inlineStr">
        <is>
          <t>2156-SET5</t>
        </is>
      </c>
      <c r="B633" t="inlineStr">
        <is>
          <t>B0BSP4V9PZ</t>
        </is>
      </c>
      <c r="F633" t="inlineStr">
        <is>
          <t>• Put 5 pcs into polybag (different color) and apply FNSKU labels on each of the poly bags.
• Insert the poly-bagged sets back to CASE (Cover all existing barcodes on the box/case)</t>
        </is>
      </c>
      <c r="H633" s="39" t="inlineStr">
        <is>
          <t>• Insert 5 pcs per poly bag (different color). Apply Item label on each of the poly bags.
• Insert the poly-bagged sets back to CASE (Cover all existing barcodes on the box/case)</t>
        </is>
      </c>
      <c r="I633" s="30">
        <f>VLOOKUP(A633,'[5]ItemReport_10001042616_2025-02-'!$A:$U,21,0)</f>
        <v/>
      </c>
      <c r="J633" t="inlineStr">
        <is>
          <t>Poly Bag 12 x 15.5</t>
        </is>
      </c>
    </row>
    <row r="634" ht="60" customHeight="1">
      <c r="A634" t="inlineStr">
        <is>
          <t>2347-PACK2</t>
        </is>
      </c>
      <c r="B634" t="inlineStr">
        <is>
          <t>B0BWSNC3FT</t>
        </is>
      </c>
      <c r="F634" t="inlineStr">
        <is>
          <t>• Insert 2 pcs into poly bag, apply FNSKU label.
• Put back to CASE (Cover all existing barcodes on the box/case)</t>
        </is>
      </c>
      <c r="H634" s="39" t="inlineStr">
        <is>
          <t>• Put 2 pcs into polybag and apply item labels on each of the poly bags.
• Insert the poly-bagged sets back to BOX (Cover all existing barcodes on the box/case)</t>
        </is>
      </c>
      <c r="I634" s="30">
        <f>VLOOKUP(A634,'[5]ItemReport_10001042616_2025-02-'!$A:$U,21,0)</f>
        <v/>
      </c>
    </row>
    <row r="635" ht="45" customHeight="1">
      <c r="A635" t="inlineStr">
        <is>
          <t>5096-BOX</t>
        </is>
      </c>
      <c r="B635" t="inlineStr">
        <is>
          <t>B07XL4V3N1</t>
        </is>
      </c>
      <c r="C635" t="inlineStr">
        <is>
          <t>X003GHJQB9</t>
        </is>
      </c>
      <c r="D635" t="n">
        <v>5096</v>
      </c>
      <c r="E635" t="inlineStr">
        <is>
          <t>FBA_5096-BOX</t>
        </is>
      </c>
      <c r="F63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35" s="25" t="inlineStr">
        <is>
          <t>• For inner box: apply “THIS IS A SET” label. *DO NOT cover Box barcode*
• Apply outer case label</t>
        </is>
      </c>
      <c r="I635" s="30">
        <f>VLOOKUP(A635,'[5]ItemReport_10001042616_2025-02-'!$A:$U,21,0)</f>
        <v/>
      </c>
      <c r="J635" t="inlineStr">
        <is>
          <t>No Supplies</t>
        </is>
      </c>
    </row>
    <row r="636">
      <c r="A636" t="inlineStr">
        <is>
          <t>5096-BOX-1</t>
        </is>
      </c>
      <c r="B636" t="inlineStr">
        <is>
          <t>B00GKINMJ2</t>
        </is>
      </c>
      <c r="C636" t="inlineStr">
        <is>
          <t>B00GKINMJ2</t>
        </is>
      </c>
      <c r="D636" t="n">
        <v>5096</v>
      </c>
      <c r="E636" t="inlineStr">
        <is>
          <t>FBA_5096-BOX-1</t>
        </is>
      </c>
      <c r="F636" t="inlineStr">
        <is>
          <t>• For inner box: apply “THIS IS A SET” label. *DO NOT cover Box barcode*
• Apply outer case label accordingly to match item# (Cover barcodes on the CASE)</t>
        </is>
      </c>
      <c r="I636" s="30">
        <f>VLOOKUP(A636,'[5]ItemReport_10001042616_2025-02-'!$A:$U,21,0)</f>
        <v/>
      </c>
      <c r="J636" t="inlineStr">
        <is>
          <t>No Supplies</t>
        </is>
      </c>
    </row>
    <row r="637">
      <c r="A637" t="inlineStr">
        <is>
          <t>5096-CASE</t>
        </is>
      </c>
      <c r="B637" t="inlineStr">
        <is>
          <t>B0C6R6WRWJ</t>
        </is>
      </c>
      <c r="F637" t="inlineStr">
        <is>
          <t>• Apply label “THIS IS A SET”. Apply FNSKU to each case.
• *Make sure all labels stick securely on the case*. Apply outer case label. Cover all visible barcodes on case</t>
        </is>
      </c>
      <c r="I637" s="30">
        <f>VLOOKUP(A637,'[5]ItemReport_10001042616_2025-02-'!$A:$U,21,0)</f>
        <v/>
      </c>
      <c r="J637" t="inlineStr">
        <is>
          <t>No Supplies</t>
        </is>
      </c>
    </row>
    <row r="638">
      <c r="A638" t="inlineStr">
        <is>
          <t>5096-CASE-1</t>
        </is>
      </c>
      <c r="B638" t="inlineStr">
        <is>
          <t>B0C6R78W3C</t>
        </is>
      </c>
      <c r="F638" t="inlineStr">
        <is>
          <t>• Apply label “THIS IS A SET”. Apply FNSKU to each case.
• *Make sure all labels stick securely on the case*. Apply outer case label. Cover all visible barcodes on case</t>
        </is>
      </c>
      <c r="I638" s="30">
        <f>VLOOKUP(A638,'[5]ItemReport_10001042616_2025-02-'!$A:$U,21,0)</f>
        <v/>
      </c>
      <c r="J638" t="inlineStr">
        <is>
          <t>No Supplies</t>
        </is>
      </c>
    </row>
    <row r="639">
      <c r="A639" t="inlineStr">
        <is>
          <t>509-CASE</t>
        </is>
      </c>
      <c r="B639" t="inlineStr">
        <is>
          <t>B07XQLMB72</t>
        </is>
      </c>
      <c r="C639" t="inlineStr">
        <is>
          <t>X003SC3YY7</t>
        </is>
      </c>
      <c r="D639" t="n">
        <v>509</v>
      </c>
      <c r="E639" t="inlineStr">
        <is>
          <t>FBA_509-CASE</t>
        </is>
      </c>
      <c r="F639" t="inlineStr">
        <is>
          <t>• Apply label “THIS IS A SET”. Apply FNSKU to each case.
• *Make sure all labels stick securely on the case*. Apply outer case label. Cover all visible barcodes on case</t>
        </is>
      </c>
      <c r="H639" s="17" t="inlineStr">
        <is>
          <t>• Apply label “THIS IS A SET” *DO NOT cover Case barcode*
• Apply outer case label</t>
        </is>
      </c>
      <c r="I639" s="30">
        <f>VLOOKUP(A639,'[5]ItemReport_10001042616_2025-02-'!$A:$U,21,0)</f>
        <v/>
      </c>
      <c r="J639" t="inlineStr">
        <is>
          <t>No Supplies</t>
        </is>
      </c>
    </row>
    <row r="640" ht="60" customHeight="1">
      <c r="A640" t="inlineStr">
        <is>
          <t>509-SET4</t>
        </is>
      </c>
      <c r="B640" t="inlineStr">
        <is>
          <t>B07S84C9SY</t>
        </is>
      </c>
      <c r="C640" t="inlineStr">
        <is>
          <t>X003SC3FA5</t>
        </is>
      </c>
      <c r="D640" t="n">
        <v>509</v>
      </c>
      <c r="E640" t="inlineStr">
        <is>
          <t>FBA_509-SET4</t>
        </is>
      </c>
      <c r="F640" s="25" t="inlineStr">
        <is>
          <t>• Insert 4 pcs per poly bag (Blue, Purple, Green, Red). Apply FNSKU labels on each of the poly bags.
• Insert the poly-bagged sets back to CASE (Cover all existing barcodes on the box/case)</t>
        </is>
      </c>
      <c r="H640" s="39" t="inlineStr">
        <is>
          <t>• Insert 4 pcs per poly bag (Blue, Purple, Green, Red). Apply item labels on each of the poly bags. 
• Insert the poly-bagged sets back to CASE (Cover all existing barcodes on the box/case)</t>
        </is>
      </c>
      <c r="I640" s="30">
        <f>VLOOKUP(A640,'[5]ItemReport_10001042616_2025-02-'!$A:$U,21,0)</f>
        <v/>
      </c>
      <c r="J640" t="inlineStr">
        <is>
          <t>Poly Bag 9 x 12</t>
        </is>
      </c>
    </row>
    <row r="641">
      <c r="A641" t="inlineStr">
        <is>
          <t>5104-EACH</t>
        </is>
      </c>
      <c r="B641" t="inlineStr">
        <is>
          <t>B01GORCP4G</t>
        </is>
      </c>
      <c r="F641" t="inlineStr">
        <is>
          <t xml:space="preserve">Apply outer box/case label accordingly to match item# (Cover all existing barcodes on the box/case) </t>
        </is>
      </c>
      <c r="H641" t="inlineStr">
        <is>
          <t xml:space="preserve">Apply outer box/case label accordingly to match item# (Cover all existing barcodes on box and case) </t>
        </is>
      </c>
      <c r="I641" s="30">
        <f>VLOOKUP(A641,'[5]ItemReport_10001042616_2025-02-'!$A:$U,21,0)</f>
        <v/>
      </c>
      <c r="J641" t="inlineStr">
        <is>
          <t>No Supplies</t>
        </is>
      </c>
    </row>
    <row r="642" ht="60" customHeight="1">
      <c r="A642" t="inlineStr">
        <is>
          <t>5104-PACK2</t>
        </is>
      </c>
      <c r="B642" t="inlineStr">
        <is>
          <t>B08JQPJGTJ</t>
        </is>
      </c>
      <c r="F642" s="25" t="inlineStr">
        <is>
          <t>• Put 2 pcs into polybag and apply FNSKU labels on each of the poly bags.
• Insert the poly-bagged sets back to BOX (Cover all existing barcodes on the box/case)</t>
        </is>
      </c>
      <c r="H642" s="39" t="inlineStr">
        <is>
          <t>• Insert 2 pcs per poly bag. Apply Item label on each of the poly bags.
• Insert the poly-bagged sets back to BOX (Cover all existing barcodes on the box/case)</t>
        </is>
      </c>
      <c r="I642" s="30">
        <f>VLOOKUP(A642,'[5]ItemReport_10001042616_2025-02-'!$A:$U,21,0)</f>
        <v/>
      </c>
      <c r="J642" t="inlineStr">
        <is>
          <t>Poly Bag 6 x 9</t>
        </is>
      </c>
    </row>
    <row r="643">
      <c r="A643" t="inlineStr">
        <is>
          <t>510-EACH</t>
        </is>
      </c>
      <c r="B643" t="inlineStr">
        <is>
          <t>B0018MN4RA</t>
        </is>
      </c>
      <c r="C643" s="46" t="inlineStr">
        <is>
          <t>X003AUT045</t>
        </is>
      </c>
      <c r="D643" t="n">
        <v>510</v>
      </c>
      <c r="E643" t="inlineStr">
        <is>
          <t>FBA_510-EACH</t>
        </is>
      </c>
      <c r="F643" t="inlineStr">
        <is>
          <t xml:space="preserve">Apply outer case label accordingly to match item# (Cover all existing barcodes on the box/case) </t>
        </is>
      </c>
      <c r="H643" s="17" t="inlineStr">
        <is>
          <t xml:space="preserve">Apply outer box/case label accordingly to match item# (Cover all existing barcodes on box and case) </t>
        </is>
      </c>
      <c r="I643" s="30">
        <f>VLOOKUP(A643,'[5]ItemReport_10001042616_2025-02-'!$A:$U,21,0)</f>
        <v/>
      </c>
      <c r="J643" t="inlineStr">
        <is>
          <t>No Supplies</t>
        </is>
      </c>
    </row>
    <row r="644">
      <c r="A644" t="inlineStr">
        <is>
          <t>510-EACH-B</t>
        </is>
      </c>
      <c r="B644" t="inlineStr">
        <is>
          <t>B0018MN4RA</t>
        </is>
      </c>
      <c r="C644" t="inlineStr">
        <is>
          <t>B0018MN4RA</t>
        </is>
      </c>
      <c r="D644" t="n">
        <v>510</v>
      </c>
      <c r="E644" t="inlineStr">
        <is>
          <t>FBA_510-EACH-B</t>
        </is>
      </c>
      <c r="F644" t="inlineStr">
        <is>
          <t xml:space="preserve">Apply outer case label accordingly to match item# (Cover all existing barcodes on the case) </t>
        </is>
      </c>
      <c r="H644" s="17" t="inlineStr">
        <is>
          <t xml:space="preserve">Apply outer box/case label accordingly to match item# (Cover all existing barcodes on box and case) </t>
        </is>
      </c>
      <c r="I644" s="30">
        <f>VLOOKUP(A644,'[5]ItemReport_10001042616_2025-02-'!$A:$U,21,0)</f>
        <v/>
      </c>
      <c r="J644" t="inlineStr">
        <is>
          <t>No Supplies</t>
        </is>
      </c>
    </row>
    <row r="645" ht="60" customHeight="1">
      <c r="A645" t="inlineStr">
        <is>
          <t>510-PACK2</t>
        </is>
      </c>
      <c r="B645" t="inlineStr">
        <is>
          <t>B08FBR7YW1</t>
        </is>
      </c>
      <c r="C645" t="inlineStr">
        <is>
          <t>X003BT4VIF</t>
        </is>
      </c>
      <c r="D645" t="n">
        <v>510</v>
      </c>
      <c r="E645" t="inlineStr">
        <is>
          <t>FBA_510-PACK2</t>
        </is>
      </c>
      <c r="F645" s="25" t="inlineStr">
        <is>
          <t>• Put 2 pcs into polybag and apply FNSKU labels on each of the poly bags.
• Insert the poly-bagged sets back to CASE (Cover all existing barcodes on the box/case)</t>
        </is>
      </c>
      <c r="H645" s="25" t="inlineStr">
        <is>
          <t>• Put 2 pcs into polybag and apply item labels on each of the poly bags.
• Insert the poly-bagged sets back to CASE (Cover all existing barcodes on the box/case)</t>
        </is>
      </c>
      <c r="I645" s="30">
        <f>VLOOKUP(A645,'[5]ItemReport_10001042616_2025-02-'!$A:$U,21,0)</f>
        <v/>
      </c>
      <c r="J645" t="inlineStr">
        <is>
          <t>Poly Bag 10 x 13</t>
        </is>
      </c>
    </row>
    <row r="646">
      <c r="A646" t="inlineStr">
        <is>
          <t>511-EACH</t>
        </is>
      </c>
      <c r="B646" t="inlineStr">
        <is>
          <t>B07S966SHZ</t>
        </is>
      </c>
      <c r="D646" t="n">
        <v>511</v>
      </c>
      <c r="H646" s="17" t="inlineStr">
        <is>
          <t xml:space="preserve">Apply outer box/case label accordingly to match item# (Cover all existing barcodes on box and case) </t>
        </is>
      </c>
      <c r="I646" s="30">
        <f>VLOOKUP(A646,'[5]ItemReport_10001042616_2025-02-'!$A:$U,21,0)</f>
        <v/>
      </c>
      <c r="J646" t="inlineStr">
        <is>
          <t>No Supplies</t>
        </is>
      </c>
    </row>
    <row r="647" ht="60" customHeight="1">
      <c r="A647" t="inlineStr">
        <is>
          <t>511-PACK2</t>
        </is>
      </c>
      <c r="B647" t="inlineStr">
        <is>
          <t>B08DFC9C3L</t>
        </is>
      </c>
      <c r="D647" t="n">
        <v>511</v>
      </c>
      <c r="H647" s="39" t="inlineStr">
        <is>
          <t>• Insert 2 pcs per poly bag. Apply Item label on each of the poly bags.
• Insert the poly-bagged sets back to CASE (Cover all existing barcodes on the box/case)</t>
        </is>
      </c>
      <c r="I647" s="30">
        <f>VLOOKUP(A647,'[5]ItemReport_10001042616_2025-02-'!$A:$U,21,0)</f>
        <v/>
      </c>
      <c r="J647" t="inlineStr">
        <is>
          <t>Poly Bag 6 x 9</t>
        </is>
      </c>
    </row>
    <row r="648">
      <c r="A648" t="inlineStr">
        <is>
          <t>512-EACH</t>
        </is>
      </c>
      <c r="B648" t="inlineStr">
        <is>
          <t>B07SBL2P12</t>
        </is>
      </c>
      <c r="C648" t="inlineStr">
        <is>
          <t>X0042UCZ67</t>
        </is>
      </c>
      <c r="D648" t="n">
        <v>512</v>
      </c>
      <c r="E648" t="inlineStr">
        <is>
          <t>FBA_512-EACH</t>
        </is>
      </c>
      <c r="F648" t="inlineStr">
        <is>
          <t xml:space="preserve">• Use FNSKU to label each item (cover barcode). Apply outer case label accordingly to match item# (Cover all existing barcodes on the case) </t>
        </is>
      </c>
      <c r="H648" s="17" t="inlineStr">
        <is>
          <t xml:space="preserve">Apply outer box/case label accordingly to match item# (Cover all existing barcodes on box and case) </t>
        </is>
      </c>
      <c r="I648" s="30">
        <f>VLOOKUP(A648,'[5]ItemReport_10001042616_2025-02-'!$A:$U,21,0)</f>
        <v/>
      </c>
      <c r="J648" t="inlineStr">
        <is>
          <t>No Supplies</t>
        </is>
      </c>
    </row>
    <row r="649">
      <c r="A649" t="inlineStr">
        <is>
          <t>2157-EACH</t>
        </is>
      </c>
      <c r="B649" t="inlineStr">
        <is>
          <t>B0C5Z2P1XY</t>
        </is>
      </c>
      <c r="F649" t="inlineStr">
        <is>
          <t>• Use FNSKU to label each item (cover barcode). 
• Put item back to CASE. Discard inner box
• Apply outer case label accordingly to match item# (Cover all existing barcodes on the case)</t>
        </is>
      </c>
      <c r="H649" t="inlineStr">
        <is>
          <t xml:space="preserve">Apply outer box/case label accordingly to match item# (Cover all existing barcodes on box and case) </t>
        </is>
      </c>
      <c r="I649" s="30">
        <f>VLOOKUP(A649,'[5]ItemReport_10001042616_2025-02-'!$A:$U,21,0)</f>
        <v/>
      </c>
      <c r="J649" t="inlineStr">
        <is>
          <t>No Supplies</t>
        </is>
      </c>
    </row>
    <row r="650" ht="45" customHeight="1">
      <c r="A650" t="inlineStr">
        <is>
          <t>2250-SET4</t>
        </is>
      </c>
      <c r="B650" t="inlineStr">
        <is>
          <t>B0CX5SHG6K</t>
        </is>
      </c>
      <c r="F650" t="inlineStr">
        <is>
          <t>• Insert 4 pcs per poly bag (Blue, Purple, Green, Pink). Apply FNSKU labels on each of the poly bags.
• Insert the poly-bagged sets back to BX-191313</t>
        </is>
      </c>
      <c r="H650" s="39" t="inlineStr">
        <is>
          <t>• Insert 4 pcs (Different design) per poly bag. Apply item label. 
• Insert poly bags back to CASE. (Discard Inner box) (Cover all existing barcodes on the box/case)</t>
        </is>
      </c>
      <c r="I650" s="30">
        <f>VLOOKUP(A650,'[5]ItemReport_10001042616_2025-02-'!$A:$U,21,0)</f>
        <v/>
      </c>
    </row>
    <row r="651" ht="45" customHeight="1">
      <c r="A651" t="inlineStr">
        <is>
          <t>2252-SET4</t>
        </is>
      </c>
      <c r="B651" t="inlineStr">
        <is>
          <t>B0CX68HNM8</t>
        </is>
      </c>
      <c r="F651" t="inlineStr">
        <is>
          <t>• Insert 4 pcs per poly bag (Blue, Purple, Green, Pink). Apply FNSKU labels on each of the poly bags.
• Insert the poly-bagged sets back to BX-191313</t>
        </is>
      </c>
      <c r="H651" s="39" t="inlineStr">
        <is>
          <t>• Insert 4 pcs (Different design) per poly bag. Apply item label. 
• Insert poly bags back to CASE. (Discard Inner box) (Cover all existing barcodes on the box/case)</t>
        </is>
      </c>
      <c r="I651" s="30">
        <f>VLOOKUP(A651,'[5]ItemReport_10001042616_2025-02-'!$A:$U,21,0)</f>
        <v/>
      </c>
    </row>
    <row r="652">
      <c r="A652" t="inlineStr">
        <is>
          <t>5132-EACH</t>
        </is>
      </c>
      <c r="B652" t="inlineStr">
        <is>
          <t>B07SKCBN85</t>
        </is>
      </c>
      <c r="D652" t="n">
        <v>5132</v>
      </c>
      <c r="E652" t="inlineStr">
        <is>
          <t>5132-EACH</t>
        </is>
      </c>
      <c r="F652" t="inlineStr">
        <is>
          <t>• Use FNSKU to label each item (cover barcode). 
• Put item back to CASE. Discard inner box
• Apply outer case label accordingly to match item# (Cover all existing barcodes on the case)</t>
        </is>
      </c>
      <c r="H652" s="17" t="inlineStr">
        <is>
          <t xml:space="preserve">Apply outer box/case label accordingly to match item# (Cover all existing barcodes on box and case) </t>
        </is>
      </c>
      <c r="I652" s="30">
        <f>VLOOKUP(A652,'[5]ItemReport_10001042616_2025-02-'!$A:$U,21,0)</f>
        <v/>
      </c>
      <c r="J652" t="inlineStr">
        <is>
          <t>No Supplies</t>
        </is>
      </c>
    </row>
    <row r="653" ht="60" customHeight="1">
      <c r="A653" t="inlineStr">
        <is>
          <t>5143-PACK2</t>
        </is>
      </c>
      <c r="B653" t="inlineStr">
        <is>
          <t>B08JRJVQLX</t>
        </is>
      </c>
      <c r="F653" s="25" t="inlineStr">
        <is>
          <t>• Put 2 pcs into polybag and apply FNSKU labels on each of the poly bags.
• Insert the poly-bagged sets back to BOX (Cover all existing barcodes on the box/case)</t>
        </is>
      </c>
      <c r="I653" s="30">
        <f>VLOOKUP(A653,'[5]ItemReport_10001042616_2025-02-'!$A:$U,21,0)</f>
        <v/>
      </c>
      <c r="J653" t="inlineStr">
        <is>
          <t>Poly Bag 6 x 9</t>
        </is>
      </c>
    </row>
    <row r="654">
      <c r="A654" t="inlineStr">
        <is>
          <t>514-CASE</t>
        </is>
      </c>
      <c r="B654" t="inlineStr">
        <is>
          <t>B07XQJ3LGW</t>
        </is>
      </c>
      <c r="F654" t="inlineStr">
        <is>
          <t>• Apply label “THIS IS A SET”. Apply FNSKU to each case.
• *Make sure all labels stick securely on the case*. Apply outer case label. Cover all visible barcodes on case</t>
        </is>
      </c>
      <c r="I654" s="30">
        <f>VLOOKUP(A654,'[5]ItemReport_10001042616_2025-02-'!$A:$U,21,0)</f>
        <v/>
      </c>
      <c r="J654" t="inlineStr">
        <is>
          <t>No Supplies</t>
        </is>
      </c>
    </row>
    <row r="655" ht="60" customHeight="1">
      <c r="A655" t="inlineStr">
        <is>
          <t>5156-PACK2</t>
        </is>
      </c>
      <c r="B655" t="inlineStr">
        <is>
          <t>B08JQPXBQ2</t>
        </is>
      </c>
      <c r="F655" s="25" t="inlineStr">
        <is>
          <t>• Put 2 pcs into polybag and apply FNSKU labels on each of the poly bags.
• Insert the poly-bagged sets back to BOX (Cover all existing barcodes on the box/case)</t>
        </is>
      </c>
      <c r="I655" s="30">
        <f>VLOOKUP(A655,'[5]ItemReport_10001042616_2025-02-'!$A:$U,21,0)</f>
        <v/>
      </c>
      <c r="J655" t="inlineStr">
        <is>
          <t>Poly Bag 6 x 9</t>
        </is>
      </c>
    </row>
    <row r="656">
      <c r="A656" t="inlineStr">
        <is>
          <t>515-EACH</t>
        </is>
      </c>
      <c r="B656" t="inlineStr">
        <is>
          <t>B002URLZTG</t>
        </is>
      </c>
      <c r="D656" t="n">
        <v>515</v>
      </c>
      <c r="E656" t="inlineStr">
        <is>
          <t>515-EACH</t>
        </is>
      </c>
      <c r="F656" t="inlineStr">
        <is>
          <t xml:space="preserve">Apply outer box/case label accordingly to match item# (Cover all existing barcodes on the box/case) </t>
        </is>
      </c>
      <c r="H656" s="17" t="inlineStr">
        <is>
          <t xml:space="preserve">Apply outer box/case label accordingly to match item# (Cover all existing barcodes on box and case) </t>
        </is>
      </c>
      <c r="I656" s="30">
        <f>VLOOKUP(A656,'[5]ItemReport_10001042616_2025-02-'!$A:$U,21,0)</f>
        <v/>
      </c>
      <c r="J656" t="inlineStr">
        <is>
          <t>No Supplies</t>
        </is>
      </c>
    </row>
    <row r="657" ht="45" customHeight="1">
      <c r="A657" t="inlineStr">
        <is>
          <t>2251-SET4</t>
        </is>
      </c>
      <c r="B657" t="inlineStr">
        <is>
          <t>B0CX6B9DGR</t>
        </is>
      </c>
      <c r="F657" t="inlineStr">
        <is>
          <t>• Insert 4 pcs per poly bag (Blue, Purple, Green, Pink). Apply FNSKU labels on each of the poly bags.
• Insert the poly-bagged sets back to BX-191313</t>
        </is>
      </c>
      <c r="H657" s="39" t="inlineStr">
        <is>
          <t>• Insert 4 pcs (Different design) per poly bag. Apply item label. 
• Insert poly bags back to CASE. (Discard Inner box) (Cover all existing barcodes on the box/case)</t>
        </is>
      </c>
      <c r="I657" s="30">
        <f>VLOOKUP(A657,'[5]ItemReport_10001042616_2025-02-'!$A:$U,21,0)</f>
        <v/>
      </c>
    </row>
    <row r="658">
      <c r="A658" t="inlineStr">
        <is>
          <t>516-EACH</t>
        </is>
      </c>
      <c r="B658" t="inlineStr">
        <is>
          <t>B0019IMFSW</t>
        </is>
      </c>
      <c r="C658" t="inlineStr">
        <is>
          <t>B0019IMFSW</t>
        </is>
      </c>
      <c r="D658" t="n">
        <v>516</v>
      </c>
      <c r="E658" t="inlineStr">
        <is>
          <t>FBA_516-EACH</t>
        </is>
      </c>
      <c r="F658" t="inlineStr">
        <is>
          <t xml:space="preserve">Apply outer box/case label accordingly to match item# (Cover all existing barcodes on the box/case) </t>
        </is>
      </c>
      <c r="H658" s="17" t="inlineStr">
        <is>
          <t xml:space="preserve">Apply outer box/case label accordingly to match item# (Cover all existing barcodes on box and case) </t>
        </is>
      </c>
      <c r="I658" s="30">
        <f>VLOOKUP(A658,'[5]ItemReport_10001042616_2025-02-'!$A:$U,21,0)</f>
        <v/>
      </c>
      <c r="J658" t="inlineStr">
        <is>
          <t>No Supplies</t>
        </is>
      </c>
    </row>
    <row r="659">
      <c r="A659" t="inlineStr">
        <is>
          <t>323-EACH</t>
        </is>
      </c>
      <c r="B659" t="inlineStr">
        <is>
          <t>B0CYFJQ68W</t>
        </is>
      </c>
      <c r="F659" t="inlineStr">
        <is>
          <t>• Use FNSKU to label each item (cover barcode). 
• Put item back to CASE. Discard inner box
• Apply outer case label accordingly to match item# (Cover all existing barcodes on the case)</t>
        </is>
      </c>
      <c r="H659" t="inlineStr">
        <is>
          <t xml:space="preserve">Apply outer box/case label accordingly to match item# (Cover all existing barcodes on box and case) </t>
        </is>
      </c>
      <c r="I659" s="30">
        <f>VLOOKUP(A659,'[5]ItemReport_10001042616_2025-02-'!$A:$U,21,0)</f>
        <v/>
      </c>
      <c r="J659" t="inlineStr">
        <is>
          <t>No Supplies</t>
        </is>
      </c>
    </row>
    <row r="660" ht="60" customHeight="1">
      <c r="A660" t="inlineStr">
        <is>
          <t>5170-PACK2</t>
        </is>
      </c>
      <c r="B660" t="inlineStr">
        <is>
          <t>B08JQPGGLM</t>
        </is>
      </c>
      <c r="F660" s="25" t="inlineStr">
        <is>
          <t>• Put 2 pcs into polybag and apply FNSKU labels on each of the poly bags.
• Insert the poly-bagged sets back to BOX (Cover all existing barcodes on the box/case)</t>
        </is>
      </c>
      <c r="I660" s="30">
        <f>VLOOKUP(A660,'[5]ItemReport_10001042616_2025-02-'!$A:$U,21,0)</f>
        <v/>
      </c>
      <c r="J660" t="inlineStr">
        <is>
          <t>Poly Bag 6 x 9</t>
        </is>
      </c>
    </row>
    <row r="661">
      <c r="A661" t="inlineStr">
        <is>
          <t>5171-BOX</t>
        </is>
      </c>
      <c r="B661" t="inlineStr">
        <is>
          <t>B07XQKH8M2</t>
        </is>
      </c>
      <c r="F66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1" s="30">
        <f>VLOOKUP(A661,'[5]ItemReport_10001042616_2025-02-'!$A:$U,21,0)</f>
        <v/>
      </c>
      <c r="J661" t="inlineStr">
        <is>
          <t>No Supplies</t>
        </is>
      </c>
    </row>
    <row r="662">
      <c r="A662" t="inlineStr">
        <is>
          <t>5172-BOX</t>
        </is>
      </c>
      <c r="B662" t="inlineStr">
        <is>
          <t>B07XJZMHRJ</t>
        </is>
      </c>
      <c r="F66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2" s="30">
        <f>VLOOKUP(A662,'[5]ItemReport_10001042616_2025-02-'!$A:$U,21,0)</f>
        <v/>
      </c>
      <c r="J662" t="inlineStr">
        <is>
          <t>No Supplies</t>
        </is>
      </c>
    </row>
    <row r="663">
      <c r="A663" t="inlineStr">
        <is>
          <t>5172-EACH</t>
        </is>
      </c>
      <c r="B663" t="inlineStr">
        <is>
          <t>B07SKBCHNX</t>
        </is>
      </c>
      <c r="C663" t="inlineStr">
        <is>
          <t>B07SKBCHNX</t>
        </is>
      </c>
      <c r="D663" t="n">
        <v>5172</v>
      </c>
      <c r="E663" t="inlineStr">
        <is>
          <t>FBA_5172-EACH</t>
        </is>
      </c>
      <c r="F663" t="inlineStr">
        <is>
          <t xml:space="preserve">Apply outer case label accordingly to match item# (Cover all existing barcodes on the case) </t>
        </is>
      </c>
      <c r="H663" s="17" t="inlineStr">
        <is>
          <t xml:space="preserve">Apply outer box/case label accordingly to match item# (Cover all existing barcodes on box and case) </t>
        </is>
      </c>
      <c r="I663" s="30">
        <f>VLOOKUP(A663,'[5]ItemReport_10001042616_2025-02-'!$A:$U,21,0)</f>
        <v/>
      </c>
      <c r="J663" t="inlineStr">
        <is>
          <t>No Supplies</t>
        </is>
      </c>
    </row>
    <row r="664" ht="60" customHeight="1">
      <c r="A664" t="inlineStr">
        <is>
          <t>5172-PACK2</t>
        </is>
      </c>
      <c r="B664" t="inlineStr">
        <is>
          <t>B08JQQ2BML</t>
        </is>
      </c>
      <c r="C664" t="inlineStr">
        <is>
          <t>X003BTCGBT</t>
        </is>
      </c>
      <c r="D664" t="n">
        <v>5172</v>
      </c>
      <c r="E664" t="inlineStr">
        <is>
          <t>FBA_5172-PACK2</t>
        </is>
      </c>
      <c r="F664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664" s="39" t="inlineStr">
        <is>
          <t>• Put 2 pcs into polybag and apply item labels on each of the poly bags.
• Insert the poly-bagged sets back to BOX (Cover all existing barcodes on the box/case)</t>
        </is>
      </c>
      <c r="I664" s="30">
        <f>VLOOKUP(A664,'[5]ItemReport_10001042616_2025-02-'!$A:$U,21,0)</f>
        <v/>
      </c>
      <c r="J664" t="inlineStr">
        <is>
          <t>Poly Bag 6 x 9</t>
        </is>
      </c>
    </row>
    <row r="665">
      <c r="A665" t="inlineStr">
        <is>
          <t>2222-EACH</t>
        </is>
      </c>
      <c r="B665" t="inlineStr">
        <is>
          <t>B0D79X1M7W</t>
        </is>
      </c>
      <c r="F665" t="inlineStr">
        <is>
          <t xml:space="preserve">Apply outer box/case label accordingly to match item# (Cover all existing barcodes on the box/case) </t>
        </is>
      </c>
      <c r="H665" t="inlineStr">
        <is>
          <t xml:space="preserve">Apply outer box/case label accordingly to match item# (Cover all existing barcodes on box and case) </t>
        </is>
      </c>
      <c r="I665" s="30">
        <f>VLOOKUP(A665,'[5]ItemReport_10001042616_2025-02-'!$A:$U,21,0)</f>
        <v/>
      </c>
      <c r="J665" t="inlineStr">
        <is>
          <t>No Supplies</t>
        </is>
      </c>
    </row>
    <row r="666">
      <c r="A666" t="inlineStr">
        <is>
          <t>5173-BOX</t>
        </is>
      </c>
      <c r="B666" t="inlineStr">
        <is>
          <t>B07XL51NKC</t>
        </is>
      </c>
      <c r="F66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6" s="30">
        <f>VLOOKUP(A666,'[5]ItemReport_10001042616_2025-02-'!$A:$U,21,0)</f>
        <v/>
      </c>
      <c r="J666" t="inlineStr">
        <is>
          <t>No Supplies</t>
        </is>
      </c>
    </row>
    <row r="667" ht="60" customHeight="1">
      <c r="A667" t="inlineStr">
        <is>
          <t>5173-SET6</t>
        </is>
      </c>
      <c r="B667" t="inlineStr">
        <is>
          <t>B07SLDNB3M</t>
        </is>
      </c>
      <c r="D667" t="n">
        <v>5173</v>
      </c>
      <c r="F667" s="25" t="inlineStr">
        <is>
          <t>• Put 2 pcs (different color) into polybag and apply FNSKU labels on each of the poly bags.
• Insert the poly-bagged sets back to BOX (Cover all existing barcodes on the box/case)</t>
        </is>
      </c>
      <c r="H667" s="39" t="inlineStr">
        <is>
          <t>• Insert 6 pcs (Different olor) per poly bag. Apply item label. 
• Insert poly bags back to BOX. (Cover all existing barcodes on the box/case)</t>
        </is>
      </c>
      <c r="I667" s="30">
        <f>VLOOKUP(A667,'[5]ItemReport_10001042616_2025-02-'!$A:$U,21,0)</f>
        <v/>
      </c>
      <c r="J667" t="inlineStr">
        <is>
          <t>Poly Bag 6 x 9</t>
        </is>
      </c>
    </row>
    <row r="668">
      <c r="A668" t="inlineStr">
        <is>
          <t>5174-BOX</t>
        </is>
      </c>
      <c r="B668" t="inlineStr">
        <is>
          <t>B07XQMDNV9</t>
        </is>
      </c>
      <c r="C668" t="inlineStr">
        <is>
          <t>X003SBSJ6B</t>
        </is>
      </c>
      <c r="D668" t="n">
        <v>5174</v>
      </c>
      <c r="E668" t="inlineStr">
        <is>
          <t>FBA_5174-BOX</t>
        </is>
      </c>
      <c r="F66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8" s="30">
        <f>VLOOKUP(A668,'[5]ItemReport_10001042616_2025-02-'!$A:$U,21,0)</f>
        <v/>
      </c>
      <c r="J668" t="inlineStr">
        <is>
          <t>No Supplies</t>
        </is>
      </c>
    </row>
    <row r="669">
      <c r="A669" t="inlineStr">
        <is>
          <t>5174-EACH</t>
        </is>
      </c>
      <c r="B669" t="inlineStr">
        <is>
          <t>B07TGB6SPM</t>
        </is>
      </c>
      <c r="C669" t="inlineStr">
        <is>
          <t>B07TGB6SPM</t>
        </is>
      </c>
      <c r="D669" t="n">
        <v>5174</v>
      </c>
      <c r="E669" t="inlineStr">
        <is>
          <t>FBA_5174-EACH</t>
        </is>
      </c>
      <c r="F669" t="inlineStr">
        <is>
          <t xml:space="preserve">Apply outer case label accordingly to match item# (Cover all existing barcodes on the case) </t>
        </is>
      </c>
      <c r="H669" s="17" t="inlineStr">
        <is>
          <t xml:space="preserve">Apply outer box/case label accordingly to match item# (Cover all existing barcodes on box and case) </t>
        </is>
      </c>
      <c r="I669" s="30">
        <f>VLOOKUP(A669,'[5]ItemReport_10001042616_2025-02-'!$A:$U,21,0)</f>
        <v/>
      </c>
      <c r="J669" t="inlineStr">
        <is>
          <t>No Supplies</t>
        </is>
      </c>
    </row>
    <row r="670" ht="60" customHeight="1">
      <c r="A670" t="inlineStr">
        <is>
          <t>5174-PACK2</t>
        </is>
      </c>
      <c r="B670" t="inlineStr">
        <is>
          <t>B08JQQCY92</t>
        </is>
      </c>
      <c r="C670" t="inlineStr">
        <is>
          <t>X003BTB1G5</t>
        </is>
      </c>
      <c r="D670" t="n">
        <v>5174</v>
      </c>
      <c r="E670" t="inlineStr">
        <is>
          <t>FBA_5174-PACK2</t>
        </is>
      </c>
      <c r="F670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I670" s="30">
        <f>VLOOKUP(A670,'[5]ItemReport_10001042616_2025-02-'!$A:$U,21,0)</f>
        <v/>
      </c>
      <c r="J670" t="inlineStr">
        <is>
          <t>Poly Bag 6 x 9</t>
        </is>
      </c>
    </row>
    <row r="671">
      <c r="A671" t="inlineStr">
        <is>
          <t>517-EACH</t>
        </is>
      </c>
      <c r="B671" t="inlineStr">
        <is>
          <t>B0019IOF8A</t>
        </is>
      </c>
      <c r="D671" t="n">
        <v>517</v>
      </c>
      <c r="E671" t="inlineStr">
        <is>
          <t>517-EACH</t>
        </is>
      </c>
      <c r="H671" s="17" t="inlineStr">
        <is>
          <t xml:space="preserve">Apply outer box/case label accordingly to match item# (Cover all existing barcodes on box and case) </t>
        </is>
      </c>
      <c r="I671" s="30">
        <f>VLOOKUP(A671,'[5]ItemReport_10001042616_2025-02-'!$A:$U,21,0)</f>
        <v/>
      </c>
      <c r="J671" t="inlineStr">
        <is>
          <t>No Supplies</t>
        </is>
      </c>
    </row>
    <row r="672" ht="60" customHeight="1">
      <c r="A672" t="inlineStr">
        <is>
          <t>517-PACK2</t>
        </is>
      </c>
      <c r="B672" t="inlineStr">
        <is>
          <t>B08DFQ5HKH</t>
        </is>
      </c>
      <c r="D672" t="n">
        <v>517</v>
      </c>
      <c r="E672" t="inlineStr">
        <is>
          <t>517-PACK2</t>
        </is>
      </c>
      <c r="H672" s="39" t="inlineStr">
        <is>
          <t>• Insert 2 pcs per poly bag. Apply item label on each of the poly bags.
• Insert the poly-bagged sets back to CASE (Cover all existing barcodes on the box/case)</t>
        </is>
      </c>
      <c r="I672" s="30">
        <f>VLOOKUP(A672,'[5]ItemReport_10001042616_2025-02-'!$A:$U,21,0)</f>
        <v/>
      </c>
      <c r="J672" t="inlineStr">
        <is>
          <t>Poly Bag 6 x 9</t>
        </is>
      </c>
    </row>
    <row r="673" ht="60" customHeight="1">
      <c r="A673" t="inlineStr">
        <is>
          <t>17001-SET6</t>
        </is>
      </c>
      <c r="B673" t="inlineStr">
        <is>
          <t>B0D79XHYB8</t>
        </is>
      </c>
      <c r="F673" t="inlineStr">
        <is>
          <t>• Insert 6 pcs per poly bag (6 different color). Apply FNSKU labels on each of the poly bags.
• Put the poly-bagged sets back to BX-191313</t>
        </is>
      </c>
      <c r="H673" s="39" t="inlineStr">
        <is>
          <t>• Insert 6 pcs per poly bag (different style). Apply Item label on each of the poly bags.
• Insert the poly-bagged sets back to CASE (Cover all existing barcodes on the box/case)</t>
        </is>
      </c>
      <c r="I673" s="30">
        <f>VLOOKUP(A673,'[5]ItemReport_10001042616_2025-02-'!$A:$U,21,0)</f>
        <v/>
      </c>
    </row>
    <row r="674">
      <c r="A674" t="inlineStr">
        <is>
          <t>5190-BOX</t>
        </is>
      </c>
      <c r="B674" t="inlineStr">
        <is>
          <t>B0BCM88KR4</t>
        </is>
      </c>
      <c r="F674" t="inlineStr">
        <is>
          <t>• For inner box: apply “THIS IS A SET” label. *DO NOT cover Box barcode*
• Apply outer case label accordingly to match item# (Cover barcodes on the CASE)</t>
        </is>
      </c>
      <c r="I674" s="30">
        <f>VLOOKUP(A674,'[5]ItemReport_10001042616_2025-02-'!$A:$U,21,0)</f>
        <v/>
      </c>
      <c r="J674" t="inlineStr">
        <is>
          <t>No Supplies</t>
        </is>
      </c>
    </row>
    <row r="675">
      <c r="A675" t="inlineStr">
        <is>
          <t>5190-EACH</t>
        </is>
      </c>
      <c r="B675" t="inlineStr">
        <is>
          <t>B0BCMBR7L9</t>
        </is>
      </c>
      <c r="C675" t="inlineStr">
        <is>
          <t>B0BCMBR7L9</t>
        </is>
      </c>
      <c r="D675" t="n">
        <v>5190</v>
      </c>
      <c r="E675" t="inlineStr">
        <is>
          <t>FBA_5190-EACH</t>
        </is>
      </c>
      <c r="F675" t="inlineStr">
        <is>
          <t xml:space="preserve">Cover inner box barcode. Apply outer case label accordingly to match item# (Cover barcodes on the case) </t>
        </is>
      </c>
      <c r="H675" s="17" t="inlineStr">
        <is>
          <t xml:space="preserve">Apply outer box/case label accordingly to match item# (Cover all existing barcodes on box and case) </t>
        </is>
      </c>
      <c r="I675" s="30">
        <f>VLOOKUP(A675,'[5]ItemReport_10001042616_2025-02-'!$A:$U,21,0)</f>
        <v/>
      </c>
      <c r="J675" t="inlineStr">
        <is>
          <t>No Supplies</t>
        </is>
      </c>
    </row>
    <row r="676" ht="60" customHeight="1">
      <c r="A676" t="inlineStr">
        <is>
          <t>5190-PACK2</t>
        </is>
      </c>
      <c r="B676" t="inlineStr">
        <is>
          <t>B0BCL7XWNT</t>
        </is>
      </c>
      <c r="C676" t="inlineStr">
        <is>
          <t>X003SFUYF1</t>
        </is>
      </c>
      <c r="D676" t="n">
        <v>5190</v>
      </c>
      <c r="E676" t="inlineStr">
        <is>
          <t>FBA_5190-PACK2</t>
        </is>
      </c>
      <c r="F676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676" s="39" t="inlineStr">
        <is>
          <t>• Put 2 pcs into polybag and apply item labels on each of the poly bags.
• Insert the poly-bagged sets back to CASE (discard inner box) (Cover all existing barcodes on the box/case)</t>
        </is>
      </c>
      <c r="I676" s="30">
        <f>VLOOKUP(A676,'[5]ItemReport_10001042616_2025-02-'!$A:$U,21,0)</f>
        <v/>
      </c>
      <c r="J676" t="inlineStr">
        <is>
          <t>Poly Bag 10 x 13</t>
        </is>
      </c>
    </row>
    <row r="677" ht="45" customHeight="1">
      <c r="A677" t="inlineStr">
        <is>
          <t>5191-CASE</t>
        </is>
      </c>
      <c r="B677" t="inlineStr">
        <is>
          <t>B0BCMFQ1ZD</t>
        </is>
      </c>
      <c r="F677" s="25" t="inlineStr">
        <is>
          <t>• Apply label “THIS IS A SET” **DO NOT COVER CASE BARCODE**
• Apply outer case label accordingly to match item#</t>
        </is>
      </c>
      <c r="I677" s="30">
        <f>VLOOKUP(A677,'[5]ItemReport_10001042616_2025-02-'!$A:$U,21,0)</f>
        <v/>
      </c>
      <c r="J677" t="inlineStr">
        <is>
          <t>No Supplies</t>
        </is>
      </c>
    </row>
    <row r="678">
      <c r="A678" t="inlineStr">
        <is>
          <t>519-CASE</t>
        </is>
      </c>
      <c r="B678" t="inlineStr">
        <is>
          <t>B07XQKKGNW</t>
        </is>
      </c>
      <c r="F678" t="inlineStr">
        <is>
          <t>• Apply label “THIS IS A SET”. Apply FNSKU to each case.
• *Make sure all labels stick securely on the case*. Apply outer case label. Cover all visible barcodes on case</t>
        </is>
      </c>
      <c r="I678" s="30">
        <f>VLOOKUP(A678,'[5]ItemReport_10001042616_2025-02-'!$A:$U,21,0)</f>
        <v/>
      </c>
      <c r="J678" t="inlineStr">
        <is>
          <t>No Supplies</t>
        </is>
      </c>
    </row>
    <row r="679" ht="60" customHeight="1">
      <c r="A679" t="inlineStr">
        <is>
          <t>17000-SET6</t>
        </is>
      </c>
      <c r="B679" t="inlineStr">
        <is>
          <t>B0D79YL5B2</t>
        </is>
      </c>
      <c r="H679" s="39" t="inlineStr">
        <is>
          <t>• Insert 6 pcs per poly bag (different style). Apply Item label on each of the poly bags.
• Insert the poly-bagged sets back to CASE (Cover all existing barcodes on the box/case)</t>
        </is>
      </c>
      <c r="I679" s="30">
        <f>VLOOKUP(A679,'[5]ItemReport_10001042616_2025-02-'!$A:$U,21,0)</f>
        <v/>
      </c>
    </row>
    <row r="680" ht="60" customHeight="1">
      <c r="A680" t="inlineStr">
        <is>
          <t>519-PACK6-BAZIC</t>
        </is>
      </c>
      <c r="B680" t="inlineStr">
        <is>
          <t>B00HA8MYEK</t>
        </is>
      </c>
      <c r="F680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I680" s="30">
        <f>VLOOKUP(A680,'[5]ItemReport_10001042616_2025-02-'!$A:$U,21,0)</f>
        <v/>
      </c>
      <c r="J680" t="inlineStr">
        <is>
          <t>Poly Bag 7.5 x 10.5</t>
        </is>
      </c>
    </row>
    <row r="681">
      <c r="A681" t="inlineStr">
        <is>
          <t>520-EACH</t>
        </is>
      </c>
      <c r="B681" t="inlineStr">
        <is>
          <t>B07S962L7Q</t>
        </is>
      </c>
      <c r="D681" t="n">
        <v>520</v>
      </c>
      <c r="F681" t="inlineStr">
        <is>
          <t xml:space="preserve">• Use FNSKU to label each item (cover barcode). Apply outer case label accordingly to match item# (Cover all existing barcodes on the case) </t>
        </is>
      </c>
      <c r="H681" s="17" t="inlineStr">
        <is>
          <t xml:space="preserve">Apply outer box/case label accordingly to match item# (Cover all existing barcodes on box and case) </t>
        </is>
      </c>
      <c r="I681" s="30">
        <f>VLOOKUP(A681,'[5]ItemReport_10001042616_2025-02-'!$A:$U,21,0)</f>
        <v/>
      </c>
      <c r="J681" t="inlineStr">
        <is>
          <t>No Supplies</t>
        </is>
      </c>
    </row>
    <row r="682" ht="60" customHeight="1">
      <c r="A682" t="inlineStr">
        <is>
          <t>520-PACK2</t>
        </is>
      </c>
      <c r="B682" t="inlineStr">
        <is>
          <t>B08DFJTJHB</t>
        </is>
      </c>
      <c r="F682" s="25" t="inlineStr">
        <is>
          <t>• Put 2 pcs into polybag and apply FNSKU labels on each of the poly bags.
• Insert the poly-bagged sets back to CASE (Cover all existing barcodes on the box/case)</t>
        </is>
      </c>
      <c r="H682" s="39" t="inlineStr">
        <is>
          <t>• Put 2 pcs into polybag and apply item labels on each of the poly bags.
• Insert the poly-bagged sets back to CASE (Cover all existing barcodes on the box/case)</t>
        </is>
      </c>
      <c r="I682" s="30">
        <f>VLOOKUP(A682,'[5]ItemReport_10001042616_2025-02-'!$A:$U,21,0)</f>
        <v/>
      </c>
      <c r="J682" t="inlineStr">
        <is>
          <t>Poly Bag 6 x 9</t>
        </is>
      </c>
    </row>
    <row r="683">
      <c r="A683" t="inlineStr">
        <is>
          <t>1212-EACH</t>
        </is>
      </c>
      <c r="B683" t="inlineStr">
        <is>
          <t>B0DD5LM6TG</t>
        </is>
      </c>
      <c r="H683" t="inlineStr">
        <is>
          <t xml:space="preserve">Apply outer box/case label accordingly to match item# (Cover all existing barcodes on box and case) </t>
        </is>
      </c>
      <c r="I683" s="30">
        <f>VLOOKUP(A683,'[5]ItemReport_10001042616_2025-02-'!$A:$U,21,0)</f>
        <v/>
      </c>
      <c r="J683" t="inlineStr">
        <is>
          <t>No Supplies</t>
        </is>
      </c>
    </row>
    <row r="684" ht="60" customHeight="1">
      <c r="A684" t="inlineStr">
        <is>
          <t>1218-PACK4</t>
        </is>
      </c>
      <c r="B684" t="inlineStr">
        <is>
          <t>B0DD5RXQD3</t>
        </is>
      </c>
      <c r="H684" s="39" t="inlineStr">
        <is>
          <t>• Put 4 pcs into polybag and apply item labels on each of the poly bags.
• Insert the poly-bagged sets back to BOX/CASE (Cover all existing barcodes on the box/case)</t>
        </is>
      </c>
      <c r="I684" s="30">
        <f>VLOOKUP(A684,'[5]ItemReport_10001042616_2025-02-'!$A:$U,21,0)</f>
        <v/>
      </c>
    </row>
    <row r="685">
      <c r="A685" t="inlineStr">
        <is>
          <t>861-CASE</t>
        </is>
      </c>
      <c r="B685" t="inlineStr">
        <is>
          <t>B0DJTQ4XBK</t>
        </is>
      </c>
      <c r="F685" t="inlineStr">
        <is>
          <t>• Prepack. Seal box. Apply FNSKU label on box.
• Pack in BX-191313
• Apply outer case label (Cover all existing barcodes on case)</t>
        </is>
      </c>
      <c r="H685" s="17" t="inlineStr">
        <is>
          <t>• Apply label “THIS IS A SET” *DO NOT cover Case barcode*
• Apply outer case label</t>
        </is>
      </c>
      <c r="I685" s="30">
        <f>VLOOKUP(A685,'[5]ItemReport_10001042616_2025-02-'!$A:$U,21,0)</f>
        <v/>
      </c>
      <c r="J685" t="inlineStr">
        <is>
          <t>No Supplies</t>
        </is>
      </c>
    </row>
    <row r="686" ht="60" customHeight="1">
      <c r="A686" t="inlineStr">
        <is>
          <t>12627-SET2+2517-EA+3862-EA</t>
        </is>
      </c>
      <c r="H686" s="39" t="inlineStr">
        <is>
          <t>• Put 2pc #12627 (different color), 1pc #2517, 1pc #3862 into polybag and apply Item label on each of the poly bags.
• Insert the poly-bagged sets to CASE (Cover all existing barcodes on the box/case)</t>
        </is>
      </c>
      <c r="I686" s="30">
        <f>VLOOKUP(A686,'[5]ItemReport_10001042616_2025-02-'!$A:$U,21,0)</f>
        <v/>
      </c>
    </row>
    <row r="687" ht="60" customHeight="1">
      <c r="A687" t="inlineStr">
        <is>
          <t>203-PACK4</t>
        </is>
      </c>
      <c r="H687" s="39" t="inlineStr">
        <is>
          <t>• Put 4 pcs into polybag and apply item labels on each of the poly bags.
• Insert the poly-bagged sets back to BOX. (Cover all existing barcodes on the box/case)</t>
        </is>
      </c>
      <c r="I687" s="30">
        <f>VLOOKUP(A687,'[5]ItemReport_10001042616_2025-02-'!$A:$U,21,0)</f>
        <v/>
      </c>
    </row>
    <row r="688" ht="60" customHeight="1">
      <c r="A688" t="inlineStr">
        <is>
          <t>205-PACK4</t>
        </is>
      </c>
      <c r="H688" s="39" t="inlineStr">
        <is>
          <t>• Put 4 pcs into polybag and apply item labels on each of the poly bags.
• Insert the poly-bagged sets back to BOX. (Cover all existing barcodes on the box/case)</t>
        </is>
      </c>
      <c r="I688" s="30">
        <f>VLOOKUP(A688,'[5]ItemReport_10001042616_2025-02-'!$A:$U,21,0)</f>
        <v/>
      </c>
    </row>
    <row r="689">
      <c r="A689" t="inlineStr">
        <is>
          <t>527-EACH</t>
        </is>
      </c>
      <c r="B689" t="inlineStr">
        <is>
          <t>B0018MSA9C</t>
        </is>
      </c>
      <c r="D689" t="n">
        <v>527</v>
      </c>
      <c r="E689" t="inlineStr">
        <is>
          <t>527-EACH</t>
        </is>
      </c>
      <c r="F689" t="inlineStr">
        <is>
          <t xml:space="preserve">Apply outer box/case label accordingly to match item# (Cover all existing barcodes on box and case) </t>
        </is>
      </c>
      <c r="H689" s="17" t="inlineStr">
        <is>
          <t xml:space="preserve">Apply outer box/case label accordingly to match item# (Cover all existing barcodes on box and case) </t>
        </is>
      </c>
      <c r="I689" s="30">
        <f>VLOOKUP(A689,'[5]ItemReport_10001042616_2025-02-'!$A:$U,21,0)</f>
        <v/>
      </c>
      <c r="J689" t="inlineStr">
        <is>
          <t>No Supplies</t>
        </is>
      </c>
    </row>
    <row r="690">
      <c r="A690" t="inlineStr">
        <is>
          <t>2196-EACH</t>
        </is>
      </c>
      <c r="D690" t="n">
        <v>2196</v>
      </c>
      <c r="H690" s="17" t="inlineStr">
        <is>
          <t xml:space="preserve">Apply outer box/case label accordingly to match item# (Cover all existing barcodes on box and case) </t>
        </is>
      </c>
      <c r="I690" s="30">
        <f>VLOOKUP(A690,'[5]ItemReport_10001042616_2025-02-'!$A:$U,21,0)</f>
        <v/>
      </c>
      <c r="J690" t="inlineStr">
        <is>
          <t>No Supplies</t>
        </is>
      </c>
    </row>
    <row r="691">
      <c r="A691" t="inlineStr">
        <is>
          <t>529-EACH</t>
        </is>
      </c>
      <c r="B691" t="inlineStr">
        <is>
          <t>B07S9HP4W5</t>
        </is>
      </c>
      <c r="C691" t="inlineStr">
        <is>
          <t>X003UID51L</t>
        </is>
      </c>
      <c r="D691" t="n">
        <v>529</v>
      </c>
      <c r="E691" t="inlineStr">
        <is>
          <t>FBA_529-EACH</t>
        </is>
      </c>
      <c r="F691" t="inlineStr">
        <is>
          <t xml:space="preserve">• Use FNSKU to label each item (cover barcode). Apply outer case label accordingly to match item# (Cover all existing barcodes on the case) </t>
        </is>
      </c>
      <c r="H691" s="17" t="inlineStr">
        <is>
          <t xml:space="preserve">Apply outer box/case label accordingly to match item# (Cover all existing barcodes on box and case) </t>
        </is>
      </c>
      <c r="I691" s="30">
        <f>VLOOKUP(A691,'[5]ItemReport_10001042616_2025-02-'!$A:$U,21,0)</f>
        <v/>
      </c>
      <c r="J691" t="inlineStr">
        <is>
          <t>No Supplies</t>
        </is>
      </c>
    </row>
    <row r="692" ht="60" customHeight="1">
      <c r="A692" t="inlineStr">
        <is>
          <t>2204-PACK4</t>
        </is>
      </c>
      <c r="H692" s="39" t="inlineStr">
        <is>
          <t>• Put 4 pcs into polybag and apply item labels on each of the poly bags.
• Insert the poly-bagged sets back to BOX. (Cover all existing barcodes on the box/case)</t>
        </is>
      </c>
      <c r="I692" s="30">
        <f>VLOOKUP(A692,'[5]ItemReport_10001042616_2025-02-'!$A:$U,21,0)</f>
        <v/>
      </c>
    </row>
    <row r="693" ht="45" customHeight="1">
      <c r="A693" t="inlineStr">
        <is>
          <t>530-CASE</t>
        </is>
      </c>
      <c r="B693" t="inlineStr">
        <is>
          <t>B07X32GX7V</t>
        </is>
      </c>
      <c r="F693" s="25" t="inlineStr">
        <is>
          <t>• Apply label “THIS IS A SET” **DO NOT COVER CASE BARCODE**
• Apply outer case label accordingly to match item#</t>
        </is>
      </c>
      <c r="I693" s="30">
        <f>VLOOKUP(A693,'[5]ItemReport_10001042616_2025-02-'!$A:$U,21,0)</f>
        <v/>
      </c>
      <c r="J693" t="inlineStr">
        <is>
          <t>No Supplies</t>
        </is>
      </c>
    </row>
    <row r="694">
      <c r="A694" t="inlineStr">
        <is>
          <t>530-EACH</t>
        </is>
      </c>
      <c r="B694" t="inlineStr">
        <is>
          <t>B07S7GG12K</t>
        </is>
      </c>
      <c r="C694" t="inlineStr">
        <is>
          <t>X003GYJU0J</t>
        </is>
      </c>
      <c r="D694" t="n">
        <v>530</v>
      </c>
      <c r="E694" t="inlineStr">
        <is>
          <t>FBA_530-EACH</t>
        </is>
      </c>
      <c r="F694" t="inlineStr">
        <is>
          <t xml:space="preserve">• Use FNSKU to label each item (cover barcode). Apply outer box/case label accordingly to match item# (Cover all existing barcodes on the box/case) </t>
        </is>
      </c>
      <c r="H694" s="17" t="inlineStr">
        <is>
          <t xml:space="preserve">Apply outer box/case label accordingly to match item# (Cover all existing barcodes on box and case) </t>
        </is>
      </c>
      <c r="I694" s="30">
        <f>VLOOKUP(A694,'[5]ItemReport_10001042616_2025-02-'!$A:$U,21,0)</f>
        <v/>
      </c>
      <c r="J694" t="inlineStr">
        <is>
          <t>No Supplies</t>
        </is>
      </c>
    </row>
    <row r="695" ht="60" customHeight="1">
      <c r="A695" t="inlineStr">
        <is>
          <t>266-PACK4</t>
        </is>
      </c>
      <c r="H695" s="39" t="inlineStr">
        <is>
          <t>• Put 4 pcs into polybag and apply item labels on each of the poly bags.
• Insert the poly-bagged sets back to BOX. (Cover all existing barcodes on the box/case)</t>
        </is>
      </c>
      <c r="I695" s="30">
        <f>VLOOKUP(A695,'[5]ItemReport_10001042616_2025-02-'!$A:$U,21,0)</f>
        <v/>
      </c>
    </row>
    <row r="696">
      <c r="A696" t="inlineStr">
        <is>
          <t>532-BOX</t>
        </is>
      </c>
      <c r="B696" t="inlineStr">
        <is>
          <t>B07XQGFLTT</t>
        </is>
      </c>
      <c r="F6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96" s="30">
        <f>VLOOKUP(A696,'[5]ItemReport_10001042616_2025-02-'!$A:$U,21,0)</f>
        <v/>
      </c>
      <c r="J696" t="inlineStr">
        <is>
          <t>No Supplies</t>
        </is>
      </c>
    </row>
    <row r="697" ht="60" customHeight="1">
      <c r="A697" t="inlineStr">
        <is>
          <t>267-PACK2</t>
        </is>
      </c>
      <c r="H697" s="39" t="inlineStr">
        <is>
          <t>• Put 2 pcs into polybag and apply item labels on each of the poly bags.
• Insert the poly-bagged sets back to CASE (Cover all existing barcodes on the box/case)</t>
        </is>
      </c>
      <c r="I697" s="30">
        <f>VLOOKUP(A697,'[5]ItemReport_10001042616_2025-02-'!$A:$U,21,0)</f>
        <v/>
      </c>
    </row>
    <row r="698" ht="60" customHeight="1">
      <c r="A698" t="inlineStr">
        <is>
          <t>532-EA+533-EA+534-EA+535-EA</t>
        </is>
      </c>
      <c r="B698" t="inlineStr">
        <is>
          <t>B08DHQ1V4K</t>
        </is>
      </c>
      <c r="C698" t="inlineStr">
        <is>
          <t>X0040L9N1N</t>
        </is>
      </c>
      <c r="D698" t="inlineStr">
        <is>
          <t>532+533+534+535</t>
        </is>
      </c>
      <c r="E698" t="inlineStr">
        <is>
          <t>FBA_532-EA+533-EA+534-EA+535-EA</t>
        </is>
      </c>
      <c r="F698" t="inlineStr">
        <is>
          <t>• Put 1 of each (532+533+534+535) to poly bag. Apply FNSKU labels on each of the poly bags.
• Put the poly-bagged sets back to CASE.</t>
        </is>
      </c>
      <c r="H698" s="39" t="inlineStr">
        <is>
          <t>• Put 4 pcs (532+533+534+535) into polybag and apply Item label on each of the poly bags.
• Insert the poly-bagged sets to original BOX/CASE (Cover all existing barcodes on the box/case)</t>
        </is>
      </c>
      <c r="I698" s="30">
        <f>VLOOKUP(A698,'[5]ItemReport_10001042616_2025-02-'!$A:$U,21,0)</f>
        <v/>
      </c>
      <c r="J698" t="inlineStr">
        <is>
          <t>Poly Bag 6 x 9</t>
        </is>
      </c>
    </row>
    <row r="699">
      <c r="A699" t="inlineStr">
        <is>
          <t>532-EACH</t>
        </is>
      </c>
      <c r="B699" t="inlineStr">
        <is>
          <t>B07S64DR26</t>
        </is>
      </c>
      <c r="C699" t="inlineStr">
        <is>
          <t>X003Z125OL</t>
        </is>
      </c>
      <c r="D699" t="n">
        <v>532</v>
      </c>
      <c r="E699" t="inlineStr">
        <is>
          <t>FBA_532-EACH</t>
        </is>
      </c>
      <c r="F699" t="inlineStr">
        <is>
          <t xml:space="preserve">• Use FNSKU to label each item (cover barcode). Apply outer box/case label accordingly to match item# (Cover all existing barcodes on the box/case) </t>
        </is>
      </c>
      <c r="I699" s="30">
        <f>VLOOKUP(A699,'[5]ItemReport_10001042616_2025-02-'!$A:$U,21,0)</f>
        <v/>
      </c>
      <c r="J699" t="inlineStr">
        <is>
          <t>No Supplies</t>
        </is>
      </c>
    </row>
    <row r="700">
      <c r="A700" t="inlineStr">
        <is>
          <t>533-BOX</t>
        </is>
      </c>
      <c r="B700" t="inlineStr">
        <is>
          <t>B07XQLGMSV</t>
        </is>
      </c>
      <c r="F7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0" s="30">
        <f>VLOOKUP(A700,'[5]ItemReport_10001042616_2025-02-'!$A:$U,21,0)</f>
        <v/>
      </c>
      <c r="J700" t="inlineStr">
        <is>
          <t>No Supplies</t>
        </is>
      </c>
    </row>
    <row r="701">
      <c r="A701" t="inlineStr">
        <is>
          <t>533-EACH</t>
        </is>
      </c>
      <c r="B701" t="inlineStr">
        <is>
          <t>B001H4EHDY</t>
        </is>
      </c>
      <c r="C701" t="inlineStr">
        <is>
          <t>B001H4EHDY</t>
        </is>
      </c>
      <c r="E701" t="inlineStr">
        <is>
          <t>FBA_533-EACH</t>
        </is>
      </c>
      <c r="F701" t="inlineStr">
        <is>
          <t xml:space="preserve">Apply outer box/case label accordingly to match item# (Cover all existing barcodes on the box/case) </t>
        </is>
      </c>
      <c r="H701" s="17" t="inlineStr">
        <is>
          <t xml:space="preserve">Apply outer box/case label accordingly to match item# (Cover all existing barcodes on the box and case) </t>
        </is>
      </c>
      <c r="I701" s="30">
        <f>VLOOKUP(A701,'[5]ItemReport_10001042616_2025-02-'!$A:$U,21,0)</f>
        <v/>
      </c>
      <c r="J701" t="inlineStr">
        <is>
          <t>No Supplies</t>
        </is>
      </c>
    </row>
    <row r="702" ht="60" customHeight="1">
      <c r="A702" t="inlineStr">
        <is>
          <t>273-PACK4</t>
        </is>
      </c>
      <c r="H702" s="39" t="inlineStr">
        <is>
          <t>• Put 4 pcs into polybag and apply item labels on each of the poly bags.
• Insert the poly-bagged sets back to BOX. (Cover all existing barcodes on the box/case)</t>
        </is>
      </c>
      <c r="I702" s="30">
        <f>VLOOKUP(A702,'[5]ItemReport_10001042616_2025-02-'!$A:$U,21,0)</f>
        <v/>
      </c>
    </row>
    <row r="703">
      <c r="A703" t="inlineStr">
        <is>
          <t>534-BOX</t>
        </is>
      </c>
      <c r="B703" t="inlineStr">
        <is>
          <t>B07XQKHYRP</t>
        </is>
      </c>
      <c r="F7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3" s="30">
        <f>VLOOKUP(A703,'[5]ItemReport_10001042616_2025-02-'!$A:$U,21,0)</f>
        <v/>
      </c>
      <c r="J703" t="inlineStr">
        <is>
          <t>No Supplies</t>
        </is>
      </c>
    </row>
    <row r="704">
      <c r="A704" t="inlineStr">
        <is>
          <t>534-CASE</t>
        </is>
      </c>
      <c r="B704" t="inlineStr">
        <is>
          <t>B09NMXGBYP</t>
        </is>
      </c>
      <c r="F704" t="inlineStr">
        <is>
          <t>• Apply label “THIS IS A SET”. Apply FNSKU to each case.
• *Make sure all labels stick securely on the case*. Apply outer case label. Cover all visible barcodes on case</t>
        </is>
      </c>
      <c r="I704" s="30">
        <f>VLOOKUP(A704,'[5]ItemReport_10001042616_2025-02-'!$A:$U,21,0)</f>
        <v/>
      </c>
      <c r="J704" t="inlineStr">
        <is>
          <t>No Supplies</t>
        </is>
      </c>
    </row>
    <row r="705" ht="60" customHeight="1">
      <c r="A705" t="inlineStr">
        <is>
          <t>534-EA+535-EA</t>
        </is>
      </c>
      <c r="B705" t="inlineStr">
        <is>
          <t>B08DHKDQ7J</t>
        </is>
      </c>
      <c r="C705" t="inlineStr">
        <is>
          <t>X003Z1GPEH</t>
        </is>
      </c>
      <c r="D705" t="inlineStr">
        <is>
          <t>534+535</t>
        </is>
      </c>
      <c r="E705" t="inlineStr">
        <is>
          <t>FBA_534-EA+535-EA</t>
        </is>
      </c>
      <c r="F705" t="inlineStr">
        <is>
          <t>• Insert 1 of each 534&amp;535 to poly bag. Apply FNSKU labels on each of the poly bags.
• Insert the poly-bagged sets back to CASE.</t>
        </is>
      </c>
      <c r="H705" s="39" t="inlineStr">
        <is>
          <t>• Put 2 pcs (534+535) into polybag and apply Item label on each of the poly bags.
• Insert the poly-bagged sets to original BOX (Cover all existing barcodes on the box/case)</t>
        </is>
      </c>
      <c r="I705" s="30">
        <f>VLOOKUP(A705,'[5]ItemReport_10001042616_2025-02-'!$A:$U,21,0)</f>
        <v/>
      </c>
      <c r="J705" t="inlineStr">
        <is>
          <t>Poly Bag 6 x 9</t>
        </is>
      </c>
    </row>
    <row r="706">
      <c r="A706" t="inlineStr">
        <is>
          <t>534-EACH</t>
        </is>
      </c>
      <c r="B706" t="inlineStr">
        <is>
          <t>B07S96JCPM</t>
        </is>
      </c>
      <c r="C706" t="inlineStr">
        <is>
          <t>X003Z19JM7</t>
        </is>
      </c>
      <c r="D706" t="n">
        <v>534</v>
      </c>
      <c r="E706" t="inlineStr">
        <is>
          <t>FBA_534-EACH</t>
        </is>
      </c>
      <c r="F706" t="inlineStr">
        <is>
          <t xml:space="preserve">• Use FNSKU to label each item (cover barcode). Apply outer box/case label accordingly to match item# (Cover all existing barcodes on the box/case) </t>
        </is>
      </c>
      <c r="I706" s="30">
        <f>VLOOKUP(A706,'[5]ItemReport_10001042616_2025-02-'!$A:$U,21,0)</f>
        <v/>
      </c>
      <c r="J706" t="inlineStr">
        <is>
          <t>No Supplies</t>
        </is>
      </c>
    </row>
    <row r="707">
      <c r="A707" t="inlineStr">
        <is>
          <t>535-BOX</t>
        </is>
      </c>
      <c r="B707" t="inlineStr">
        <is>
          <t>B07XQLWVWP</t>
        </is>
      </c>
      <c r="F70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7" s="30">
        <f>VLOOKUP(A707,'[5]ItemReport_10001042616_2025-02-'!$A:$U,21,0)</f>
        <v/>
      </c>
      <c r="J707" t="inlineStr">
        <is>
          <t>No Supplies</t>
        </is>
      </c>
    </row>
    <row r="708">
      <c r="A708" t="inlineStr">
        <is>
          <t>535-EACH</t>
        </is>
      </c>
      <c r="B708" t="inlineStr">
        <is>
          <t>B003BOUX9A</t>
        </is>
      </c>
      <c r="C708" t="inlineStr">
        <is>
          <t>B003BOUX9A</t>
        </is>
      </c>
      <c r="D708" t="n">
        <v>535</v>
      </c>
      <c r="E708" t="inlineStr">
        <is>
          <t>FBA_535-EACH</t>
        </is>
      </c>
      <c r="F708" t="inlineStr">
        <is>
          <t xml:space="preserve">Apply outer case label accordingly to match item# (Cover all existing barcodes on the case) </t>
        </is>
      </c>
      <c r="I708" s="30">
        <f>VLOOKUP(A708,'[5]ItemReport_10001042616_2025-02-'!$A:$U,21,0)</f>
        <v/>
      </c>
      <c r="J708" t="inlineStr">
        <is>
          <t>No Supplies</t>
        </is>
      </c>
    </row>
    <row r="709">
      <c r="A709" t="inlineStr">
        <is>
          <t>538-CASE</t>
        </is>
      </c>
      <c r="B709" t="inlineStr">
        <is>
          <t>B07XQPT3L8</t>
        </is>
      </c>
      <c r="C709" t="inlineStr">
        <is>
          <t>X003SC3YUB</t>
        </is>
      </c>
      <c r="D709" t="n">
        <v>538</v>
      </c>
      <c r="E709" t="inlineStr">
        <is>
          <t>FBA_538-CASE</t>
        </is>
      </c>
      <c r="F709" t="inlineStr">
        <is>
          <t>• Apply label “THIS IS A SET”. Apply FNSKU to each case.
• *Make sure all labels stick securely on the case*. Apply outer case label. Cover all visible barcodes on case</t>
        </is>
      </c>
      <c r="I709" s="30">
        <f>VLOOKUP(A709,'[5]ItemReport_10001042616_2025-02-'!$A:$U,21,0)</f>
        <v/>
      </c>
      <c r="J709" t="inlineStr">
        <is>
          <t>No Supplies</t>
        </is>
      </c>
    </row>
    <row r="710" ht="60" customHeight="1">
      <c r="A710" t="inlineStr">
        <is>
          <t>539-PACK2</t>
        </is>
      </c>
      <c r="B710" t="inlineStr">
        <is>
          <t>B08DFGT3Q5</t>
        </is>
      </c>
      <c r="C710" t="inlineStr">
        <is>
          <t>X003SC3CT9</t>
        </is>
      </c>
      <c r="D710" t="n">
        <v>539</v>
      </c>
      <c r="E710" t="inlineStr">
        <is>
          <t>FBA_539-PACK2</t>
        </is>
      </c>
      <c r="F710" s="25" t="inlineStr">
        <is>
          <t>• Put 2 pcs into polybag and apply FNSKU labels on each of the poly bags.
• Insert the poly-bagged sets back to CASE (Cover all existing barcodes on the box/case)</t>
        </is>
      </c>
      <c r="H710" s="39" t="inlineStr">
        <is>
          <t>• Put 2 pcs into polybag and apply item labels on each of the poly bags.
• Insert the poly-bagged sets back to CASE (Cover all existing barcodes on the box/case)</t>
        </is>
      </c>
      <c r="I710" s="30">
        <f>VLOOKUP(A710,'[5]ItemReport_10001042616_2025-02-'!$A:$U,21,0)</f>
        <v/>
      </c>
      <c r="J710" t="inlineStr">
        <is>
          <t>Poly Bag 7.5 x 10.5</t>
        </is>
      </c>
    </row>
    <row r="711">
      <c r="A711" t="inlineStr">
        <is>
          <t>540-EACH</t>
        </is>
      </c>
      <c r="B711" t="inlineStr">
        <is>
          <t>B0BCM2D62W</t>
        </is>
      </c>
      <c r="C711" t="inlineStr">
        <is>
          <t>X003GYFQHF</t>
        </is>
      </c>
      <c r="D711" t="n">
        <v>540</v>
      </c>
      <c r="E711" t="inlineStr">
        <is>
          <t>FBA_540-EACH</t>
        </is>
      </c>
      <c r="F711" t="inlineStr">
        <is>
          <t xml:space="preserve">• Use FNSKU to label each item (cover barcode). Apply outer box/case label accordingly to match item# (Cover all existing barcodes on the box/case) </t>
        </is>
      </c>
      <c r="H711" s="17" t="inlineStr">
        <is>
          <t xml:space="preserve">Apply outer box/case label accordingly to match item# (Cover all existing barcodes on box and case) </t>
        </is>
      </c>
      <c r="I711" s="30">
        <f>VLOOKUP(A711,'[5]ItemReport_10001042616_2025-02-'!$A:$U,21,0)</f>
        <v/>
      </c>
      <c r="J711" t="inlineStr">
        <is>
          <t>No Supplies</t>
        </is>
      </c>
    </row>
    <row r="712">
      <c r="A712" t="inlineStr">
        <is>
          <t>5412-EACH</t>
        </is>
      </c>
      <c r="B712" t="inlineStr">
        <is>
          <t>B075VXKDMN</t>
        </is>
      </c>
      <c r="C712" t="inlineStr">
        <is>
          <t>B075VXKDMN</t>
        </is>
      </c>
      <c r="D712" t="n">
        <v>5412</v>
      </c>
      <c r="E712" t="inlineStr">
        <is>
          <t>FBA_5412-EACH</t>
        </is>
      </c>
      <c r="F712" t="inlineStr">
        <is>
          <t xml:space="preserve">Apply outer box/case label accordingly to match item# (Cover all existing barcodes on the box/case) </t>
        </is>
      </c>
      <c r="I712" s="30">
        <f>VLOOKUP(A712,'[5]ItemReport_10001042616_2025-02-'!$A:$U,21,0)</f>
        <v/>
      </c>
      <c r="J712" t="inlineStr">
        <is>
          <t>No Supplies</t>
        </is>
      </c>
    </row>
    <row r="713">
      <c r="A713" t="inlineStr">
        <is>
          <t>5413-EACH</t>
        </is>
      </c>
      <c r="B713" t="inlineStr">
        <is>
          <t>B075VXLS9F</t>
        </is>
      </c>
      <c r="C713" t="inlineStr">
        <is>
          <t>B075VXLS9F</t>
        </is>
      </c>
      <c r="D713" t="n">
        <v>5413</v>
      </c>
      <c r="E713" t="inlineStr">
        <is>
          <t>FBA_5413-EACH</t>
        </is>
      </c>
      <c r="F713" t="inlineStr">
        <is>
          <t xml:space="preserve">Apply outer box/case label accordingly to match item# (Cover all existing barcodes on the box/case) </t>
        </is>
      </c>
      <c r="I713" s="30">
        <f>VLOOKUP(A713,'[5]ItemReport_10001042616_2025-02-'!$A:$U,21,0)</f>
        <v/>
      </c>
      <c r="J713" t="inlineStr">
        <is>
          <t>No Supplies</t>
        </is>
      </c>
    </row>
    <row r="714" ht="45" customHeight="1">
      <c r="A714" t="inlineStr">
        <is>
          <t>5414-CASE</t>
        </is>
      </c>
      <c r="B714" t="inlineStr">
        <is>
          <t>B07X58QZ8N</t>
        </is>
      </c>
      <c r="F714" s="25" t="inlineStr">
        <is>
          <t>• Apply label “THIS IS A SET” **DO NOT COVER CASE BARCODE**
• Apply outer case label accordingly to match item#</t>
        </is>
      </c>
      <c r="I714" s="30">
        <f>VLOOKUP(A714,'[5]ItemReport_10001042616_2025-02-'!$A:$U,21,0)</f>
        <v/>
      </c>
      <c r="J714" t="inlineStr">
        <is>
          <t>No Supplies</t>
        </is>
      </c>
    </row>
    <row r="715">
      <c r="A715" t="inlineStr">
        <is>
          <t>5414-EACH</t>
        </is>
      </c>
      <c r="B715" t="inlineStr">
        <is>
          <t>B07TCRK63W</t>
        </is>
      </c>
      <c r="C715" t="inlineStr">
        <is>
          <t>B07TCRK63W</t>
        </is>
      </c>
      <c r="D715" t="n">
        <v>5414</v>
      </c>
      <c r="E715" t="inlineStr">
        <is>
          <t>FBA_5414-EACH</t>
        </is>
      </c>
      <c r="F715" t="inlineStr">
        <is>
          <t xml:space="preserve">Apply outer box/case label accordingly to match item# (Cover all existing barcodes on the box/case) </t>
        </is>
      </c>
      <c r="H715" s="17" t="inlineStr">
        <is>
          <t xml:space="preserve">Apply outer box/case label accordingly to match item# (Cover all existing barcodes on box and case) </t>
        </is>
      </c>
      <c r="I715" s="30">
        <f>VLOOKUP(A715,'[5]ItemReport_10001042616_2025-02-'!$A:$U,21,0)</f>
        <v/>
      </c>
      <c r="J715" t="inlineStr">
        <is>
          <t>No Supplies</t>
        </is>
      </c>
    </row>
    <row r="716" ht="60" customHeight="1">
      <c r="A716" t="inlineStr">
        <is>
          <t>5414-PACK3</t>
        </is>
      </c>
      <c r="B716" t="inlineStr">
        <is>
          <t>B08FZR2GLR</t>
        </is>
      </c>
      <c r="C716" t="inlineStr">
        <is>
          <t>X00468H3EJ</t>
        </is>
      </c>
      <c r="F716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716" s="39" t="inlineStr">
        <is>
          <t>• Put 3 pcs into polybag and apply item labels on each of the poly bags.
• Insert the poly-bagged sets back to CASE (Cover all existing barcodes on the box/case)</t>
        </is>
      </c>
      <c r="I716" s="30">
        <f>VLOOKUP(A716,'[5]ItemReport_10001042616_2025-02-'!$A:$U,21,0)</f>
        <v/>
      </c>
    </row>
    <row r="717">
      <c r="A717" t="inlineStr">
        <is>
          <t>5419-CASE</t>
        </is>
      </c>
      <c r="B717" t="inlineStr">
        <is>
          <t>B08FFCWTSJ</t>
        </is>
      </c>
      <c r="C717" t="inlineStr">
        <is>
          <t>X003SC97ON</t>
        </is>
      </c>
      <c r="D717" t="n">
        <v>5419</v>
      </c>
      <c r="E717" t="inlineStr">
        <is>
          <t>FBA_5419-CASE</t>
        </is>
      </c>
      <c r="F717" t="inlineStr">
        <is>
          <t>• Apply label “THIS IS A SET”. Apply FNSKU to each case.
• *Make sure all labels stick securely on the case*. Apply outer case label. Cover all visible barcodes on case</t>
        </is>
      </c>
      <c r="I717" s="30">
        <f>VLOOKUP(A717,'[5]ItemReport_10001042616_2025-02-'!$A:$U,21,0)</f>
        <v/>
      </c>
      <c r="J717" t="inlineStr">
        <is>
          <t>No Supplies</t>
        </is>
      </c>
    </row>
    <row r="718">
      <c r="A718" t="inlineStr">
        <is>
          <t>542-EACH</t>
        </is>
      </c>
      <c r="B718" t="inlineStr">
        <is>
          <t>B0018MN4NO</t>
        </is>
      </c>
      <c r="C718" t="inlineStr">
        <is>
          <t>B0018MN4NO</t>
        </is>
      </c>
      <c r="D718" t="n">
        <v>542</v>
      </c>
      <c r="E718" t="inlineStr">
        <is>
          <t>FBA_542-EACH</t>
        </is>
      </c>
      <c r="F718" t="inlineStr">
        <is>
          <t xml:space="preserve">Apply outer box/case label accordingly to match item# (Cover all existing barcodes on the box/case) </t>
        </is>
      </c>
      <c r="I718" s="30">
        <f>VLOOKUP(A718,'[5]ItemReport_10001042616_2025-02-'!$A:$U,21,0)</f>
        <v/>
      </c>
      <c r="J718" t="inlineStr">
        <is>
          <t>No Supplies</t>
        </is>
      </c>
    </row>
    <row r="719" ht="60" customHeight="1">
      <c r="A719" t="inlineStr">
        <is>
          <t>542-PACK2</t>
        </is>
      </c>
      <c r="B719" t="inlineStr">
        <is>
          <t>B08DF7PJ5P</t>
        </is>
      </c>
      <c r="F719" s="25" t="inlineStr">
        <is>
          <t>• Put 2 pcs into polybag and apply FNSKU labels on each of the poly bags.
• Insert the poly-bagged sets back to CASE (Cover all existing barcodes on the box/case)</t>
        </is>
      </c>
      <c r="I719" s="30">
        <f>VLOOKUP(A719,'[5]ItemReport_10001042616_2025-02-'!$A:$U,21,0)</f>
        <v/>
      </c>
      <c r="J719" t="inlineStr">
        <is>
          <t>Poly Bag 9 x 12</t>
        </is>
      </c>
    </row>
    <row r="720">
      <c r="A720" t="inlineStr">
        <is>
          <t>543-EACH</t>
        </is>
      </c>
      <c r="B720" t="inlineStr">
        <is>
          <t>B0019IOFNA</t>
        </is>
      </c>
      <c r="F720" t="inlineStr">
        <is>
          <t xml:space="preserve">Apply outer box/case label accordingly to match item# (Cover all existing barcodes on the box/case) </t>
        </is>
      </c>
      <c r="H720" s="17" t="inlineStr">
        <is>
          <t xml:space="preserve">Apply outer box/case label accordingly to match item# (Cover all existing barcodes on box and case) </t>
        </is>
      </c>
      <c r="I720" s="30">
        <f>VLOOKUP(A720,'[5]ItemReport_10001042616_2025-02-'!$A:$U,21,0)</f>
        <v/>
      </c>
      <c r="J720" t="inlineStr">
        <is>
          <t>No Supplies</t>
        </is>
      </c>
    </row>
    <row r="721" ht="45" customHeight="1">
      <c r="A721" t="inlineStr">
        <is>
          <t>543-PACK2</t>
        </is>
      </c>
      <c r="B721" t="inlineStr">
        <is>
          <t>B08DFHV95M</t>
        </is>
      </c>
      <c r="C721" t="inlineStr">
        <is>
          <t>X0040DZIND</t>
        </is>
      </c>
      <c r="D721" t="n">
        <v>543</v>
      </c>
      <c r="E721" t="inlineStr">
        <is>
          <t>FBA_543-PACK2</t>
        </is>
      </c>
      <c r="F721" s="25" t="inlineStr">
        <is>
          <t>• Put 2 pcs into poly bag, apply FNSKU label. 
• Put back to CASE (Cover all existing barcodes on the box/case)</t>
        </is>
      </c>
      <c r="I721" s="30">
        <f>VLOOKUP(A721,'[5]ItemReport_10001042616_2025-02-'!$A:$U,21,0)</f>
        <v/>
      </c>
      <c r="J721" t="inlineStr">
        <is>
          <t>Poly Bag 9 x 12</t>
        </is>
      </c>
    </row>
    <row r="722" ht="60" customHeight="1">
      <c r="A722" t="inlineStr">
        <is>
          <t>3145-SET20</t>
        </is>
      </c>
      <c r="H722" s="39" t="inlineStr">
        <is>
          <t>• Put 20 pcs (4pc: red, yellow, blue, green. 2pc: purple, orange) into polybag and apply item labels on each of the poly bags.
• Insert the poly-bagged sets back to CASE. (Cover all existing barcodes on the box/case)</t>
        </is>
      </c>
      <c r="I722" s="30">
        <f>VLOOKUP(A722,'[5]ItemReport_10001042616_2025-02-'!$A:$U,21,0)</f>
        <v/>
      </c>
    </row>
    <row r="723" ht="45" customHeight="1">
      <c r="A723" t="inlineStr">
        <is>
          <t>3167-PACK2-BL</t>
        </is>
      </c>
      <c r="H723" s="39" t="inlineStr">
        <is>
          <t>• Put 2 pcs Blue color into polybag and apply Item label on each of the poly bags.
• Insert back to original case</t>
        </is>
      </c>
      <c r="I723" s="30">
        <f>VLOOKUP(A723,'[5]ItemReport_10001042616_2025-02-'!$A:$U,21,0)</f>
        <v/>
      </c>
    </row>
    <row r="724" ht="45" customHeight="1">
      <c r="A724" t="inlineStr">
        <is>
          <t>546-CASE</t>
        </is>
      </c>
      <c r="B724" t="inlineStr">
        <is>
          <t>B00275EBTW</t>
        </is>
      </c>
      <c r="C724" t="inlineStr">
        <is>
          <t>B00275EBTW</t>
        </is>
      </c>
      <c r="D724" t="n">
        <v>546</v>
      </c>
      <c r="E724" t="inlineStr">
        <is>
          <t>FBA_546-CASE</t>
        </is>
      </c>
      <c r="F724" s="25" t="inlineStr">
        <is>
          <t>• Apply label “THIS IS A SET” **DO NOT COVER CASE BARCODE**
• Apply outer case label accordingly to match item#</t>
        </is>
      </c>
      <c r="H724" s="17" t="inlineStr">
        <is>
          <t>• Apply label “THIS IS A SET” *DO NOT cover Case barcode*
• Apply outer case label</t>
        </is>
      </c>
      <c r="I724" s="30">
        <f>VLOOKUP(A724,'[5]ItemReport_10001042616_2025-02-'!$A:$U,21,0)</f>
        <v/>
      </c>
      <c r="J724" t="inlineStr">
        <is>
          <t>No Supplies</t>
        </is>
      </c>
    </row>
    <row r="725" ht="60" customHeight="1">
      <c r="A725" t="inlineStr">
        <is>
          <t>546-SET4</t>
        </is>
      </c>
      <c r="B725" t="inlineStr">
        <is>
          <t>B07SB6PGTB</t>
        </is>
      </c>
      <c r="C725" t="inlineStr">
        <is>
          <t>X003X7GJZD</t>
        </is>
      </c>
      <c r="D725" t="n">
        <v>546</v>
      </c>
      <c r="E725" t="inlineStr">
        <is>
          <t>FBA_546-SET4</t>
        </is>
      </c>
      <c r="F725" s="25" t="inlineStr">
        <is>
          <t>• Insert 4 pcs per poly bag (different color). Apply FNSKU on the poly bags.
• Insert the poly-bagged sets back to CASE (Cover all existing barcodes on the box/case)</t>
        </is>
      </c>
      <c r="H725" s="39" t="inlineStr">
        <is>
          <t>• Insert 4 pcs per poly bag (different color). Apply Item label on each of the poly bags.
• Insert the poly-bagged sets back to CASE (Cover all existing barcodes on the box/case)</t>
        </is>
      </c>
      <c r="I725" s="30">
        <f>VLOOKUP(A725,'[5]ItemReport_10001042616_2025-02-'!$A:$U,21,0)</f>
        <v/>
      </c>
      <c r="J725" t="inlineStr">
        <is>
          <t>Poly Bag 7.5 x 10.5</t>
        </is>
      </c>
    </row>
    <row r="726">
      <c r="A726" t="inlineStr">
        <is>
          <t>5472-CASE</t>
        </is>
      </c>
      <c r="B726" t="inlineStr">
        <is>
          <t>B0964GKWS5</t>
        </is>
      </c>
      <c r="C726" t="inlineStr">
        <is>
          <t>X003SC1YBR</t>
        </is>
      </c>
      <c r="D726" t="n">
        <v>5472</v>
      </c>
      <c r="E726" t="inlineStr">
        <is>
          <t>FBA_5472-CASE</t>
        </is>
      </c>
      <c r="F726" t="inlineStr">
        <is>
          <t>• Apply label “THIS IS A SET”. Apply FNSKU to each case.
• *Make sure all labels stick securely on the case*. Apply outer case label. Cover all visible barcodes on case</t>
        </is>
      </c>
      <c r="H726" s="17" t="inlineStr">
        <is>
          <t>• Apply label “THIS IS A SET” *DO NOT cover Case barcode*
• Apply outer case label</t>
        </is>
      </c>
      <c r="I726" s="30">
        <f>VLOOKUP(A726,'[5]ItemReport_10001042616_2025-02-'!$A:$U,21,0)</f>
        <v/>
      </c>
      <c r="J726" t="inlineStr">
        <is>
          <t>No Supplies</t>
        </is>
      </c>
    </row>
    <row r="727">
      <c r="A727" t="inlineStr">
        <is>
          <t>5476-CASE</t>
        </is>
      </c>
      <c r="B727" t="inlineStr">
        <is>
          <t>B0964J2MQ5</t>
        </is>
      </c>
      <c r="C727" t="inlineStr">
        <is>
          <t>X0040DSASN</t>
        </is>
      </c>
      <c r="D727" t="n">
        <v>5476</v>
      </c>
      <c r="E727" t="inlineStr">
        <is>
          <t>FBA_5476-CASE</t>
        </is>
      </c>
      <c r="F727" t="inlineStr">
        <is>
          <t>• Apply label “THIS IS A SET”. Apply FNSKU to each case.
• *Make sure all labels stick securely on the case*. Apply outer case label. Cover all visible barcodes on case</t>
        </is>
      </c>
      <c r="H727" s="17" t="inlineStr">
        <is>
          <t>• Apply label “THIS IS A SET” *DO NOT cover Case barcode*
• Apply outer case label</t>
        </is>
      </c>
      <c r="I727" s="30">
        <f>VLOOKUP(A727,'[5]ItemReport_10001042616_2025-02-'!$A:$U,21,0)</f>
        <v/>
      </c>
      <c r="J727" t="inlineStr">
        <is>
          <t>No Supplies</t>
        </is>
      </c>
    </row>
    <row r="728">
      <c r="A728" t="inlineStr">
        <is>
          <t>547-EACH-1</t>
        </is>
      </c>
      <c r="B728" t="inlineStr">
        <is>
          <t>B0018MSNCG</t>
        </is>
      </c>
      <c r="C728" t="inlineStr">
        <is>
          <t>B0018MSNCG</t>
        </is>
      </c>
      <c r="F728" t="inlineStr">
        <is>
          <t xml:space="preserve">Apply outer box/case label accordingly to match item# (Cover all existing barcodes on the box/case) </t>
        </is>
      </c>
      <c r="I728" s="30">
        <f>VLOOKUP(A728,'[5]ItemReport_10001042616_2025-02-'!$A:$U,21,0)</f>
        <v/>
      </c>
      <c r="J728" t="inlineStr">
        <is>
          <t>No Supplies</t>
        </is>
      </c>
    </row>
    <row r="729" ht="60" customHeight="1">
      <c r="A729" t="inlineStr">
        <is>
          <t>5492-SET6</t>
        </is>
      </c>
      <c r="B729" t="inlineStr">
        <is>
          <t>B07SLQ4ZMM</t>
        </is>
      </c>
      <c r="D729" t="n">
        <v>5492</v>
      </c>
      <c r="E729" t="inlineStr">
        <is>
          <t>5492-SET6</t>
        </is>
      </c>
      <c r="F729" s="25" t="inlineStr">
        <is>
          <t>• Put 6 pcs (different color) into polybag and apply FNSKU labels on each of the poly bags.
• Insert the poly-bagged sets back to CASE (Cover all existing barcodes on the box/case)</t>
        </is>
      </c>
      <c r="H729" s="39" t="inlineStr">
        <is>
          <t>• Put 6 pcs (different color) into polybag and apply item labels on each of the poly bags.
• Insert the poly-bagged sets back to CASE. (Cover all existing barcodes on the box/case)</t>
        </is>
      </c>
      <c r="I729" s="30">
        <f>VLOOKUP(A729,'[5]ItemReport_10001042616_2025-02-'!$A:$U,21,0)</f>
        <v/>
      </c>
      <c r="J729" t="inlineStr">
        <is>
          <t>Poly Bag 12 x 15.5</t>
        </is>
      </c>
    </row>
    <row r="730" ht="60" customHeight="1">
      <c r="A730" t="inlineStr">
        <is>
          <t>5493-SET6</t>
        </is>
      </c>
      <c r="B730" t="inlineStr">
        <is>
          <t>B07S97LHGX</t>
        </is>
      </c>
      <c r="D730" t="n">
        <v>5493</v>
      </c>
      <c r="F730" s="25" t="inlineStr">
        <is>
          <t>• Put 6 pcs (different color) into polybag and apply FNSKU labels on each of the poly bags.
• Insert the poly-bagged sets back to CASE (Cover all existing barcodes on the box/case)</t>
        </is>
      </c>
      <c r="H730" s="39" t="inlineStr">
        <is>
          <t>• Insert 6 pcs (different color) per poly bag. Apply Item label on each of the poly bags.
• Insert the poly-bagged sets back to CASE (Cover all existing barcodes on the box/case)</t>
        </is>
      </c>
      <c r="I730" s="30">
        <f>VLOOKUP(A730,'[5]ItemReport_10001042616_2025-02-'!$A:$U,21,0)</f>
        <v/>
      </c>
      <c r="J730" t="inlineStr">
        <is>
          <t>Poly Bag 12 x 15.5</t>
        </is>
      </c>
    </row>
    <row r="731" ht="60" customHeight="1">
      <c r="A731" t="inlineStr">
        <is>
          <t>5494-SET6</t>
        </is>
      </c>
      <c r="B731" t="inlineStr">
        <is>
          <t>B07S85JMYT</t>
        </is>
      </c>
      <c r="D731" t="n">
        <v>5494</v>
      </c>
      <c r="F731" s="25" t="inlineStr">
        <is>
          <t>• Put 6 pcs (different color) into polybag and apply FNSKU labels on each of the poly bags.
• Insert the poly-bagged sets back to CASE (Cover all existing barcodes on the box/case)</t>
        </is>
      </c>
      <c r="H731" s="39" t="inlineStr">
        <is>
          <t>• Insert 6 pcs per poly bag (different patterns). Apply Item label on each of the poly bags.
• Insert the poly-bagged sets back to CASE (Cover all existing barcodes on the box/case)</t>
        </is>
      </c>
      <c r="I731" s="30">
        <f>VLOOKUP(A731,'[5]ItemReport_10001042616_2025-02-'!$A:$U,21,0)</f>
        <v/>
      </c>
      <c r="J731" t="inlineStr">
        <is>
          <t>Poly Bag 12 x 15.5</t>
        </is>
      </c>
    </row>
    <row r="732" ht="60" customHeight="1">
      <c r="A732" t="inlineStr">
        <is>
          <t>5496-SET4</t>
        </is>
      </c>
      <c r="B732" t="inlineStr">
        <is>
          <t>B09FYQGGV4</t>
        </is>
      </c>
      <c r="C732" t="inlineStr">
        <is>
          <t>X003SC97R5</t>
        </is>
      </c>
      <c r="D732" t="n">
        <v>5496</v>
      </c>
      <c r="E732" t="inlineStr">
        <is>
          <t>FBA_5496-SET4</t>
        </is>
      </c>
      <c r="F732" s="25" t="inlineStr">
        <is>
          <t>• Insert 4 pcs per poly bag (4 different patterns). Apply FNSKU labels on each of the poly bags.
• Insert the poly-bagged sets back to CASE (Cover all existing barcodes on the box/case)</t>
        </is>
      </c>
      <c r="H732" s="39" t="inlineStr">
        <is>
          <t>• Insert 4 pcs per poly bag (4 different patterns). Apply Item label on each of the poly bags.
• Insert the poly-bagged sets back to CASE (Cover all existing barcodes on the box/case)</t>
        </is>
      </c>
      <c r="I732" s="30">
        <f>VLOOKUP(A732,'[5]ItemReport_10001042616_2025-02-'!$A:$U,21,0)</f>
        <v/>
      </c>
      <c r="J732" t="inlineStr">
        <is>
          <t>Poly Bag 9 x 12</t>
        </is>
      </c>
    </row>
    <row r="733">
      <c r="A733" t="inlineStr">
        <is>
          <t>5500-EACH</t>
        </is>
      </c>
      <c r="B733" t="inlineStr">
        <is>
          <t>B087QRSW5X</t>
        </is>
      </c>
      <c r="C733" t="inlineStr">
        <is>
          <t>B087QRSW5X</t>
        </is>
      </c>
      <c r="D733" t="n">
        <v>5500</v>
      </c>
      <c r="E733" t="inlineStr">
        <is>
          <t>5500-EACH</t>
        </is>
      </c>
      <c r="F733" t="inlineStr">
        <is>
          <t xml:space="preserve">Apply outer case label accordingly to match item# (Cover all existing barcodes on the case) </t>
        </is>
      </c>
      <c r="I733" s="30">
        <f>VLOOKUP(A733,'[5]ItemReport_10001042616_2025-02-'!$A:$U,21,0)</f>
        <v/>
      </c>
      <c r="J733" t="inlineStr">
        <is>
          <t>No Supplies</t>
        </is>
      </c>
    </row>
    <row r="734">
      <c r="A734" t="inlineStr">
        <is>
          <t>5502-EACH</t>
        </is>
      </c>
      <c r="B734" t="inlineStr">
        <is>
          <t>B087QQJ2WB</t>
        </is>
      </c>
      <c r="C734" t="inlineStr">
        <is>
          <t>B087QQJ2WB</t>
        </is>
      </c>
      <c r="D734" t="n">
        <v>5502</v>
      </c>
      <c r="E734" t="inlineStr">
        <is>
          <t>5502-EACH</t>
        </is>
      </c>
      <c r="F734" t="inlineStr">
        <is>
          <t xml:space="preserve">Apply outer case label accordingly to match item# (Cover all existing barcodes on the case) </t>
        </is>
      </c>
      <c r="I734" s="30">
        <f>VLOOKUP(A734,'[5]ItemReport_10001042616_2025-02-'!$A:$U,21,0)</f>
        <v/>
      </c>
      <c r="J734" t="inlineStr">
        <is>
          <t>No Supplies</t>
        </is>
      </c>
    </row>
    <row r="735">
      <c r="A735" t="inlineStr">
        <is>
          <t>550-CASE</t>
        </is>
      </c>
      <c r="B735" t="inlineStr">
        <is>
          <t>B07XQJMQ6Y</t>
        </is>
      </c>
      <c r="C735" t="inlineStr">
        <is>
          <t>X003SBSKAB</t>
        </is>
      </c>
      <c r="D735" t="n">
        <v>550</v>
      </c>
      <c r="E735" t="inlineStr">
        <is>
          <t>FBA_550-CASE</t>
        </is>
      </c>
      <c r="F735" t="inlineStr">
        <is>
          <t>• Apply label “THIS IS A SET”. Apply FNSKU to each case.
• *Make sure all labels stick securely on the case*. Apply outer case label. Cover all visible barcodes on case</t>
        </is>
      </c>
      <c r="I735" s="30">
        <f>VLOOKUP(A735,'[5]ItemReport_10001042616_2025-02-'!$A:$U,21,0)</f>
        <v/>
      </c>
      <c r="J735" t="inlineStr">
        <is>
          <t>No Supplies</t>
        </is>
      </c>
    </row>
    <row r="736">
      <c r="A736" t="inlineStr">
        <is>
          <t>552-EACH</t>
        </is>
      </c>
      <c r="B736" t="inlineStr">
        <is>
          <t>B07T1JYHZC</t>
        </is>
      </c>
      <c r="C736" t="inlineStr">
        <is>
          <t>B07T1JYHZC</t>
        </is>
      </c>
      <c r="D736" t="n">
        <v>552</v>
      </c>
      <c r="E736" t="inlineStr">
        <is>
          <t>FBA_552-EACH</t>
        </is>
      </c>
      <c r="F736" t="inlineStr">
        <is>
          <t xml:space="preserve">Apply outer box/case label accordingly to match item# (Cover all existing barcodes on the box/case) </t>
        </is>
      </c>
      <c r="H736" s="17" t="inlineStr">
        <is>
          <t xml:space="preserve">Apply outer box/case label accordingly to match item# (Cover all existing barcodes on box and case) </t>
        </is>
      </c>
      <c r="I736" s="30">
        <f>VLOOKUP(A736,'[5]ItemReport_10001042616_2025-02-'!$A:$U,21,0)</f>
        <v/>
      </c>
      <c r="J736" t="inlineStr">
        <is>
          <t>No Supplies</t>
        </is>
      </c>
    </row>
    <row r="737" ht="45" customHeight="1">
      <c r="A737" t="inlineStr">
        <is>
          <t>3167-PACK2-GN</t>
        </is>
      </c>
      <c r="H737" s="39" t="inlineStr">
        <is>
          <t>• Put 2 pcs Green color into polybag and apply Item label on each of the poly bags.
• Insert back to original case</t>
        </is>
      </c>
      <c r="I737" s="30">
        <f>VLOOKUP(A737,'[5]ItemReport_10001042616_2025-02-'!$A:$U,21,0)</f>
        <v/>
      </c>
    </row>
    <row r="738">
      <c r="A738" t="inlineStr">
        <is>
          <t>554-EACH</t>
        </is>
      </c>
      <c r="B738" t="inlineStr">
        <is>
          <t>B001BO00EU</t>
        </is>
      </c>
      <c r="D738" t="n">
        <v>554</v>
      </c>
      <c r="H738" s="17" t="inlineStr">
        <is>
          <t xml:space="preserve">Apply outer box/case label accordingly to match item# (Cover all existing barcodes on box and case) </t>
        </is>
      </c>
      <c r="I738" s="30">
        <f>VLOOKUP(A738,'[5]ItemReport_10001042616_2025-02-'!$A:$U,21,0)</f>
        <v/>
      </c>
      <c r="J738" t="inlineStr">
        <is>
          <t>No Supplies</t>
        </is>
      </c>
    </row>
    <row r="739" ht="45" customHeight="1">
      <c r="A739" t="inlineStr">
        <is>
          <t>3167-PACK2-PK</t>
        </is>
      </c>
      <c r="H739" s="39" t="inlineStr">
        <is>
          <t>• Put 2 pcs Pink color into polybag and apply Item label on each of the poly bags.
• Insert back to original case</t>
        </is>
      </c>
      <c r="I739" s="30">
        <f>VLOOKUP(A739,'[5]ItemReport_10001042616_2025-02-'!$A:$U,21,0)</f>
        <v/>
      </c>
    </row>
    <row r="740">
      <c r="A740" t="inlineStr">
        <is>
          <t>557-EACH</t>
        </is>
      </c>
      <c r="B740" t="inlineStr">
        <is>
          <t>B0019IKABG</t>
        </is>
      </c>
      <c r="C740" t="inlineStr">
        <is>
          <t>B0019IKABG</t>
        </is>
      </c>
      <c r="D740" t="n">
        <v>557</v>
      </c>
      <c r="E740" t="inlineStr">
        <is>
          <t>FBA_557-EACH</t>
        </is>
      </c>
      <c r="F740" t="inlineStr">
        <is>
          <t xml:space="preserve">Apply outer box/case label accordingly to match item# (Cover all existing barcodes on the box/case) </t>
        </is>
      </c>
      <c r="H740" t="inlineStr">
        <is>
          <t xml:space="preserve">Apply outer box/case label accordingly to match item# (Cover all existing barcodes on box and case) </t>
        </is>
      </c>
      <c r="I740" s="30">
        <f>VLOOKUP(A740,'[5]ItemReport_10001042616_2025-02-'!$A:$U,21,0)</f>
        <v/>
      </c>
      <c r="J740" t="inlineStr">
        <is>
          <t>No Supplies</t>
        </is>
      </c>
    </row>
    <row r="741" ht="45" customHeight="1">
      <c r="A741" t="inlineStr">
        <is>
          <t>3167-PACK2-PP</t>
        </is>
      </c>
      <c r="H741" s="39" t="inlineStr">
        <is>
          <t>• Put 2 pcs Purple color into polybag and apply Item label on each of the poly bags.
• Insert back to original case</t>
        </is>
      </c>
      <c r="I741" s="30">
        <f>VLOOKUP(A741,'[5]ItemReport_10001042616_2025-02-'!$A:$U,21,0)</f>
        <v/>
      </c>
    </row>
    <row r="742" ht="60" customHeight="1">
      <c r="A742" t="inlineStr">
        <is>
          <t>3167-SET4+810-SET6</t>
        </is>
      </c>
      <c r="D742" t="inlineStr">
        <is>
          <t>3167+810</t>
        </is>
      </c>
      <c r="H742" s="39" t="inlineStr">
        <is>
          <t>• Put 4 pcs #3167 + 6 pcs #810 (different color) into polybag and apply Item label on each of the poly bags.
• Insert the poly-bagged sets to a new Case (Cover all existing barcodes on the box/case)</t>
        </is>
      </c>
      <c r="I742" s="30">
        <f>VLOOKUP(A742,'[5]ItemReport_10001042616_2025-02-'!$A:$U,21,0)</f>
        <v/>
      </c>
    </row>
    <row r="743" ht="30" customHeight="1">
      <c r="A743" t="inlineStr">
        <is>
          <t>3174-PACK4</t>
        </is>
      </c>
      <c r="H743" s="39" t="inlineStr">
        <is>
          <t>• Insert 4 pcs per poly bag. Apply item label. 
• Insert poly bags to BX191313</t>
        </is>
      </c>
      <c r="I743" s="30">
        <f>VLOOKUP(A743,'[5]ItemReport_10001042616_2025-02-'!$A:$U,21,0)</f>
        <v/>
      </c>
    </row>
    <row r="744">
      <c r="A744" t="inlineStr">
        <is>
          <t>560-BAZIC</t>
        </is>
      </c>
      <c r="B744" t="inlineStr">
        <is>
          <t>B00YAXRY8O</t>
        </is>
      </c>
      <c r="C744" t="inlineStr">
        <is>
          <t>X004GZ0A3X</t>
        </is>
      </c>
      <c r="D744" t="n">
        <v>560</v>
      </c>
      <c r="F744" t="inlineStr">
        <is>
          <t xml:space="preserve">• Use FNSKU to label each item (cover barcode). Apply outer box/case label accordingly to match item# (Cover all existing barcodes on the box/case) </t>
        </is>
      </c>
      <c r="I744" s="30">
        <f>VLOOKUP(A744,'[5]ItemReport_10001042616_2025-02-'!$A:$U,21,0)</f>
        <v/>
      </c>
    </row>
    <row r="745" ht="30" customHeight="1">
      <c r="A745" t="inlineStr">
        <is>
          <t>3175-PACK4</t>
        </is>
      </c>
      <c r="H745" s="39" t="inlineStr">
        <is>
          <t>• Insert 4 pcs per poly bag. Apply item label. 
• Insert poly bags to BX191313</t>
        </is>
      </c>
      <c r="I745" s="30">
        <f>VLOOKUP(A745,'[5]ItemReport_10001042616_2025-02-'!$A:$U,21,0)</f>
        <v/>
      </c>
    </row>
    <row r="746" ht="60" customHeight="1">
      <c r="A746" t="inlineStr">
        <is>
          <t>560-PACK3</t>
        </is>
      </c>
      <c r="B746" t="inlineStr">
        <is>
          <t>B07S96S8LT</t>
        </is>
      </c>
      <c r="C746" t="inlineStr">
        <is>
          <t>X003SLYPRN</t>
        </is>
      </c>
      <c r="D746" t="n">
        <v>560</v>
      </c>
      <c r="E746" t="inlineStr">
        <is>
          <t>FBA_560-PACK3-B</t>
        </is>
      </c>
      <c r="F746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746" s="39" t="inlineStr">
        <is>
          <t>• Insert 3 pcs per poly bag. Apply Item label on each of the poly bags.
• Insert the poly-bagged sets back to CASE (Cover all existing barcodes on the box/case)</t>
        </is>
      </c>
      <c r="I746" s="30">
        <f>VLOOKUP(A746,'[5]ItemReport_10001042616_2025-02-'!$A:$U,21,0)</f>
        <v/>
      </c>
      <c r="J746" t="inlineStr">
        <is>
          <t>Poly Bag 7.5 x 10.5</t>
        </is>
      </c>
    </row>
    <row r="747" ht="60" customHeight="1">
      <c r="A747" t="inlineStr">
        <is>
          <t>560-PACK3-B</t>
        </is>
      </c>
      <c r="B747" t="inlineStr">
        <is>
          <t>B07S96S8LT</t>
        </is>
      </c>
      <c r="C747" t="inlineStr">
        <is>
          <t>X003SLYPRN</t>
        </is>
      </c>
      <c r="D747" t="n">
        <v>560</v>
      </c>
      <c r="E747" t="inlineStr">
        <is>
          <t>FBA_560-PACK3-B</t>
        </is>
      </c>
      <c r="F747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I747" s="30">
        <f>VLOOKUP(A747,'[5]ItemReport_10001042616_2025-02-'!$A:$U,21,0)</f>
        <v/>
      </c>
      <c r="J747" t="inlineStr">
        <is>
          <t>Poly Bag 7.5 x 10.5</t>
        </is>
      </c>
    </row>
    <row r="748" ht="60" customHeight="1">
      <c r="A748" t="inlineStr">
        <is>
          <t>560-PACK6</t>
        </is>
      </c>
      <c r="B748" t="inlineStr">
        <is>
          <t>B08FBQM8VF</t>
        </is>
      </c>
      <c r="C748" t="inlineStr">
        <is>
          <t>X003SFDOWB</t>
        </is>
      </c>
      <c r="D748" t="n">
        <v>560</v>
      </c>
      <c r="E748" t="inlineStr">
        <is>
          <t>FBA_560-PACK6</t>
        </is>
      </c>
      <c r="F748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748" s="39" t="inlineStr">
        <is>
          <t>• Put 6 pcs into polybag, apply Item label on poly bags.
• Insert the poly-bagged sets back to CASE (Cover all existing barcodes on the box/case)</t>
        </is>
      </c>
      <c r="I748" s="30">
        <f>VLOOKUP(A748,'[5]ItemReport_10001042616_2025-02-'!$A:$U,21,0)</f>
        <v/>
      </c>
      <c r="J748" t="inlineStr">
        <is>
          <t>Poly Bag 9 x 12</t>
        </is>
      </c>
    </row>
    <row r="749" ht="60" customHeight="1">
      <c r="A749" t="inlineStr">
        <is>
          <t>336-PACK6</t>
        </is>
      </c>
      <c r="H749" s="39" t="inlineStr">
        <is>
          <t>• Put 6 pcs into polybag and apply item labels on each of the poly bags.
• Insert the poly-bagged sets back to BOX (Cover all existing barcodes on the box/case)</t>
        </is>
      </c>
      <c r="I749" s="30">
        <f>VLOOKUP(A749,'[5]ItemReport_10001042616_2025-02-'!$A:$U,21,0)</f>
        <v/>
      </c>
      <c r="J749" t="inlineStr">
        <is>
          <t>Poly Bag 12 x 15.5</t>
        </is>
      </c>
    </row>
    <row r="750" ht="60" customHeight="1">
      <c r="A750" t="inlineStr">
        <is>
          <t>37200-SET2</t>
        </is>
      </c>
      <c r="H750" s="39" t="inlineStr">
        <is>
          <t>• Insert 2 pcs per poly bag (differnet color). Apply item label on each of the poly bags.
• Insert the poly-bagged sets back to CASE (Cover all existing barcodes on the box/case)</t>
        </is>
      </c>
      <c r="I750" s="30">
        <f>VLOOKUP(A750,'[5]ItemReport_10001042616_2025-02-'!$A:$U,21,0)</f>
        <v/>
      </c>
    </row>
    <row r="751" ht="60" customHeight="1">
      <c r="A751" t="inlineStr">
        <is>
          <t>4003-PACK4</t>
        </is>
      </c>
      <c r="H751" s="39" t="inlineStr">
        <is>
          <t>• Put 4 pcs into polybag and apply item labels on each of the poly bags.
• Insert the poly-bagged sets back to BOX. (Cover all existing barcodes on the box/case)</t>
        </is>
      </c>
      <c r="I751" s="30">
        <f>VLOOKUP(A751,'[5]ItemReport_10001042616_2025-02-'!$A:$U,21,0)</f>
        <v/>
      </c>
    </row>
    <row r="752" ht="60" customHeight="1">
      <c r="A752" t="inlineStr">
        <is>
          <t>563-SET6</t>
        </is>
      </c>
      <c r="B752" t="inlineStr">
        <is>
          <t>B07SB6HLD3</t>
        </is>
      </c>
      <c r="D752" t="n">
        <v>563</v>
      </c>
      <c r="F752" s="25" t="inlineStr">
        <is>
          <t>• Put 6 pcs (different color) into polybag and apply FNSKU labels on each of the poly bags.
• Insert the poly-bagged sets back to CASE (Cover all existing barcodes on the box/case)</t>
        </is>
      </c>
      <c r="H752" s="39" t="inlineStr">
        <is>
          <t>• Insert 6 pcs (different color) per poly bag. Apply Item label on each of the poly bags.
• Insert the poly-bagged sets back to CASE (Cover all existing barcodes on the box/case)</t>
        </is>
      </c>
      <c r="I752" s="30">
        <f>VLOOKUP(A752,'[5]ItemReport_10001042616_2025-02-'!$A:$U,21,0)</f>
        <v/>
      </c>
      <c r="J752" t="inlineStr">
        <is>
          <t>Poly Bag 12 x 15.5</t>
        </is>
      </c>
    </row>
    <row r="753" ht="60" customHeight="1">
      <c r="A753" t="inlineStr">
        <is>
          <t>564-SET6</t>
        </is>
      </c>
      <c r="B753" t="inlineStr">
        <is>
          <t>B07S64FV5X</t>
        </is>
      </c>
      <c r="C753" t="inlineStr">
        <is>
          <t>X004KSN961</t>
        </is>
      </c>
      <c r="F753" s="25" t="inlineStr">
        <is>
          <t>• Put 6 pcs (different color) per poly bag. Apply FNSKU on the poly bags.
• Put the poly-bagged sets back to CASE (Cover all existing barcodes on the box/case)</t>
        </is>
      </c>
    </row>
    <row r="754">
      <c r="A754" t="inlineStr">
        <is>
          <t>565-CASE</t>
        </is>
      </c>
      <c r="B754" t="inlineStr">
        <is>
          <t>B07XL4V893</t>
        </is>
      </c>
      <c r="F754" t="inlineStr">
        <is>
          <t>• Apply label “THIS IS A SET”. Apply FNSKU to each case.
• *Make sure all labels stick securely on the case*. Apply outer case label. Cover all visible barcodes on case</t>
        </is>
      </c>
      <c r="I754" s="30">
        <f>VLOOKUP(A754,'[5]ItemReport_10001042616_2025-02-'!$A:$U,21,0)</f>
        <v/>
      </c>
      <c r="J754" t="inlineStr">
        <is>
          <t>No Supplies</t>
        </is>
      </c>
    </row>
    <row r="755">
      <c r="A755" t="inlineStr">
        <is>
          <t>565-EACH</t>
        </is>
      </c>
      <c r="B755" t="inlineStr">
        <is>
          <t>B0019IKAES</t>
        </is>
      </c>
      <c r="D755" t="n">
        <v>565</v>
      </c>
      <c r="E755" t="inlineStr">
        <is>
          <t>565-EACH</t>
        </is>
      </c>
      <c r="F755" t="inlineStr">
        <is>
          <t xml:space="preserve">Apply outer box/case label accordingly to match item# (Cover all existing barcodes on the box/case) </t>
        </is>
      </c>
      <c r="H755" s="17" t="inlineStr">
        <is>
          <t xml:space="preserve">Apply outer box/case label accordingly to match item# (Cover all existing barcodes on box and case) </t>
        </is>
      </c>
      <c r="I755" s="30">
        <f>VLOOKUP(A755,'[5]ItemReport_10001042616_2025-02-'!$A:$U,21,0)</f>
        <v/>
      </c>
      <c r="J755" t="inlineStr">
        <is>
          <t>No Supplies</t>
        </is>
      </c>
    </row>
    <row r="756" ht="60" customHeight="1">
      <c r="A756" t="inlineStr">
        <is>
          <t>565-PACK2</t>
        </is>
      </c>
      <c r="B756" t="inlineStr">
        <is>
          <t>B09C7LRW78</t>
        </is>
      </c>
      <c r="D756" t="n">
        <v>565</v>
      </c>
      <c r="F756" s="25" t="inlineStr">
        <is>
          <t>• Put 2 pcs into polybag and apply FNSKU labels on each of the poly bags.
• Insert the poly-bagged sets back to CASE (Cover all existing barcodes on the box/case)</t>
        </is>
      </c>
      <c r="H756" s="39" t="inlineStr">
        <is>
          <t>• Insert 2 pcs per poly bag. Apply Item label on each of the poly bags.
• Insert the poly-bagged sets back to CASE (Cover all existing barcodes on the box/case)</t>
        </is>
      </c>
      <c r="I756" s="30">
        <f>VLOOKUP(A756,'[5]ItemReport_10001042616_2025-02-'!$A:$U,21,0)</f>
        <v/>
      </c>
      <c r="J756" t="inlineStr">
        <is>
          <t>Poly Bag 9 x 12</t>
        </is>
      </c>
    </row>
    <row r="757" ht="60" customHeight="1">
      <c r="A757" t="inlineStr">
        <is>
          <t>565-PACK6</t>
        </is>
      </c>
      <c r="B757" t="inlineStr">
        <is>
          <t>B08FBPY3DM</t>
        </is>
      </c>
      <c r="D757" t="n">
        <v>565</v>
      </c>
      <c r="F757" s="25" t="inlineStr">
        <is>
          <t>• Put 2 pcs into polybag and apply FNSKU labels on each of the poly bags.
• Insert the poly-bagged sets back to CASE (Cover all existing barcodes on the box/case)</t>
        </is>
      </c>
      <c r="H757" s="39" t="inlineStr">
        <is>
          <t>• Insert 6 pcs per poly bag. Apply item label. 
• Insert poly bags back to CASE. (Cover all existing barcodes on the box/case)</t>
        </is>
      </c>
      <c r="I757" s="30">
        <f>VLOOKUP(A757,'[5]ItemReport_10001042616_2025-02-'!$A:$U,21,0)</f>
        <v/>
      </c>
      <c r="J757" t="inlineStr">
        <is>
          <t>Poly Bag 12 x 15.5</t>
        </is>
      </c>
    </row>
    <row r="758">
      <c r="A758" t="inlineStr">
        <is>
          <t>566-CASE</t>
        </is>
      </c>
      <c r="B758" t="inlineStr">
        <is>
          <t>B07XQJ2XTB</t>
        </is>
      </c>
      <c r="C758" t="inlineStr">
        <is>
          <t>X003SBSK6F</t>
        </is>
      </c>
      <c r="D758" t="n">
        <v>566</v>
      </c>
      <c r="E758" t="inlineStr">
        <is>
          <t>FBA_566-CASE</t>
        </is>
      </c>
      <c r="F758" t="inlineStr">
        <is>
          <t>• Apply label “THIS IS A SET”. Apply FNSKU to each case.
• *Make sure all labels stick securely on the case*. Apply outer case label. Cover all visible barcodes on case</t>
        </is>
      </c>
      <c r="I758" s="30">
        <f>VLOOKUP(A758,'[5]ItemReport_10001042616_2025-02-'!$A:$U,21,0)</f>
        <v/>
      </c>
      <c r="J758" t="inlineStr">
        <is>
          <t>No Supplies</t>
        </is>
      </c>
    </row>
    <row r="759">
      <c r="A759" t="inlineStr">
        <is>
          <t>566-EACH</t>
        </is>
      </c>
      <c r="B759" t="inlineStr">
        <is>
          <t>B0018MSGUU</t>
        </is>
      </c>
      <c r="D759" t="n">
        <v>566</v>
      </c>
      <c r="E759" t="inlineStr">
        <is>
          <t>566-EACH</t>
        </is>
      </c>
      <c r="H759" t="inlineStr">
        <is>
          <t xml:space="preserve">Apply outer box/case label accordingly to match item# (Cover all existing barcodes on box and case) </t>
        </is>
      </c>
      <c r="I759" s="30">
        <f>VLOOKUP(A759,'[5]ItemReport_10001042616_2025-02-'!$A:$U,21,0)</f>
        <v/>
      </c>
      <c r="J759" t="inlineStr">
        <is>
          <t>No Supplies</t>
        </is>
      </c>
    </row>
    <row r="760" ht="60" customHeight="1">
      <c r="A760" t="inlineStr">
        <is>
          <t>45090-SET2+2520-EA</t>
        </is>
      </c>
      <c r="H760" s="39" t="inlineStr">
        <is>
          <t>• Put 2 pcs #45090, 1pc #2520 into polybag and apply Item label on each of the poly bags.
• Insert the poly-bagged sets to CASE (Cover all existing barcodes on the box/case)</t>
        </is>
      </c>
      <c r="I760" s="30">
        <f>VLOOKUP(A760,'[5]ItemReport_10001042616_2025-02-'!$A:$U,21,0)</f>
        <v/>
      </c>
    </row>
    <row r="761">
      <c r="A761" t="inlineStr">
        <is>
          <t>567-CASE</t>
        </is>
      </c>
      <c r="B761" t="inlineStr">
        <is>
          <t>B07XQN2F4Z</t>
        </is>
      </c>
      <c r="C761" t="inlineStr">
        <is>
          <t>X003SC97M5</t>
        </is>
      </c>
      <c r="D761" t="n">
        <v>567</v>
      </c>
      <c r="E761" t="inlineStr">
        <is>
          <t>FBA_567-CASE</t>
        </is>
      </c>
      <c r="F761" t="inlineStr">
        <is>
          <t>• Apply label “THIS IS A SET”. Apply FNSKU to each case.
• *Make sure all labels stick securely on the case*. Apply outer case label. Cover all visible barcodes on case</t>
        </is>
      </c>
      <c r="I761" s="30">
        <f>VLOOKUP(A761,'[5]ItemReport_10001042616_2025-02-'!$A:$U,21,0)</f>
        <v/>
      </c>
      <c r="J761" t="inlineStr">
        <is>
          <t>No Supplies</t>
        </is>
      </c>
    </row>
    <row r="762" ht="60" customHeight="1">
      <c r="A762" t="inlineStr">
        <is>
          <t>452-SET3</t>
        </is>
      </c>
      <c r="H762" s="39" t="inlineStr">
        <is>
          <t>• Insert 3 pcs per poly bag (different color). Apply Item label on each of the poly bags.
• Insert the poly-bagged sets back to BOX (Cover all existing barcodes on the box/case)</t>
        </is>
      </c>
      <c r="I762" s="30">
        <f>VLOOKUP(A762,'[5]ItemReport_10001042616_2025-02-'!$A:$U,21,0)</f>
        <v/>
      </c>
      <c r="J762" t="inlineStr">
        <is>
          <t>Poly Bag 7.5 x 10.5</t>
        </is>
      </c>
    </row>
    <row r="763">
      <c r="A763" t="inlineStr">
        <is>
          <t>568-EACH</t>
        </is>
      </c>
      <c r="B763" t="inlineStr">
        <is>
          <t>B001BO41CW</t>
        </is>
      </c>
      <c r="D763" t="n">
        <v>568</v>
      </c>
      <c r="E763" t="inlineStr">
        <is>
          <t>568-EACH</t>
        </is>
      </c>
      <c r="F763" t="inlineStr">
        <is>
          <t xml:space="preserve">Apply outer box/case label accordingly to match item# (Cover all existing barcodes on the box/case) </t>
        </is>
      </c>
      <c r="H763" s="17" t="inlineStr">
        <is>
          <t xml:space="preserve">Apply outer box/case label accordingly to match item# (Cover all existing barcodes on box and case) </t>
        </is>
      </c>
      <c r="I763" s="30">
        <f>VLOOKUP(A763,'[5]ItemReport_10001042616_2025-02-'!$A:$U,21,0)</f>
        <v/>
      </c>
      <c r="J763" t="inlineStr">
        <is>
          <t>No Supplies</t>
        </is>
      </c>
    </row>
    <row r="764" ht="60" customHeight="1">
      <c r="A764" t="inlineStr">
        <is>
          <t>568-PACK2</t>
        </is>
      </c>
      <c r="B764" t="inlineStr">
        <is>
          <t>B09C7KQ748</t>
        </is>
      </c>
      <c r="D764" t="n">
        <v>568</v>
      </c>
      <c r="F764" t="inlineStr">
        <is>
          <t>• Insert 2 pcs into poly bag, apply FNSKU label.
• Put back to CASE (Cover all existing barcodes on the box/case)</t>
        </is>
      </c>
      <c r="H764" s="39" t="inlineStr">
        <is>
          <t>• Insert 2 pcs per poly bag. Apply Item label on each of the poly bags.
• Insert the poly-bagged sets back to CASE (Cover all existing barcodes on the box/case)</t>
        </is>
      </c>
      <c r="I764" s="30">
        <f>VLOOKUP(A764,'[5]ItemReport_10001042616_2025-02-'!$A:$U,21,0)</f>
        <v/>
      </c>
      <c r="J764" t="inlineStr">
        <is>
          <t>Poly Bag 10 x 13</t>
        </is>
      </c>
    </row>
    <row r="765" ht="60" customHeight="1">
      <c r="A765" t="inlineStr">
        <is>
          <t>4575936-SET2+765-EA+3860-EA</t>
        </is>
      </c>
      <c r="H765" s="39" t="inlineStr">
        <is>
          <t>• Put 2pc #4575936 (different color) , 1pc #765, 1pc #3860 into polybag and apply Item label on each of the poly bags.
• Insert the poly-bagged sets to CASE (Cover all existing barcodes on the box/case)</t>
        </is>
      </c>
      <c r="I765" s="30">
        <f>VLOOKUP(A765,'[5]ItemReport_10001042616_2025-02-'!$A:$U,21,0)</f>
        <v/>
      </c>
    </row>
    <row r="766">
      <c r="A766" t="inlineStr">
        <is>
          <t>569-CASE</t>
        </is>
      </c>
      <c r="B766" t="inlineStr">
        <is>
          <t>B07XQJMZ4Q</t>
        </is>
      </c>
      <c r="F766" t="inlineStr">
        <is>
          <t>• Apply label “THIS IS A SET”. Apply FNSKU to each case.
• *Make sure all labels stick securely on the case*. Apply outer case label. Cover all visible barcodes on case</t>
        </is>
      </c>
      <c r="H766" s="17" t="inlineStr">
        <is>
          <t>• Apply label “THIS IS A SET” *DO NOT cover Case barcode*
• Apply outer case label</t>
        </is>
      </c>
      <c r="I766" s="30">
        <f>VLOOKUP(A766,'[5]ItemReport_10001042616_2025-02-'!$A:$U,21,0)</f>
        <v/>
      </c>
      <c r="J766" t="inlineStr">
        <is>
          <t>No Supplies</t>
        </is>
      </c>
    </row>
    <row r="767">
      <c r="A767" t="inlineStr">
        <is>
          <t>569-EACH</t>
        </is>
      </c>
      <c r="B767" t="inlineStr">
        <is>
          <t>B003BLQHZM</t>
        </is>
      </c>
      <c r="C767" t="inlineStr">
        <is>
          <t>B003BLQHZM</t>
        </is>
      </c>
      <c r="D767" t="n">
        <v>569</v>
      </c>
      <c r="E767" t="inlineStr">
        <is>
          <t>FBA_569-EACH</t>
        </is>
      </c>
      <c r="F767" t="inlineStr">
        <is>
          <t xml:space="preserve">Apply outer box/case label accordingly to match item# (Cover all existing barcodes on the box/case) </t>
        </is>
      </c>
      <c r="H767" s="17" t="inlineStr">
        <is>
          <t xml:space="preserve">Apply outer box/case label accordingly to match item# (Cover all existing barcodes on box and case) </t>
        </is>
      </c>
      <c r="I767" s="30">
        <f>VLOOKUP(A767,'[5]ItemReport_10001042616_2025-02-'!$A:$U,21,0)</f>
        <v/>
      </c>
      <c r="J767" t="inlineStr">
        <is>
          <t>No Supplies</t>
        </is>
      </c>
    </row>
    <row r="768" ht="60" customHeight="1">
      <c r="A768" t="inlineStr">
        <is>
          <t>569-PACK2</t>
        </is>
      </c>
      <c r="B768" t="inlineStr">
        <is>
          <t>B09C7NBHPS</t>
        </is>
      </c>
      <c r="D768" t="n">
        <v>569</v>
      </c>
      <c r="F768" s="25" t="inlineStr">
        <is>
          <t>• Put 2 pcs into polybag and apply FNSKU labels on each of the poly bags.
• Insert the poly-bagged sets back to CASE (Cover all existing barcodes on the box/case)</t>
        </is>
      </c>
      <c r="H768" s="39" t="inlineStr">
        <is>
          <t>• Insert 2 pcs per poly bag. Apply Item label on each of the poly bags.
• Insert the poly-bagged sets back to CASE (Cover all existing barcodes on the box/case)</t>
        </is>
      </c>
      <c r="I768" s="30">
        <f>VLOOKUP(A768,'[5]ItemReport_10001042616_2025-02-'!$A:$U,21,0)</f>
        <v/>
      </c>
      <c r="J768" t="inlineStr">
        <is>
          <t>Poly Bag 9 x 12</t>
        </is>
      </c>
    </row>
    <row r="769" ht="60" customHeight="1">
      <c r="A769" t="inlineStr">
        <is>
          <t>569-PACK6</t>
        </is>
      </c>
      <c r="B769" t="inlineStr">
        <is>
          <t>B08FBN927H</t>
        </is>
      </c>
      <c r="F769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769" s="39" t="inlineStr">
        <is>
          <t>• Put 6 pcs into polybag and apply item labels on each of the poly bags.
• Insert the poly-bagged sets back to CASE (Cover all existing barcodes on the box/case)</t>
        </is>
      </c>
      <c r="I769" s="30">
        <f>VLOOKUP(A769,'[5]ItemReport_10001042616_2025-02-'!$A:$U,21,0)</f>
        <v/>
      </c>
      <c r="J769" t="inlineStr">
        <is>
          <t>Poly Bag 12 x 15.5</t>
        </is>
      </c>
    </row>
    <row r="770">
      <c r="A770" t="inlineStr">
        <is>
          <t>570-CASE</t>
        </is>
      </c>
      <c r="B770" t="inlineStr">
        <is>
          <t>B07XQKKVXY</t>
        </is>
      </c>
      <c r="C770" t="inlineStr">
        <is>
          <t>X003SC3HJJ</t>
        </is>
      </c>
      <c r="D770" t="n">
        <v>570</v>
      </c>
      <c r="E770" t="inlineStr">
        <is>
          <t>FBA_570-CASE</t>
        </is>
      </c>
      <c r="F770" t="inlineStr">
        <is>
          <t>• Apply label “THIS IS A SET”. Apply FNSKU to each case.
• *Make sure all labels stick securely on the case*. Apply outer case label. Cover all visible barcodes on case</t>
        </is>
      </c>
      <c r="I770" s="30">
        <f>VLOOKUP(A770,'[5]ItemReport_10001042616_2025-02-'!$A:$U,21,0)</f>
        <v/>
      </c>
      <c r="J770" t="inlineStr">
        <is>
          <t>No Supplies</t>
        </is>
      </c>
    </row>
    <row r="771">
      <c r="A771" t="inlineStr">
        <is>
          <t>572-CASE</t>
        </is>
      </c>
      <c r="B771" t="inlineStr">
        <is>
          <t>B07X49ZTWW</t>
        </is>
      </c>
      <c r="C771" t="inlineStr">
        <is>
          <t>X003SC1YH1</t>
        </is>
      </c>
      <c r="D771" t="n">
        <v>572</v>
      </c>
      <c r="E771" t="inlineStr">
        <is>
          <t>FBA_572-CASE</t>
        </is>
      </c>
      <c r="F771" t="inlineStr">
        <is>
          <t>• Apply label “THIS IS A SET”. Apply FNSKU to each case.
• *Make sure all labels stick securely on the case*. Apply outer case label. Cover all visible barcodes on case</t>
        </is>
      </c>
      <c r="I771" s="30">
        <f>VLOOKUP(A771,'[5]ItemReport_10001042616_2025-02-'!$A:$U,21,0)</f>
        <v/>
      </c>
      <c r="J771" t="inlineStr">
        <is>
          <t>No Supplies</t>
        </is>
      </c>
    </row>
    <row r="772">
      <c r="A772" t="inlineStr">
        <is>
          <t>572-EACH</t>
        </is>
      </c>
      <c r="B772" t="inlineStr">
        <is>
          <t>B07RP467JB</t>
        </is>
      </c>
      <c r="C772" t="inlineStr">
        <is>
          <t>X003TAEEQZ</t>
        </is>
      </c>
      <c r="D772" t="n">
        <v>572</v>
      </c>
      <c r="E772" t="inlineStr">
        <is>
          <t>FBA_572-EACH</t>
        </is>
      </c>
      <c r="F772" t="inlineStr">
        <is>
          <t xml:space="preserve">• Use FNSKU to label each item (cover barcode). Apply outer case label accordingly to match item# (Cover all existing barcodes on the case) </t>
        </is>
      </c>
      <c r="H772" s="17" t="inlineStr">
        <is>
          <t xml:space="preserve">Apply outer box/case label accordingly to match item# (Cover all existing barcodes on box and case) </t>
        </is>
      </c>
      <c r="I772" s="30">
        <f>VLOOKUP(A772,'[5]ItemReport_10001042616_2025-02-'!$A:$U,21,0)</f>
        <v/>
      </c>
      <c r="J772" t="inlineStr">
        <is>
          <t>No Supplies</t>
        </is>
      </c>
    </row>
    <row r="773" ht="45" customHeight="1">
      <c r="A773" t="inlineStr">
        <is>
          <t>573-CASE</t>
        </is>
      </c>
      <c r="B773" t="inlineStr">
        <is>
          <t>B07X4BHDBC</t>
        </is>
      </c>
      <c r="F773" s="25" t="inlineStr">
        <is>
          <t>• Apply label “THIS IS A SET” **DO NOT COVER CASE BARCODE**
• Apply outer case label accordingly to match item#</t>
        </is>
      </c>
      <c r="I773" s="30">
        <f>VLOOKUP(A773,'[5]ItemReport_10001042616_2025-02-'!$A:$U,21,0)</f>
        <v/>
      </c>
      <c r="J773" t="inlineStr">
        <is>
          <t>No Supplies</t>
        </is>
      </c>
    </row>
    <row r="774">
      <c r="A774" t="inlineStr">
        <is>
          <t>573-EACH</t>
        </is>
      </c>
      <c r="B774" t="inlineStr">
        <is>
          <t>B003BLQHZ2</t>
        </is>
      </c>
      <c r="C774" t="inlineStr">
        <is>
          <t>B003BLQHZ2</t>
        </is>
      </c>
      <c r="D774" t="n">
        <v>573</v>
      </c>
      <c r="E774" t="inlineStr">
        <is>
          <t>FBA_573-EACH</t>
        </is>
      </c>
      <c r="F774" t="inlineStr">
        <is>
          <t xml:space="preserve">Apply outer box/case label accordingly to match item# (Cover all existing barcodes on the box/case) </t>
        </is>
      </c>
      <c r="H774" s="17" t="inlineStr">
        <is>
          <t xml:space="preserve">Apply outer box/case label accordingly to match item# (Cover all existing barcodes on box and case) </t>
        </is>
      </c>
      <c r="I774" s="30">
        <f>VLOOKUP(A774,'[5]ItemReport_10001042616_2025-02-'!$A:$U,21,0)</f>
        <v/>
      </c>
      <c r="J774" t="inlineStr">
        <is>
          <t>No Supplies</t>
        </is>
      </c>
    </row>
    <row r="775" ht="60" customHeight="1">
      <c r="A775" t="inlineStr">
        <is>
          <t>4576336-SET2+2520-EA</t>
        </is>
      </c>
      <c r="H775" s="39" t="inlineStr">
        <is>
          <t>• Put 2pc #4576336, 1pc #2520 into polybag and apply Item label on each of the poly bags.
• Insert the poly-bagged sets to CASE (Cover all existing barcodes on the box/case)</t>
        </is>
      </c>
      <c r="I775" s="30">
        <f>VLOOKUP(A775,'[5]ItemReport_10001042616_2025-02-'!$A:$U,21,0)</f>
        <v/>
      </c>
    </row>
    <row r="776">
      <c r="A776" t="inlineStr">
        <is>
          <t>574-EACH</t>
        </is>
      </c>
      <c r="B776" t="inlineStr">
        <is>
          <t>B003BLQHYI</t>
        </is>
      </c>
      <c r="C776" t="inlineStr">
        <is>
          <t>B003BLQHYI</t>
        </is>
      </c>
      <c r="D776" t="n">
        <v>574</v>
      </c>
      <c r="E776" t="inlineStr">
        <is>
          <t>FBA_574-EACH</t>
        </is>
      </c>
      <c r="F776" t="inlineStr">
        <is>
          <t xml:space="preserve">Apply outer box/case label accordingly to match item# (Cover all existing barcodes on the box/case) </t>
        </is>
      </c>
      <c r="H776" s="17" t="inlineStr">
        <is>
          <t xml:space="preserve">Apply outer box/case label accordingly to match item# (Cover all existing barcodes on box and case) </t>
        </is>
      </c>
      <c r="I776" s="30">
        <f>VLOOKUP(A776,'[5]ItemReport_10001042616_2025-02-'!$A:$U,21,0)</f>
        <v/>
      </c>
      <c r="J776" t="inlineStr">
        <is>
          <t>No Supplies</t>
        </is>
      </c>
    </row>
    <row r="777">
      <c r="A777" t="inlineStr">
        <is>
          <t>575-EACH</t>
        </is>
      </c>
      <c r="B777" t="inlineStr">
        <is>
          <t>B003BLQHXO</t>
        </is>
      </c>
      <c r="C777" t="inlineStr">
        <is>
          <t>B003BLQHXO</t>
        </is>
      </c>
      <c r="D777" t="n">
        <v>575</v>
      </c>
      <c r="E777" t="inlineStr">
        <is>
          <t>FBA_575-EACH</t>
        </is>
      </c>
      <c r="F777" t="inlineStr">
        <is>
          <t xml:space="preserve">Apply outer box/case label accordingly to match item# (Cover all existing barcodes on the box/case) </t>
        </is>
      </c>
      <c r="H777" s="17" t="inlineStr">
        <is>
          <t xml:space="preserve">Apply outer box/case label accordingly to match item# (Cover all existing barcodes on box and case) </t>
        </is>
      </c>
      <c r="I777" s="30">
        <f>VLOOKUP(A777,'[5]ItemReport_10001042616_2025-02-'!$A:$U,21,0)</f>
        <v/>
      </c>
      <c r="J777" t="inlineStr">
        <is>
          <t>No Supplies</t>
        </is>
      </c>
    </row>
    <row r="778" ht="60" customHeight="1">
      <c r="A778" s="25" t="inlineStr">
        <is>
          <t>4577036-EA+4881536-EA+765-EA+3863-EA</t>
        </is>
      </c>
      <c r="H778" s="39" t="inlineStr">
        <is>
          <t>• Put 1pc #4577036, 1pc #4881536, 1pc #765,  1pc #3863 into polybag and apply Item label on each of the poly bags.
• Insert the poly-bagged sets to CASE (Cover all existing barcodes on the box/case)</t>
        </is>
      </c>
      <c r="I778" s="30">
        <f>VLOOKUP(A778,'[5]ItemReport_10001042616_2025-02-'!$A:$U,21,0)</f>
        <v/>
      </c>
    </row>
    <row r="779">
      <c r="A779" t="inlineStr">
        <is>
          <t>577-EACH</t>
        </is>
      </c>
      <c r="B779" t="inlineStr">
        <is>
          <t>B003BLQHWK</t>
        </is>
      </c>
      <c r="C779" t="inlineStr">
        <is>
          <t>B003BLQHWK</t>
        </is>
      </c>
      <c r="D779" t="n">
        <v>577</v>
      </c>
      <c r="E779" t="inlineStr">
        <is>
          <t>FBA_577-EACH</t>
        </is>
      </c>
      <c r="F779" t="inlineStr">
        <is>
          <t xml:space="preserve">Apply outer box/case label accordingly to match item# (Cover all existing barcodes on the box/case) </t>
        </is>
      </c>
      <c r="I779" s="30">
        <f>VLOOKUP(A779,'[5]ItemReport_10001042616_2025-02-'!$A:$U,21,0)</f>
        <v/>
      </c>
      <c r="J779" t="inlineStr">
        <is>
          <t>No Supplies</t>
        </is>
      </c>
    </row>
    <row r="780">
      <c r="A780" t="inlineStr">
        <is>
          <t>578-CASE</t>
        </is>
      </c>
      <c r="B780" t="inlineStr">
        <is>
          <t>B07XQM9RV3</t>
        </is>
      </c>
      <c r="C780" t="inlineStr">
        <is>
          <t>X003SBSJEX</t>
        </is>
      </c>
      <c r="D780" t="n">
        <v>578</v>
      </c>
      <c r="E780" t="inlineStr">
        <is>
          <t>FBA_578-CASE</t>
        </is>
      </c>
      <c r="F780" t="inlineStr">
        <is>
          <t>• Apply label “THIS IS A SET”. Apply FNSKU to each case.
• *Make sure all labels stick securely on the case*. Apply outer case label. Cover all visible barcodes on case</t>
        </is>
      </c>
      <c r="I780" s="30">
        <f>VLOOKUP(A780,'[5]ItemReport_10001042616_2025-02-'!$A:$U,21,0)</f>
        <v/>
      </c>
      <c r="J780" t="inlineStr">
        <is>
          <t>No Supplies</t>
        </is>
      </c>
    </row>
    <row r="781" ht="60" customHeight="1">
      <c r="A781" t="inlineStr">
        <is>
          <t>578-SET4</t>
        </is>
      </c>
      <c r="B781" t="inlineStr">
        <is>
          <t>B07S9468GC</t>
        </is>
      </c>
      <c r="F781" s="25" t="inlineStr">
        <is>
          <t>• Put 4 pcs (different color) into polybag and apply FNSKU labels on each of the poly bags.
• Insert the poly-bagged sets back to CASE (Cover all existing barcodes on the box/case)</t>
        </is>
      </c>
      <c r="I781" s="30">
        <f>VLOOKUP(A781,'[5]ItemReport_10001042616_2025-02-'!$A:$U,21,0)</f>
        <v/>
      </c>
      <c r="J781" t="inlineStr">
        <is>
          <t>Poly Bag 10 x 13</t>
        </is>
      </c>
    </row>
    <row r="782">
      <c r="A782" t="inlineStr">
        <is>
          <t>581-CASE</t>
        </is>
      </c>
      <c r="B782" t="inlineStr">
        <is>
          <t>B07XQM13CX</t>
        </is>
      </c>
      <c r="C782" t="inlineStr">
        <is>
          <t>X003SBSJ93</t>
        </is>
      </c>
      <c r="D782" t="n">
        <v>581</v>
      </c>
      <c r="E782" t="inlineStr">
        <is>
          <t>FBA_581-CASE</t>
        </is>
      </c>
      <c r="F782" t="inlineStr">
        <is>
          <t>• Apply label “THIS IS A SET”. Apply FNSKU to each case.
• *Make sure all labels stick securely on the case*. Apply outer case label. Cover all visible barcodes on case</t>
        </is>
      </c>
      <c r="I782" s="30">
        <f>VLOOKUP(A782,'[5]ItemReport_10001042616_2025-02-'!$A:$U,21,0)</f>
        <v/>
      </c>
      <c r="J782" t="inlineStr">
        <is>
          <t>No Supplies</t>
        </is>
      </c>
    </row>
    <row r="783">
      <c r="A783" t="inlineStr">
        <is>
          <t>582-CASE</t>
        </is>
      </c>
      <c r="B783" t="inlineStr">
        <is>
          <t>B07XQL67K5</t>
        </is>
      </c>
      <c r="C783" t="inlineStr">
        <is>
          <t>X003SC980V</t>
        </is>
      </c>
      <c r="D783" t="n">
        <v>582</v>
      </c>
      <c r="E783" t="inlineStr">
        <is>
          <t>FBA_582-CASE</t>
        </is>
      </c>
      <c r="F783" t="inlineStr">
        <is>
          <t>• Apply label “THIS IS A SET”. Apply FNSKU to each case.
• *Make sure all labels stick securely on the case*. Apply outer case label. Cover all visible barcodes on case</t>
        </is>
      </c>
      <c r="I783" s="30">
        <f>VLOOKUP(A783,'[5]ItemReport_10001042616_2025-02-'!$A:$U,21,0)</f>
        <v/>
      </c>
      <c r="J783" t="inlineStr">
        <is>
          <t>No Supplies</t>
        </is>
      </c>
    </row>
    <row r="784">
      <c r="A784" t="inlineStr">
        <is>
          <t>589-CASE</t>
        </is>
      </c>
      <c r="B784" t="inlineStr">
        <is>
          <t>B07WZWGPY5</t>
        </is>
      </c>
      <c r="C784" t="inlineStr">
        <is>
          <t>X0045456PH</t>
        </is>
      </c>
      <c r="F784" t="inlineStr">
        <is>
          <t>• Apply label “THIS IS A SET”. Apply FNSKU to each case.
• *Make sure all labels stick securely on the case*. Apply outer case label. Cover all visible barcodes on case</t>
        </is>
      </c>
      <c r="I784" s="30">
        <f>VLOOKUP(A784,'[5]ItemReport_10001042616_2025-02-'!$A:$U,21,0)</f>
        <v/>
      </c>
      <c r="J784" t="inlineStr">
        <is>
          <t>No Supplies</t>
        </is>
      </c>
    </row>
    <row r="785">
      <c r="A785" t="inlineStr">
        <is>
          <t>590-CASE</t>
        </is>
      </c>
      <c r="B785" t="inlineStr">
        <is>
          <t>B07X58LRS6</t>
        </is>
      </c>
      <c r="F785" t="inlineStr">
        <is>
          <t>• Apply label “THIS IS A SET”. Apply FNSKU to each case.
• *Make sure all labels stick securely on the case*. Apply outer case label. Cover all visible barcodes on case</t>
        </is>
      </c>
      <c r="I785" s="30">
        <f>VLOOKUP(A785,'[5]ItemReport_10001042616_2025-02-'!$A:$U,21,0)</f>
        <v/>
      </c>
      <c r="J785" t="inlineStr">
        <is>
          <t>No Supplies</t>
        </is>
      </c>
    </row>
    <row r="786">
      <c r="A786" t="inlineStr">
        <is>
          <t>592-CASE</t>
        </is>
      </c>
      <c r="B786" t="inlineStr">
        <is>
          <t>B07WZX5SPF</t>
        </is>
      </c>
      <c r="F786" t="inlineStr">
        <is>
          <t>• Apply label “THIS IS A SET”. Apply FNSKU to each case.
• *Make sure all labels stick securely on the case*. Apply outer case label. Cover all visible barcodes on case</t>
        </is>
      </c>
      <c r="I786" s="30">
        <f>VLOOKUP(A786,'[5]ItemReport_10001042616_2025-02-'!$A:$U,21,0)</f>
        <v/>
      </c>
      <c r="J786" t="inlineStr">
        <is>
          <t>No Supplies</t>
        </is>
      </c>
    </row>
    <row r="787">
      <c r="A787" t="inlineStr">
        <is>
          <t>593-CASE</t>
        </is>
      </c>
      <c r="B787" t="inlineStr">
        <is>
          <t>B07X31WJMN</t>
        </is>
      </c>
      <c r="F787" t="inlineStr">
        <is>
          <t>• Apply label “THIS IS A SET”. Apply FNSKU to each case.
• *Make sure all labels stick securely on the case*. Apply outer case label. Cover all visible barcodes on case</t>
        </is>
      </c>
      <c r="I787" s="30">
        <f>VLOOKUP(A787,'[5]ItemReport_10001042616_2025-02-'!$A:$U,21,0)</f>
        <v/>
      </c>
      <c r="J787" t="inlineStr">
        <is>
          <t>No Supplies</t>
        </is>
      </c>
    </row>
    <row r="788" ht="60" customHeight="1">
      <c r="A788" t="inlineStr">
        <is>
          <t>4577036-SET2+4881536-EA+765-EA+3863-EA</t>
        </is>
      </c>
      <c r="H788" s="39" t="inlineStr">
        <is>
          <t>• Put 2pc #4577036, 1pc #4881536, 1pc #765,  1pc #3863 into polybag and apply Item label on each of the poly bags.
• Insert the poly-bagged sets to CASE (Cover all existing barcodes on the box/case)</t>
        </is>
      </c>
      <c r="I788" s="30">
        <f>VLOOKUP(A788,'[5]ItemReport_10001042616_2025-02-'!$A:$U,21,0)</f>
        <v/>
      </c>
    </row>
    <row r="789" ht="60" customHeight="1">
      <c r="A789" t="inlineStr">
        <is>
          <t>49923-EA+734-SET2+2520-EA</t>
        </is>
      </c>
      <c r="H789" s="39" t="inlineStr">
        <is>
          <t>• Put 2pc #734 (different color), 1pc #49923, 1pc #2520 into polybag and apply Item label on each of the poly bags.
• Insert the poly-bagged sets to CASE (Cover all existing barcodes on the box/case)</t>
        </is>
      </c>
      <c r="I789" s="30">
        <f>VLOOKUP(A789,'[5]ItemReport_10001042616_2025-02-'!$A:$U,21,0)</f>
        <v/>
      </c>
    </row>
    <row r="790">
      <c r="A790" t="inlineStr">
        <is>
          <t>6002-EACH</t>
        </is>
      </c>
      <c r="B790" t="inlineStr">
        <is>
          <t>B07SH9LR35</t>
        </is>
      </c>
      <c r="D790" t="n">
        <v>6002</v>
      </c>
      <c r="F790" t="inlineStr">
        <is>
          <t>• Use FNSKU to label each item (cover barcode). 
• Put item back to CASE. Discard inner box
• Apply outer case label accordingly to match item# (Cover all existing barcodes on the case)</t>
        </is>
      </c>
      <c r="H790" s="17" t="inlineStr">
        <is>
          <t xml:space="preserve">Apply outer box/case label accordingly to match item# (Cover all existing barcodes on box and case) </t>
        </is>
      </c>
      <c r="I790" s="30">
        <f>VLOOKUP(A790,'[5]ItemReport_10001042616_2025-02-'!$A:$U,21,0)</f>
        <v/>
      </c>
      <c r="J790" t="inlineStr">
        <is>
          <t>No Supplies</t>
        </is>
      </c>
    </row>
    <row r="791">
      <c r="A791" t="inlineStr">
        <is>
          <t>6003-EACH</t>
        </is>
      </c>
      <c r="B791" t="inlineStr">
        <is>
          <t>B002URU9G6</t>
        </is>
      </c>
      <c r="C791" t="inlineStr">
        <is>
          <t>B002URU9G6</t>
        </is>
      </c>
      <c r="D791" t="n">
        <v>6003</v>
      </c>
      <c r="E791" t="inlineStr">
        <is>
          <t>FBA_6003-EACH</t>
        </is>
      </c>
      <c r="F791" t="inlineStr">
        <is>
          <t xml:space="preserve">• Use FNSKU to label each item (cover barcode). Apply outer box/case label accordingly to match item# (Cover all existing barcodes on the box/case) </t>
        </is>
      </c>
      <c r="H791" s="17" t="inlineStr">
        <is>
          <t xml:space="preserve">Apply outer box/case label accordingly to match item# (Cover all existing barcodes on box and case) </t>
        </is>
      </c>
      <c r="I791" s="30">
        <f>VLOOKUP(A791,'[5]ItemReport_10001042616_2025-02-'!$A:$U,21,0)</f>
        <v/>
      </c>
      <c r="J791" t="inlineStr">
        <is>
          <t>No Supplies</t>
        </is>
      </c>
    </row>
    <row r="792" ht="60" customHeight="1">
      <c r="A792" t="inlineStr">
        <is>
          <t>6003-PACK2</t>
        </is>
      </c>
      <c r="B792" t="inlineStr">
        <is>
          <t>B00R3O62M6</t>
        </is>
      </c>
      <c r="C792" t="inlineStr">
        <is>
          <t>B00R3O62M6</t>
        </is>
      </c>
      <c r="D792" t="n">
        <v>6003</v>
      </c>
      <c r="E792" t="inlineStr">
        <is>
          <t>FBA_6003-PACK2</t>
        </is>
      </c>
      <c r="F792" s="25" t="inlineStr">
        <is>
          <t>• Put 2 pcs into polybag and apply FNSKU labels on each of the poly bags.
• Insert the poly-bagged sets back to BOX (Cover all existing barcodes on the box/case)</t>
        </is>
      </c>
      <c r="H792" s="39" t="inlineStr">
        <is>
          <t>• Put 2 pcs into polybag and apply Item label on each of the poly bags.
• Insert the poly-bagged sets back to BOX (Cover all existing barcodes on the box/case)</t>
        </is>
      </c>
      <c r="I792" s="30">
        <f>VLOOKUP(A792,'[5]ItemReport_10001042616_2025-02-'!$A:$U,21,0)</f>
        <v/>
      </c>
      <c r="J792" t="inlineStr">
        <is>
          <t>Poly Bag 7.5 x 10.5</t>
        </is>
      </c>
    </row>
    <row r="793" ht="60" customHeight="1">
      <c r="A793" t="inlineStr">
        <is>
          <t>6003-PACK4</t>
        </is>
      </c>
      <c r="B793" t="inlineStr">
        <is>
          <t>B08JHHM6KN</t>
        </is>
      </c>
      <c r="C793" t="inlineStr">
        <is>
          <t>X003L8SD9T</t>
        </is>
      </c>
      <c r="D793" t="n">
        <v>6003</v>
      </c>
      <c r="E793" t="inlineStr">
        <is>
          <t>FBA_6003-PACK4</t>
        </is>
      </c>
      <c r="F793" s="25" t="inlineStr">
        <is>
          <t xml:space="preserve">• Put 4 pcs into polybag and apply FNSKU labels on each of the poly bags.
• Insert the poly-bagged sets back to BOX (Cover all existing barcodes on the box/case) </t>
        </is>
      </c>
      <c r="I793" s="30">
        <f>VLOOKUP(A793,'[5]ItemReport_10001042616_2025-02-'!$A:$U,21,0)</f>
        <v/>
      </c>
      <c r="J793" t="inlineStr">
        <is>
          <t>Poly Bag 10 x 13</t>
        </is>
      </c>
    </row>
    <row r="794">
      <c r="A794" t="inlineStr">
        <is>
          <t>6004-BOX</t>
        </is>
      </c>
      <c r="B794" t="inlineStr">
        <is>
          <t>B07XQM278Y</t>
        </is>
      </c>
      <c r="F7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94" s="30">
        <f>VLOOKUP(A794,'[5]ItemReport_10001042616_2025-02-'!$A:$U,21,0)</f>
        <v/>
      </c>
      <c r="J794" t="inlineStr">
        <is>
          <t>No Supplies</t>
        </is>
      </c>
    </row>
    <row r="795" ht="60" customHeight="1">
      <c r="A795" t="inlineStr">
        <is>
          <t>6004-PACK2</t>
        </is>
      </c>
      <c r="B795" t="inlineStr">
        <is>
          <t>B08G8YX6FP</t>
        </is>
      </c>
      <c r="F795" s="25" t="inlineStr">
        <is>
          <t>• Put 2 pcs into polybag and apply FNSKU labels on each of the poly bags.
• Insert the poly-bagged sets back to CASE (Cover all existing barcodes on the box/case)</t>
        </is>
      </c>
      <c r="I795" s="30">
        <f>VLOOKUP(A795,'[5]ItemReport_10001042616_2025-02-'!$A:$U,21,0)</f>
        <v/>
      </c>
      <c r="J795" t="inlineStr">
        <is>
          <t>Poly Bag 9 x 12</t>
        </is>
      </c>
    </row>
    <row r="796">
      <c r="A796" t="inlineStr">
        <is>
          <t>600-BOX</t>
        </is>
      </c>
      <c r="B796" t="inlineStr">
        <is>
          <t>B07XQHX8PC</t>
        </is>
      </c>
      <c r="C796" t="inlineStr">
        <is>
          <t>X003SCFQON</t>
        </is>
      </c>
      <c r="D796" t="n">
        <v>600</v>
      </c>
      <c r="E796" t="inlineStr">
        <is>
          <t>FBA_600-BOX</t>
        </is>
      </c>
      <c r="F7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96" s="30">
        <f>VLOOKUP(A796,'[5]ItemReport_10001042616_2025-02-'!$A:$U,21,0)</f>
        <v/>
      </c>
      <c r="J796" t="inlineStr">
        <is>
          <t>No Supplies</t>
        </is>
      </c>
    </row>
    <row r="797">
      <c r="A797" t="inlineStr">
        <is>
          <t>6010-EACH</t>
        </is>
      </c>
      <c r="B797" t="inlineStr">
        <is>
          <t>B07SH9N8QC</t>
        </is>
      </c>
      <c r="F797" t="inlineStr">
        <is>
          <t xml:space="preserve">• Use FNSKU to label each item (cover barcode). Apply outer box/case label accordingly to match item# (Cover all existing barcodes on the box/case) </t>
        </is>
      </c>
      <c r="I797" s="30">
        <f>VLOOKUP(A797,'[5]ItemReport_10001042616_2025-02-'!$A:$U,21,0)</f>
        <v/>
      </c>
      <c r="J797" t="inlineStr">
        <is>
          <t>No Supplies</t>
        </is>
      </c>
    </row>
    <row r="798">
      <c r="A798" t="inlineStr">
        <is>
          <t>6017-EACH</t>
        </is>
      </c>
      <c r="B798" t="inlineStr">
        <is>
          <t>B07SH9KVKW</t>
        </is>
      </c>
      <c r="C798" t="inlineStr">
        <is>
          <t>B07SH9KVKW</t>
        </is>
      </c>
      <c r="D798" t="n">
        <v>6017</v>
      </c>
      <c r="E798" t="inlineStr">
        <is>
          <t>FBA_6017-EACH</t>
        </is>
      </c>
      <c r="F798" t="inlineStr">
        <is>
          <t xml:space="preserve">Apply outer box/case label accordingly to match item# (Cover all existing barcodes on the box/case) </t>
        </is>
      </c>
      <c r="H798" s="17" t="inlineStr">
        <is>
          <t xml:space="preserve">Apply outer box/case label accordingly to match item# (Cover all existing barcodes on box and case) </t>
        </is>
      </c>
      <c r="I798" s="30">
        <f>VLOOKUP(A798,'[5]ItemReport_10001042616_2025-02-'!$A:$U,21,0)</f>
        <v/>
      </c>
      <c r="J798" t="inlineStr">
        <is>
          <t>No Supplies</t>
        </is>
      </c>
    </row>
    <row r="799" ht="60" customHeight="1">
      <c r="A799" t="inlineStr">
        <is>
          <t>6017-PACK2</t>
        </is>
      </c>
      <c r="B799" t="inlineStr">
        <is>
          <t>B08G9P6XK8</t>
        </is>
      </c>
      <c r="D799" t="n">
        <v>6017</v>
      </c>
      <c r="E799" t="inlineStr">
        <is>
          <t>6017-PACK2</t>
        </is>
      </c>
      <c r="F799" s="25" t="inlineStr">
        <is>
          <t>• Put 2 pcs into polybag and apply FNSKU labels on each of the poly bags.
• Insert the poly-bagged sets back to CASE (Cover all existing barcodes on the box/case)</t>
        </is>
      </c>
      <c r="H799" s="39" t="inlineStr">
        <is>
          <t>• Insert 2 pcs per poly bag. Apply item label on each of the poly bags.
• Insert the poly-bagged sets back to CASE (Cover all existing barcodes on the box/case)</t>
        </is>
      </c>
      <c r="I799" s="30">
        <f>VLOOKUP(A799,'[5]ItemReport_10001042616_2025-02-'!$A:$U,21,0)</f>
        <v/>
      </c>
      <c r="J799" t="inlineStr">
        <is>
          <t>Poly Bag 10 x 13</t>
        </is>
      </c>
    </row>
    <row r="800">
      <c r="A800" t="inlineStr">
        <is>
          <t>6018-CASE</t>
        </is>
      </c>
      <c r="B800" t="inlineStr">
        <is>
          <t>B07XQKL3B2</t>
        </is>
      </c>
      <c r="F800" t="inlineStr">
        <is>
          <t>• Apply label “THIS IS A SET”. Apply FNSKU to each case.
• *Make sure all labels stick securely on the case*. Apply outer case label. Cover all visible barcodes on case</t>
        </is>
      </c>
      <c r="I800" s="30">
        <f>VLOOKUP(A800,'[5]ItemReport_10001042616_2025-02-'!$A:$U,21,0)</f>
        <v/>
      </c>
      <c r="J800" t="inlineStr">
        <is>
          <t>No Supplies</t>
        </is>
      </c>
    </row>
    <row r="801">
      <c r="A801" t="inlineStr">
        <is>
          <t>5027-EACH-1</t>
        </is>
      </c>
      <c r="F801" t="inlineStr">
        <is>
          <t xml:space="preserve">• Use FNSKU to label each item (cover barcode). Apply outer case label accordingly to match item# (Cover all existing barcodes on the case) </t>
        </is>
      </c>
      <c r="I801" s="30">
        <f>VLOOKUP(A801,'[5]ItemReport_10001042616_2025-02-'!$A:$U,21,0)</f>
        <v/>
      </c>
      <c r="J801" t="inlineStr">
        <is>
          <t>No Supplies</t>
        </is>
      </c>
    </row>
    <row r="802">
      <c r="A802" t="inlineStr">
        <is>
          <t>6018-EACH</t>
        </is>
      </c>
      <c r="B802" t="inlineStr">
        <is>
          <t>B00R16YNZO</t>
        </is>
      </c>
      <c r="C802" t="inlineStr">
        <is>
          <t>B00R16YNZO</t>
        </is>
      </c>
      <c r="D802" t="n">
        <v>6018</v>
      </c>
      <c r="E802" t="inlineStr">
        <is>
          <t>FBA_6018-EACH</t>
        </is>
      </c>
      <c r="F802" t="inlineStr">
        <is>
          <t xml:space="preserve">Apply outer case label accordingly to match item# (Cover all existing barcodes on the case) </t>
        </is>
      </c>
      <c r="H802" t="inlineStr">
        <is>
          <t xml:space="preserve">Apply outer box/case label accordingly to match item# (Cover all existing barcodes on box and case) </t>
        </is>
      </c>
      <c r="I802" s="30">
        <f>VLOOKUP(A802,'[5]ItemReport_10001042616_2025-02-'!$A:$U,21,0)</f>
        <v/>
      </c>
      <c r="J802" t="inlineStr">
        <is>
          <t>No Supplies</t>
        </is>
      </c>
    </row>
    <row r="803">
      <c r="A803" t="inlineStr">
        <is>
          <t>601-BOX</t>
        </is>
      </c>
      <c r="B803" t="inlineStr">
        <is>
          <t>B07XQQ61M4</t>
        </is>
      </c>
      <c r="C803" t="inlineStr">
        <is>
          <t>X003SBSJFH</t>
        </is>
      </c>
      <c r="D803" t="n">
        <v>601</v>
      </c>
      <c r="E803" t="inlineStr">
        <is>
          <t>FBA_601-BOX</t>
        </is>
      </c>
      <c r="F8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03" s="30">
        <f>VLOOKUP(A803,'[5]ItemReport_10001042616_2025-02-'!$A:$U,21,0)</f>
        <v/>
      </c>
      <c r="J803" t="inlineStr">
        <is>
          <t>No Supplies</t>
        </is>
      </c>
    </row>
    <row r="804" ht="60" customHeight="1">
      <c r="A804" t="inlineStr">
        <is>
          <t>601-SET6</t>
        </is>
      </c>
      <c r="B804" t="inlineStr">
        <is>
          <t>B07SGY8JRM</t>
        </is>
      </c>
      <c r="F804" s="25" t="inlineStr">
        <is>
          <t>• Put 6 pcs (different color) into polybag and apply FNSKU labels on each of the poly bags.
• Insert the poly-bagged sets back to BOX (Cover all existing barcodes on the box/case)</t>
        </is>
      </c>
      <c r="I804" s="30">
        <f>VLOOKUP(A804,'[5]ItemReport_10001042616_2025-02-'!$A:$U,21,0)</f>
        <v/>
      </c>
      <c r="J804" t="inlineStr">
        <is>
          <t>Poly Bag 9 x 12</t>
        </is>
      </c>
    </row>
    <row r="805">
      <c r="A805" t="inlineStr">
        <is>
          <t>6022-EACH</t>
        </is>
      </c>
      <c r="B805" t="inlineStr">
        <is>
          <t>B0BDSTG7V4</t>
        </is>
      </c>
      <c r="C805" t="inlineStr">
        <is>
          <t>B0BDSTG7V4</t>
        </is>
      </c>
      <c r="D805" t="n">
        <v>6022</v>
      </c>
      <c r="E805" t="inlineStr">
        <is>
          <t>FBA_6022-EACH</t>
        </is>
      </c>
      <c r="F805" t="inlineStr">
        <is>
          <t xml:space="preserve">Apply outer box/case label accordingly to match item# (Cover all existing barcodes on the box/case) </t>
        </is>
      </c>
      <c r="H805" s="17" t="inlineStr">
        <is>
          <t xml:space="preserve">Apply outer box/case label accordingly to match item# (Cover all existing barcodes on box and case) </t>
        </is>
      </c>
      <c r="I805" s="30">
        <f>VLOOKUP(A805,'[5]ItemReport_10001042616_2025-02-'!$A:$U,21,0)</f>
        <v/>
      </c>
      <c r="J805" t="inlineStr">
        <is>
          <t>No Supplies</t>
        </is>
      </c>
    </row>
    <row r="806" ht="45" customHeight="1">
      <c r="A806" t="inlineStr">
        <is>
          <t>6023-CASE</t>
        </is>
      </c>
      <c r="B806" t="inlineStr">
        <is>
          <t>B0BDSR46YY</t>
        </is>
      </c>
      <c r="F806" s="25" t="inlineStr">
        <is>
          <t>• Apply label “THIS IS A SET” **DO NOT COVER CASE BARCODE**
• Apply outer case label accordingly to match item#</t>
        </is>
      </c>
      <c r="I806" s="30">
        <f>VLOOKUP(A806,'[5]ItemReport_10001042616_2025-02-'!$A:$U,21,0)</f>
        <v/>
      </c>
      <c r="J806" t="inlineStr">
        <is>
          <t>No Supplies</t>
        </is>
      </c>
    </row>
    <row r="807" ht="60" customHeight="1">
      <c r="A807" t="inlineStr">
        <is>
          <t>6023-SET4</t>
        </is>
      </c>
      <c r="B807" t="inlineStr">
        <is>
          <t>B0BDSRHG1G</t>
        </is>
      </c>
      <c r="C807" t="inlineStr">
        <is>
          <t>B0BDSRHG1G</t>
        </is>
      </c>
      <c r="D807" t="n">
        <v>6023</v>
      </c>
      <c r="E807" t="inlineStr">
        <is>
          <t>FBA_6023-SET4</t>
        </is>
      </c>
      <c r="F807" s="25" t="inlineStr">
        <is>
          <t>• Put 4 pcs into polybag (different color) and apply FNSKU labels on each of the poly bags.
• Insert the poly-bagged sets back to CASE. (Cover all existing barcodes on the box/case)</t>
        </is>
      </c>
      <c r="I807" s="30">
        <f>VLOOKUP(A807,'[5]ItemReport_10001042616_2025-02-'!$A:$U,21,0)</f>
        <v/>
      </c>
      <c r="J807" t="inlineStr">
        <is>
          <t>Poly Bag 9 x 12</t>
        </is>
      </c>
    </row>
    <row r="808">
      <c r="A808" t="inlineStr">
        <is>
          <t>6030-EACH</t>
        </is>
      </c>
      <c r="B808" t="inlineStr">
        <is>
          <t>B07SLD9TY1</t>
        </is>
      </c>
      <c r="C808" t="inlineStr">
        <is>
          <t>X003YI1N7P</t>
        </is>
      </c>
      <c r="D808" t="n">
        <v>6030</v>
      </c>
      <c r="E808" t="inlineStr">
        <is>
          <t>FBA_6030-EACH</t>
        </is>
      </c>
      <c r="F808" t="inlineStr">
        <is>
          <t xml:space="preserve">• Use FNSKU to label each item (cover barcode). Apply outer box/case label accordingly to match item# (Cover all existing barcodes on the box/case) </t>
        </is>
      </c>
      <c r="H808" s="17" t="inlineStr">
        <is>
          <t xml:space="preserve">Apply outer box/case label accordingly to match item# (Cover all existing barcodes on box and case) </t>
        </is>
      </c>
      <c r="I808" s="30">
        <f>VLOOKUP(A808,'[5]ItemReport_10001042616_2025-02-'!$A:$U,21,0)</f>
        <v/>
      </c>
      <c r="J808" t="inlineStr">
        <is>
          <t>No Supplies</t>
        </is>
      </c>
    </row>
    <row r="809">
      <c r="A809" t="inlineStr">
        <is>
          <t>6041-EACH</t>
        </is>
      </c>
      <c r="B809" t="inlineStr">
        <is>
          <t>B072LP49MC</t>
        </is>
      </c>
      <c r="C809" t="inlineStr">
        <is>
          <t>B072LP49MC</t>
        </is>
      </c>
      <c r="E809" t="inlineStr">
        <is>
          <t>FBA_6041-EACH</t>
        </is>
      </c>
      <c r="F809" t="inlineStr">
        <is>
          <t xml:space="preserve">Apply outer box/case label accordingly to match item# (Cover all existing barcodes on the box/case) </t>
        </is>
      </c>
      <c r="I809" s="30">
        <f>VLOOKUP(A809,'[5]ItemReport_10001042616_2025-02-'!$A:$U,21,0)</f>
        <v/>
      </c>
      <c r="J809" t="inlineStr">
        <is>
          <t>No Supplies</t>
        </is>
      </c>
    </row>
    <row r="810">
      <c r="A810" t="inlineStr">
        <is>
          <t>6049-EACH</t>
        </is>
      </c>
      <c r="B810" t="inlineStr">
        <is>
          <t>B0CMVC9XQT</t>
        </is>
      </c>
      <c r="C810" t="inlineStr">
        <is>
          <t>B0CMVC9XQT</t>
        </is>
      </c>
      <c r="D810" t="n">
        <v>6049</v>
      </c>
      <c r="E810" t="inlineStr">
        <is>
          <t>FBA_6049-EACH</t>
        </is>
      </c>
      <c r="F810" t="inlineStr">
        <is>
          <t xml:space="preserve">Apply outer case label accordingly to match item# (Cover all existing barcodes on the case) </t>
        </is>
      </c>
      <c r="I810" s="30">
        <f>VLOOKUP(A810,'[5]ItemReport_10001042616_2025-02-'!$A:$U,21,0)</f>
        <v/>
      </c>
      <c r="J810" t="inlineStr">
        <is>
          <t>No Supplies</t>
        </is>
      </c>
    </row>
    <row r="811" ht="60" customHeight="1">
      <c r="A811" t="inlineStr">
        <is>
          <t>604-SET3</t>
        </is>
      </c>
      <c r="B811" t="inlineStr">
        <is>
          <t>B07SFKTVJ7</t>
        </is>
      </c>
      <c r="D811" t="n">
        <v>604</v>
      </c>
      <c r="H811" s="39" t="inlineStr">
        <is>
          <t>• Insert 3 pcs (different color) per poly bag. Apply Item label on each of the poly bags.
• Insert the poly-bagged sets back to BOX (Cover all existing barcodes on the box/case)</t>
        </is>
      </c>
      <c r="I811" s="30">
        <f>VLOOKUP(A811,'[5]ItemReport_10001042616_2025-02-'!$A:$U,21,0)</f>
        <v/>
      </c>
    </row>
    <row r="812">
      <c r="A812" t="inlineStr">
        <is>
          <t>6050-EACH</t>
        </is>
      </c>
      <c r="B812" t="inlineStr">
        <is>
          <t>B071FCBGKN</t>
        </is>
      </c>
      <c r="C812" t="inlineStr">
        <is>
          <t>B071FCBGKN</t>
        </is>
      </c>
      <c r="E812" t="inlineStr">
        <is>
          <t>FBA_6050-EACH</t>
        </is>
      </c>
      <c r="F812" t="inlineStr">
        <is>
          <t xml:space="preserve">Apply outer box/case label accordingly to match item# (Cover all existing barcodes on the box/case) </t>
        </is>
      </c>
      <c r="I812" s="30">
        <f>VLOOKUP(A812,'[5]ItemReport_10001042616_2025-02-'!$A:$U,21,0)</f>
        <v/>
      </c>
      <c r="J812" t="inlineStr">
        <is>
          <t>No Supplies</t>
        </is>
      </c>
    </row>
    <row r="813">
      <c r="A813" t="inlineStr">
        <is>
          <t>6052-EACH</t>
        </is>
      </c>
      <c r="B813" t="inlineStr">
        <is>
          <t>B07171NTSZ</t>
        </is>
      </c>
      <c r="C813" t="inlineStr">
        <is>
          <t>B07171NTSZ</t>
        </is>
      </c>
      <c r="D813" t="n">
        <v>6052</v>
      </c>
      <c r="E813" t="inlineStr">
        <is>
          <t>FBA_6052-EACH</t>
        </is>
      </c>
      <c r="F813" t="inlineStr">
        <is>
          <t xml:space="preserve">Apply outer case label accordingly to match item# (Cover all existing barcodes on the case) </t>
        </is>
      </c>
      <c r="H813" s="17" t="inlineStr">
        <is>
          <t xml:space="preserve">Apply outer box/case label accordingly to match item# (Cover all existing barcodes on box and case) </t>
        </is>
      </c>
      <c r="I813" s="30">
        <f>VLOOKUP(A813,'[5]ItemReport_10001042616_2025-02-'!$A:$U,21,0)</f>
        <v/>
      </c>
      <c r="J813" t="inlineStr">
        <is>
          <t>No Supplies</t>
        </is>
      </c>
    </row>
    <row r="814">
      <c r="A814" t="inlineStr">
        <is>
          <t>6053-EACH</t>
        </is>
      </c>
      <c r="B814" t="inlineStr">
        <is>
          <t>B0BH8LJQ68</t>
        </is>
      </c>
      <c r="C814" t="inlineStr">
        <is>
          <t>B0BH8LJQ68</t>
        </is>
      </c>
      <c r="D814" t="n">
        <v>6053</v>
      </c>
      <c r="E814" t="inlineStr">
        <is>
          <t>FBA_6053-EACH</t>
        </is>
      </c>
      <c r="F814" t="inlineStr">
        <is>
          <t xml:space="preserve">Apply outer case label accordingly to match item# (Cover all existing barcodes on the case) </t>
        </is>
      </c>
      <c r="I814" s="30">
        <f>VLOOKUP(A814,'[5]ItemReport_10001042616_2025-02-'!$A:$U,21,0)</f>
        <v/>
      </c>
      <c r="J814" t="inlineStr">
        <is>
          <t>No Supplies</t>
        </is>
      </c>
    </row>
    <row r="815" ht="60" customHeight="1">
      <c r="A815" t="inlineStr">
        <is>
          <t>60756-SET2</t>
        </is>
      </c>
      <c r="B815" t="inlineStr">
        <is>
          <t>B0CNKY7KPR</t>
        </is>
      </c>
      <c r="D815" t="n">
        <v>60756</v>
      </c>
      <c r="F815" s="25" t="inlineStr">
        <is>
          <t>• Put 2 pcs (different color) into polybag and apply FNSKU labels on each of the poly bags.
• Insert the poly-bagged sets back to CASE (Cover all existing barcodes on the box/case)</t>
        </is>
      </c>
      <c r="H815" s="17" t="inlineStr">
        <is>
          <t>• Insert 2 pcs into poly bag, Apply item label. Insert poly bags back to CASE. (Cover all existing barcodes on the box/case)</t>
        </is>
      </c>
      <c r="I815" s="30">
        <f>VLOOKUP(A815,'[5]ItemReport_10001042616_2025-02-'!$A:$U,21,0)</f>
        <v/>
      </c>
    </row>
    <row r="816" ht="60" customHeight="1">
      <c r="A816" t="inlineStr">
        <is>
          <t>5043-PACK4</t>
        </is>
      </c>
      <c r="H816" s="39" t="inlineStr">
        <is>
          <t>• Put 4 pcs into polybag and apply item labels on each of the poly bags.
• Insert the poly-bagged sets back to CASE (Cover all existing barcodes on the box/case)</t>
        </is>
      </c>
      <c r="I816" s="30">
        <f>VLOOKUP(A816,'[5]ItemReport_10001042616_2025-02-'!$A:$U,21,0)</f>
        <v/>
      </c>
    </row>
    <row r="817">
      <c r="A817" t="inlineStr">
        <is>
          <t>6081-EACH</t>
        </is>
      </c>
      <c r="B817" t="inlineStr">
        <is>
          <t>B0CMV9XNCC</t>
        </is>
      </c>
      <c r="C817" t="inlineStr">
        <is>
          <t>B0CMV9XNCC</t>
        </is>
      </c>
      <c r="D817" t="n">
        <v>6081</v>
      </c>
      <c r="E817" t="inlineStr">
        <is>
          <t>FBA_6081-EACH</t>
        </is>
      </c>
      <c r="F817" t="inlineStr">
        <is>
          <t xml:space="preserve">Apply outer case label accordingly to match item# (Cover all existing barcodes on the case) </t>
        </is>
      </c>
      <c r="H817" s="17" t="inlineStr">
        <is>
          <t xml:space="preserve">Apply outer box/case label accordingly to match item# (Cover all existing barcodes on box and case) </t>
        </is>
      </c>
      <c r="I817" s="30">
        <f>VLOOKUP(A817,'[5]ItemReport_10001042616_2025-02-'!$A:$U,21,0)</f>
        <v/>
      </c>
      <c r="J817" t="inlineStr">
        <is>
          <t>No Supplies</t>
        </is>
      </c>
    </row>
    <row r="818">
      <c r="A818" t="inlineStr">
        <is>
          <t>608-EACH</t>
        </is>
      </c>
      <c r="B818" t="inlineStr">
        <is>
          <t>B003BMWZ48</t>
        </is>
      </c>
      <c r="C818" s="46" t="inlineStr">
        <is>
          <t>X003EGFQKR</t>
        </is>
      </c>
      <c r="D818" t="n">
        <v>608</v>
      </c>
      <c r="E818" t="inlineStr">
        <is>
          <t>FBA_608-EACH</t>
        </is>
      </c>
      <c r="F818" t="inlineStr">
        <is>
          <t xml:space="preserve">• Use FNSKU to label each item (cover barcode). Apply outer box/case label accordingly to match item# (Cover all existing barcodes on the box/case) </t>
        </is>
      </c>
      <c r="H818" s="17" t="inlineStr">
        <is>
          <t xml:space="preserve">Apply outer box/case label accordingly to match item# (Cover all existing barcodes on box and case) </t>
        </is>
      </c>
      <c r="I818" s="30">
        <f>VLOOKUP(A818,'[5]ItemReport_10001042616_2025-02-'!$A:$U,21,0)</f>
        <v/>
      </c>
      <c r="J818" t="inlineStr">
        <is>
          <t>No Supplies</t>
        </is>
      </c>
    </row>
    <row r="819">
      <c r="A819" t="inlineStr">
        <is>
          <t>608-EACH-1</t>
        </is>
      </c>
      <c r="B819" t="inlineStr">
        <is>
          <t>B003BMWZ48</t>
        </is>
      </c>
      <c r="C819" t="inlineStr">
        <is>
          <t>X003T8IZCL</t>
        </is>
      </c>
      <c r="D819" t="n">
        <v>608</v>
      </c>
      <c r="E819" t="inlineStr">
        <is>
          <t>FBA_608-EACH-1</t>
        </is>
      </c>
      <c r="F819" t="inlineStr">
        <is>
          <t xml:space="preserve">• Use FNSKU to label each item (cover barcode). Apply outer box/case label accordingly to match item# (Cover all existing barcodes on the box/case) </t>
        </is>
      </c>
      <c r="I819" s="30">
        <f>VLOOKUP(A819,'[5]ItemReport_10001042616_2025-02-'!$A:$U,21,0)</f>
        <v/>
      </c>
      <c r="J819" t="inlineStr">
        <is>
          <t>No Supplies</t>
        </is>
      </c>
    </row>
    <row r="820" ht="60" customHeight="1">
      <c r="A820" t="inlineStr">
        <is>
          <t>608-PACK2</t>
        </is>
      </c>
      <c r="B820" t="inlineStr">
        <is>
          <t>B00X2JSBLQ</t>
        </is>
      </c>
      <c r="C820" t="inlineStr">
        <is>
          <t>X00468MJTX</t>
        </is>
      </c>
      <c r="F82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820" s="30">
        <f>VLOOKUP(A820,'[5]ItemReport_10001042616_2025-02-'!$A:$U,21,0)</f>
        <v/>
      </c>
    </row>
    <row r="821" ht="60" customHeight="1">
      <c r="A821" t="inlineStr">
        <is>
          <t>6091-SET5</t>
        </is>
      </c>
      <c r="B821" t="inlineStr">
        <is>
          <t>B07C56LHV3</t>
        </is>
      </c>
      <c r="D821" t="n">
        <v>6091</v>
      </c>
      <c r="H821" s="39" t="inlineStr">
        <is>
          <t>• Insert 5 pcs (different color) per poly bag. Apply Item label on each of the poly bags.
• Insert the poly-bagged sets back to CASE (Cover all existing barcodes on the box/case)</t>
        </is>
      </c>
      <c r="I821" s="30">
        <f>VLOOKUP(A821,'[5]ItemReport_10001042616_2025-02-'!$A:$U,21,0)</f>
        <v/>
      </c>
    </row>
    <row r="822">
      <c r="A822" t="inlineStr">
        <is>
          <t>609-BAZIC</t>
        </is>
      </c>
      <c r="B822" t="inlineStr">
        <is>
          <t>B00CBL5ROA</t>
        </is>
      </c>
      <c r="F822" t="inlineStr">
        <is>
          <t xml:space="preserve">• Use FNSKU to label each item (cover barcode). Apply outer box/case label accordingly to match item# (Cover all existing barcodes on the box/case) </t>
        </is>
      </c>
      <c r="I822" s="30">
        <f>VLOOKUP(A822,'[5]ItemReport_10001042616_2025-02-'!$A:$U,21,0)</f>
        <v/>
      </c>
      <c r="J822" t="inlineStr">
        <is>
          <t>No Supplies</t>
        </is>
      </c>
    </row>
    <row r="823">
      <c r="A823" t="inlineStr">
        <is>
          <t>609-EACH</t>
        </is>
      </c>
      <c r="B823" t="inlineStr">
        <is>
          <t>B00ESWRD10</t>
        </is>
      </c>
      <c r="C823" t="inlineStr">
        <is>
          <t>B00ESWRD10</t>
        </is>
      </c>
      <c r="D823" t="n">
        <v>609</v>
      </c>
      <c r="E823" t="inlineStr">
        <is>
          <t>FBA_609-EACH</t>
        </is>
      </c>
      <c r="F823" t="inlineStr">
        <is>
          <t xml:space="preserve">Apply outer box/case label accordingly to match item# (Cover all existing barcodes on the box/case) </t>
        </is>
      </c>
      <c r="H823" s="17" t="inlineStr">
        <is>
          <t xml:space="preserve">Apply outer box/case label accordingly to match item# (Cover all existing barcodes on box and case) </t>
        </is>
      </c>
      <c r="I823" s="30">
        <f>VLOOKUP(A823,'[5]ItemReport_10001042616_2025-02-'!$A:$U,21,0)</f>
        <v/>
      </c>
      <c r="J823" t="inlineStr">
        <is>
          <t>No Supplies</t>
        </is>
      </c>
    </row>
    <row r="824" ht="60" customHeight="1">
      <c r="A824" t="inlineStr">
        <is>
          <t>609-PACK2</t>
        </is>
      </c>
      <c r="B824" t="inlineStr">
        <is>
          <t>B09C2RFDFH</t>
        </is>
      </c>
      <c r="F824" s="25" t="inlineStr">
        <is>
          <t>• Put 2 pcs into polybag and apply FNSKU labels on each of the poly bags.
• Insert the poly-bagged sets back to CASE (Cover all existing barcodes on the box/case)</t>
        </is>
      </c>
      <c r="H824" s="39" t="inlineStr">
        <is>
          <t>• Put 2 pcs into polybag and apply item labels on each of the poly bags.
• Insert the poly-bagged sets back to BOX (Cover all existing barcodes on the box/case)</t>
        </is>
      </c>
      <c r="I824" s="30">
        <f>VLOOKUP(A824,'[5]ItemReport_10001042616_2025-02-'!$A:$U,21,0)</f>
        <v/>
      </c>
      <c r="J824" t="inlineStr">
        <is>
          <t>Poly Bag 6 x 9</t>
        </is>
      </c>
    </row>
    <row r="825" ht="60" customHeight="1">
      <c r="A825" t="inlineStr">
        <is>
          <t>609-PACK4</t>
        </is>
      </c>
      <c r="B825" t="inlineStr">
        <is>
          <t>B09C2QNFTV</t>
        </is>
      </c>
      <c r="F82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825" s="30">
        <f>VLOOKUP(A825,'[5]ItemReport_10001042616_2025-02-'!$A:$U,21,0)</f>
        <v/>
      </c>
      <c r="J825" t="inlineStr">
        <is>
          <t>Poly Bag 6 x 9</t>
        </is>
      </c>
    </row>
    <row r="826">
      <c r="A826" t="inlineStr">
        <is>
          <t>6100-EACH</t>
        </is>
      </c>
      <c r="B826" t="inlineStr">
        <is>
          <t>B00GSSDLMM</t>
        </is>
      </c>
      <c r="C826" t="inlineStr">
        <is>
          <t>B00GSSDLMM</t>
        </is>
      </c>
      <c r="D826" t="n">
        <v>6100</v>
      </c>
      <c r="E826" t="inlineStr">
        <is>
          <t>FBA_6100-EACH</t>
        </is>
      </c>
      <c r="F826" t="inlineStr">
        <is>
          <t xml:space="preserve">Apply outer box/case label accordingly to match item# (Cover all existing barcodes on box and case) </t>
        </is>
      </c>
      <c r="H826" s="17" t="inlineStr">
        <is>
          <t xml:space="preserve">Apply outer box/case label accordingly to match item# (Cover all existing barcodes on box and case) </t>
        </is>
      </c>
      <c r="I826" s="30">
        <f>VLOOKUP(A826,'[5]ItemReport_10001042616_2025-02-'!$A:$U,21,0)</f>
        <v/>
      </c>
      <c r="J826" t="inlineStr">
        <is>
          <t>No Supplies</t>
        </is>
      </c>
    </row>
    <row r="827">
      <c r="A827" t="inlineStr">
        <is>
          <t>6100-EACH-M2</t>
        </is>
      </c>
      <c r="B827" t="inlineStr">
        <is>
          <t>B00N7JGSHU</t>
        </is>
      </c>
      <c r="C827" t="inlineStr">
        <is>
          <t>X004KFCPFZ</t>
        </is>
      </c>
      <c r="F827" t="inlineStr">
        <is>
          <t xml:space="preserve">• Use FNSKU to label each item (cover barcode). Apply outer box/case label accordingly to match item# (Cover all existing barcodes on the box/case) </t>
        </is>
      </c>
      <c r="J827" t="inlineStr">
        <is>
          <t>No Supplies</t>
        </is>
      </c>
    </row>
    <row r="828">
      <c r="A828" t="inlineStr">
        <is>
          <t>6101-EACH</t>
        </is>
      </c>
      <c r="B828" t="inlineStr">
        <is>
          <t>B07SD9P6HS</t>
        </is>
      </c>
      <c r="C828" t="inlineStr">
        <is>
          <t>X0040DP13P</t>
        </is>
      </c>
      <c r="D828" t="n">
        <v>6101</v>
      </c>
      <c r="E828" t="inlineStr">
        <is>
          <t>FBA_6101-EACH</t>
        </is>
      </c>
      <c r="F828" t="inlineStr">
        <is>
          <t xml:space="preserve">• Use FNSKU to label each item (cover barcode). Apply outer case label accordingly to match item# (Cover all existing barcodes on the case) </t>
        </is>
      </c>
      <c r="I828" s="30">
        <f>VLOOKUP(A828,'[5]ItemReport_10001042616_2025-02-'!$A:$U,21,0)</f>
        <v/>
      </c>
      <c r="J828" t="inlineStr">
        <is>
          <t>No Supplies</t>
        </is>
      </c>
    </row>
    <row r="829" ht="45" customHeight="1">
      <c r="A829" t="inlineStr">
        <is>
          <t>5044-EA+744-EA+768-EA</t>
        </is>
      </c>
      <c r="H829" s="39" t="inlineStr">
        <is>
          <t>• Put 1 pc #5044, 1pc #744, 1pc #768 into polybag and apply Item label on each of the poly bags.
• Insert the poly-bagged sets to CASE</t>
        </is>
      </c>
      <c r="I829" s="30">
        <f>VLOOKUP(A829,'[5]ItemReport_10001042616_2025-02-'!$A:$U,21,0)</f>
        <v/>
      </c>
    </row>
    <row r="830">
      <c r="A830" t="inlineStr">
        <is>
          <t>6110-EACH</t>
        </is>
      </c>
      <c r="B830" t="inlineStr">
        <is>
          <t>B07SC668W8</t>
        </is>
      </c>
      <c r="C830" t="inlineStr">
        <is>
          <t>X002GASSMF</t>
        </is>
      </c>
      <c r="D830" t="n">
        <v>6110</v>
      </c>
      <c r="E830" t="inlineStr">
        <is>
          <t>FBA_6110-EACH</t>
        </is>
      </c>
      <c r="F830" t="inlineStr">
        <is>
          <t xml:space="preserve">• Use FNSKU to label each item (cover barcode). Apply outer box/case label accordingly to match item# (Cover all existing barcodes on the box/case) </t>
        </is>
      </c>
      <c r="H830" s="17" t="inlineStr">
        <is>
          <t xml:space="preserve">Apply outer box/case label accordingly to match item# (Cover all existing barcodes on box and case) </t>
        </is>
      </c>
      <c r="I830" s="30">
        <f>VLOOKUP(A830,'[5]ItemReport_10001042616_2025-02-'!$A:$U,21,0)</f>
        <v/>
      </c>
      <c r="J830" t="inlineStr">
        <is>
          <t>No Supplies</t>
        </is>
      </c>
    </row>
    <row r="831">
      <c r="A831" t="inlineStr">
        <is>
          <t>6120-EACH</t>
        </is>
      </c>
      <c r="B831" t="inlineStr">
        <is>
          <t>B09DJVP3DS</t>
        </is>
      </c>
      <c r="C831" t="inlineStr">
        <is>
          <t>B09DJVP3DS</t>
        </is>
      </c>
      <c r="D831" t="n">
        <v>6120</v>
      </c>
      <c r="E831" t="inlineStr">
        <is>
          <t>FBA_6120-EACH</t>
        </is>
      </c>
      <c r="F831" t="inlineStr">
        <is>
          <t xml:space="preserve">Apply outer box/case label accordingly to match item# (Cover all existing barcodes on the box/case) </t>
        </is>
      </c>
      <c r="H831" s="17" t="inlineStr">
        <is>
          <t xml:space="preserve">Apply outer box/case label accordingly to match item# (Cover all existing barcodes on box and case) </t>
        </is>
      </c>
      <c r="I831" s="30">
        <f>VLOOKUP(A831,'[5]ItemReport_10001042616_2025-02-'!$A:$U,21,0)</f>
        <v/>
      </c>
      <c r="J831" t="inlineStr">
        <is>
          <t>No Supplies</t>
        </is>
      </c>
    </row>
    <row r="832">
      <c r="A832" t="inlineStr">
        <is>
          <t>61400-CASE</t>
        </is>
      </c>
      <c r="B832" t="inlineStr">
        <is>
          <t>B095PYBTY3</t>
        </is>
      </c>
      <c r="F832" t="inlineStr">
        <is>
          <t>• Apply label “THIS IS A SET”. Apply FNSKU to each case.
• *Make sure all labels stick securely on the case*. Apply outer case label. Cover all visible barcodes on case</t>
        </is>
      </c>
      <c r="I832" s="30">
        <f>VLOOKUP(A832,'[5]ItemReport_10001042616_2025-02-'!$A:$U,21,0)</f>
        <v/>
      </c>
      <c r="J832" t="inlineStr">
        <is>
          <t>No Supplies</t>
        </is>
      </c>
    </row>
    <row r="833" ht="60" customHeight="1">
      <c r="A833" t="inlineStr">
        <is>
          <t>61400-SET2</t>
        </is>
      </c>
      <c r="B833" t="inlineStr">
        <is>
          <t>B08BQZ1TTS</t>
        </is>
      </c>
      <c r="C833" t="inlineStr">
        <is>
          <t>X0040DRXXL</t>
        </is>
      </c>
      <c r="D833" t="n">
        <v>61400</v>
      </c>
      <c r="E833" t="inlineStr">
        <is>
          <t>FBA_61400-SET2</t>
        </is>
      </c>
      <c r="F833" s="25" t="inlineStr">
        <is>
          <t>• Put 2 pcs into poly bag (Different volume), apply FNSKU label. 
• Insert the poly-bagged sets back to CASE. (Cover all existing barcodes on the box/case)</t>
        </is>
      </c>
      <c r="I833" s="30">
        <f>VLOOKUP(A833,'[5]ItemReport_10001042616_2025-02-'!$A:$U,21,0)</f>
        <v/>
      </c>
      <c r="J833" t="inlineStr">
        <is>
          <t>Poly Bag 6 x 9</t>
        </is>
      </c>
    </row>
    <row r="834" ht="60" customHeight="1">
      <c r="A834" t="inlineStr">
        <is>
          <t>5044-PACK3</t>
        </is>
      </c>
      <c r="H834" s="39" t="inlineStr">
        <is>
          <t>• Put 3 pcs into polybag and apply item labels on each of the poly bags.
• Insert the poly-bagged sets back to CASE (Cover all existing barcodes on the box/case)</t>
        </is>
      </c>
      <c r="I834" s="30">
        <f>VLOOKUP(A834,'[5]ItemReport_10001042616_2025-02-'!$A:$U,21,0)</f>
        <v/>
      </c>
    </row>
    <row r="835" ht="60" customHeight="1">
      <c r="A835" t="inlineStr">
        <is>
          <t>62133-SET2</t>
        </is>
      </c>
      <c r="B835" t="inlineStr">
        <is>
          <t>B0DJDXCRK9</t>
        </is>
      </c>
      <c r="C835" t="inlineStr">
        <is>
          <t>X004HOR94L</t>
        </is>
      </c>
      <c r="D835" t="n">
        <v>62133</v>
      </c>
      <c r="F835" s="25" t="inlineStr">
        <is>
          <t>• Put 2 pcs (different color) per poly bag. Apply FNSKU on the poly bags.
• Put the poly-bagged sets back to CASE (Cover all existing barcodes on the box/case)</t>
        </is>
      </c>
      <c r="I835" s="30">
        <f>VLOOKUP(A835,'[5]ItemReport_10001042616_2025-02-'!$A:$U,21,0)</f>
        <v/>
      </c>
    </row>
    <row r="836" ht="60" customHeight="1">
      <c r="A836" t="inlineStr">
        <is>
          <t>622-SET6</t>
        </is>
      </c>
      <c r="B836" t="inlineStr">
        <is>
          <t>B07SFZY4T8</t>
        </is>
      </c>
      <c r="F836" s="25" t="inlineStr">
        <is>
          <t>• Put 6 pcs (different color) into polybag and apply FNSKU labels on each of the poly bags.
• Insert the poly-bagged sets back to BOX (Cover all existing barcodes on the box/case)</t>
        </is>
      </c>
      <c r="I836" s="30">
        <f>VLOOKUP(A836,'[5]ItemReport_10001042616_2025-02-'!$A:$U,21,0)</f>
        <v/>
      </c>
      <c r="J836" t="inlineStr">
        <is>
          <t>Poly Bag 12 x 15.5</t>
        </is>
      </c>
    </row>
    <row r="837" ht="60" customHeight="1">
      <c r="A837" t="inlineStr">
        <is>
          <t>5045-PACK3</t>
        </is>
      </c>
      <c r="H837" s="39" t="inlineStr">
        <is>
          <t>• Put 3 pcs into polybag and apply item labels on each of the poly bags.
• Insert the poly-bagged sets back to CASE (Cover all existing barcodes on the box/case)</t>
        </is>
      </c>
      <c r="I837" s="30">
        <f>VLOOKUP(A837,'[5]ItemReport_10001042616_2025-02-'!$A:$U,21,0)</f>
        <v/>
      </c>
    </row>
    <row r="838">
      <c r="A838" t="inlineStr">
        <is>
          <t>6301-BOX</t>
        </is>
      </c>
      <c r="B838" t="inlineStr">
        <is>
          <t>B08P3WZ7DB</t>
        </is>
      </c>
      <c r="F83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38" s="30">
        <f>VLOOKUP(A838,'[5]ItemReport_10001042616_2025-02-'!$A:$U,21,0)</f>
        <v/>
      </c>
      <c r="J838" t="inlineStr">
        <is>
          <t>No Supplies</t>
        </is>
      </c>
    </row>
    <row r="839">
      <c r="A839" t="inlineStr">
        <is>
          <t>6301-EACH</t>
        </is>
      </c>
      <c r="B839" t="inlineStr">
        <is>
          <t>B08P3W6YN6</t>
        </is>
      </c>
      <c r="C839" t="inlineStr">
        <is>
          <t>B08P3W6YN6</t>
        </is>
      </c>
      <c r="D839" t="n">
        <v>6301</v>
      </c>
      <c r="E839" t="inlineStr">
        <is>
          <t>FBA_6301-EACH</t>
        </is>
      </c>
      <c r="F839" t="inlineStr">
        <is>
          <t xml:space="preserve">Cover inner box barcode. Apply outer case label accordingly to match item# (Cover barcodes on the case) </t>
        </is>
      </c>
      <c r="H839" s="17" t="inlineStr">
        <is>
          <t xml:space="preserve">Apply outer box/case label accordingly to match item# (Cover all existing barcodes on box and case) </t>
        </is>
      </c>
      <c r="I839" s="30">
        <f>VLOOKUP(A839,'[5]ItemReport_10001042616_2025-02-'!$A:$U,21,0)</f>
        <v/>
      </c>
      <c r="J839" t="inlineStr">
        <is>
          <t>No Supplies</t>
        </is>
      </c>
    </row>
    <row r="840" ht="60" customHeight="1">
      <c r="A840" t="inlineStr">
        <is>
          <t>6301-PACK2</t>
        </is>
      </c>
      <c r="B840" t="inlineStr">
        <is>
          <t>B08P3T1TWJ</t>
        </is>
      </c>
      <c r="C840" t="inlineStr">
        <is>
          <t>X0042QSBIR</t>
        </is>
      </c>
      <c r="D840" t="n">
        <v>6301</v>
      </c>
      <c r="E840" t="inlineStr">
        <is>
          <t>FBA_6301-PACK2</t>
        </is>
      </c>
      <c r="F84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H840" s="25" t="inlineStr">
        <is>
          <t xml:space="preserve">• Put 2 pcs into polybag and apply Item label on each of the poly bags.
• Insert the poly-bagged sets back to BOX/CASE. (Cover all existing barcodes on the box/case) </t>
        </is>
      </c>
      <c r="I840" s="30">
        <f>VLOOKUP(A840,'[5]ItemReport_10001042616_2025-02-'!$A:$U,21,0)</f>
        <v/>
      </c>
      <c r="J840" t="inlineStr">
        <is>
          <t>Poly Bag 6 x 9</t>
        </is>
      </c>
    </row>
    <row r="841">
      <c r="A841" t="inlineStr">
        <is>
          <t>6303-BOX</t>
        </is>
      </c>
      <c r="B841" t="inlineStr">
        <is>
          <t>B08P3VRWLD</t>
        </is>
      </c>
      <c r="F84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41" s="30">
        <f>VLOOKUP(A841,'[5]ItemReport_10001042616_2025-02-'!$A:$U,21,0)</f>
        <v/>
      </c>
      <c r="J841" t="inlineStr">
        <is>
          <t>No Supplies</t>
        </is>
      </c>
    </row>
    <row r="842">
      <c r="A842" t="inlineStr">
        <is>
          <t>6303-EACH</t>
        </is>
      </c>
      <c r="B842" t="inlineStr">
        <is>
          <t>B08P3WZTXG</t>
        </is>
      </c>
      <c r="C842" t="inlineStr">
        <is>
          <t>B08P3WZTXG</t>
        </is>
      </c>
      <c r="D842" t="n">
        <v>6303</v>
      </c>
      <c r="E842" t="inlineStr">
        <is>
          <t>FBA_6303-EACH</t>
        </is>
      </c>
      <c r="F842" t="inlineStr">
        <is>
          <t xml:space="preserve">Cover inner box barcode. Apply outer case label accordingly to match item# (Cover barcodes on the case) </t>
        </is>
      </c>
      <c r="H842" s="17" t="inlineStr">
        <is>
          <t xml:space="preserve">Apply outer box/case label accordingly to match item# (Cover all existing barcodes on box and case) </t>
        </is>
      </c>
      <c r="I842" s="30">
        <f>VLOOKUP(A842,'[5]ItemReport_10001042616_2025-02-'!$A:$U,21,0)</f>
        <v/>
      </c>
      <c r="J842" t="inlineStr">
        <is>
          <t>No Supplies</t>
        </is>
      </c>
    </row>
    <row r="843" ht="60" customHeight="1">
      <c r="A843" t="inlineStr">
        <is>
          <t>6303-PACK2</t>
        </is>
      </c>
      <c r="B843" t="inlineStr">
        <is>
          <t>B08P3WNHGW</t>
        </is>
      </c>
      <c r="C843" t="inlineStr">
        <is>
          <t>X0040DNEH5</t>
        </is>
      </c>
      <c r="D843" t="n">
        <v>6303</v>
      </c>
      <c r="E843" t="inlineStr">
        <is>
          <t>FBA_6303-PACK2</t>
        </is>
      </c>
      <c r="F843" s="25" t="inlineStr">
        <is>
          <t xml:space="preserve">• Put 2 pcs per poly bag. Apply FNSKU labels on each of the poly bags.
• Put the poly-bagged sets to CASE. Discard inner box (Cover all existing barcodes on the box/case) </t>
        </is>
      </c>
      <c r="I843" s="30">
        <f>VLOOKUP(A843,'[5]ItemReport_10001042616_2025-02-'!$A:$U,21,0)</f>
        <v/>
      </c>
      <c r="J843" t="inlineStr">
        <is>
          <t>Poly Bag 6 x 9</t>
        </is>
      </c>
    </row>
    <row r="844" ht="60" customHeight="1">
      <c r="A844" t="inlineStr">
        <is>
          <t>5066-PACK3</t>
        </is>
      </c>
      <c r="H844" s="39" t="inlineStr">
        <is>
          <t>• Put 3 pcs into polybag and apply item labels on each of the poly bags.
• Insert the poly-bagged sets back to CASE (Cover all existing barcodes on the box/case)</t>
        </is>
      </c>
      <c r="I844" s="30">
        <f>VLOOKUP(A844,'[5]ItemReport_10001042616_2025-02-'!$A:$U,21,0)</f>
        <v/>
      </c>
    </row>
    <row r="845" ht="45" customHeight="1">
      <c r="A845" t="inlineStr">
        <is>
          <t>641-SET2</t>
        </is>
      </c>
      <c r="B845" t="inlineStr">
        <is>
          <t>B0BYFL1Y8X</t>
        </is>
      </c>
      <c r="D845" t="n">
        <v>641</v>
      </c>
      <c r="F845" s="25" t="inlineStr">
        <is>
          <t>• Put 2 pcs into poly bag (different color), apply FNSKU label. 
• Insert the poly-bagged sets back to CASE (Cover all existing barcodes on the box/case)</t>
        </is>
      </c>
      <c r="H845" s="39" t="inlineStr">
        <is>
          <t>• Insert 2 pcs per poly bag. Apply item label. 
• Insert poly bags back to CASE (Cover all existing barcodes on the box/case)</t>
        </is>
      </c>
      <c r="I845" s="30">
        <f>VLOOKUP(A845,'[5]ItemReport_10001042616_2025-02-'!$A:$U,21,0)</f>
        <v/>
      </c>
      <c r="J845" t="inlineStr">
        <is>
          <t>Poly Bag 7.5 x 10.5</t>
        </is>
      </c>
    </row>
    <row r="846" ht="60" customHeight="1">
      <c r="A846" t="inlineStr">
        <is>
          <t>5067-PACK4</t>
        </is>
      </c>
      <c r="H846" s="39" t="inlineStr">
        <is>
          <t>• Put 4 pcs into polybag and apply item labels on each of the poly bags.
• Insert the poly-bagged sets back to CASE (Cover all existing barcodes on the box/case)</t>
        </is>
      </c>
      <c r="I846" s="30">
        <f>VLOOKUP(A846,'[5]ItemReport_10001042616_2025-02-'!$A:$U,21,0)</f>
        <v/>
      </c>
    </row>
    <row r="847">
      <c r="A847" t="inlineStr">
        <is>
          <t>6802-EACH</t>
        </is>
      </c>
      <c r="B847" t="inlineStr">
        <is>
          <t>B09CCMFPX7</t>
        </is>
      </c>
      <c r="D847" t="n">
        <v>6802</v>
      </c>
      <c r="E847" t="inlineStr">
        <is>
          <t>6802-EACH</t>
        </is>
      </c>
      <c r="H847" s="17" t="inlineStr">
        <is>
          <t xml:space="preserve">Apply outer box/case label accordingly to match item# (Cover all existing barcodes on box and case) </t>
        </is>
      </c>
      <c r="I847" s="30">
        <f>VLOOKUP(A847,'[5]ItemReport_10001042616_2025-02-'!$A:$U,21,0)</f>
        <v/>
      </c>
      <c r="J847" t="inlineStr">
        <is>
          <t>No Supplies</t>
        </is>
      </c>
    </row>
    <row r="848" ht="60" customHeight="1">
      <c r="A848" t="inlineStr">
        <is>
          <t>5074-PACK6</t>
        </is>
      </c>
      <c r="H848" s="39" t="inlineStr">
        <is>
          <t>• Put 6 pcs into polybag and apply item labels on each of the poly bags.
• Insert the poly-bagged sets back to CASE. (Cover all existing barcodes on the box/case)</t>
        </is>
      </c>
      <c r="I848" s="30">
        <f>VLOOKUP(A848,'[5]ItemReport_10001042616_2025-02-'!$A:$U,21,0)</f>
        <v/>
      </c>
    </row>
    <row r="849">
      <c r="A849" t="inlineStr">
        <is>
          <t>6810-BOX</t>
        </is>
      </c>
      <c r="B849" t="inlineStr">
        <is>
          <t>B09DK51B74</t>
        </is>
      </c>
      <c r="F84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49" s="30">
        <f>VLOOKUP(A849,'[5]ItemReport_10001042616_2025-02-'!$A:$U,21,0)</f>
        <v/>
      </c>
      <c r="J849" t="inlineStr">
        <is>
          <t>No Supplies</t>
        </is>
      </c>
    </row>
    <row r="850">
      <c r="A850" t="inlineStr">
        <is>
          <t>6810-EACH</t>
        </is>
      </c>
      <c r="B850" t="inlineStr">
        <is>
          <t>B09DK3BKGB</t>
        </is>
      </c>
      <c r="C850" t="inlineStr">
        <is>
          <t>B09DK3BKGB</t>
        </is>
      </c>
      <c r="D850" t="n">
        <v>6810</v>
      </c>
      <c r="E850" t="inlineStr">
        <is>
          <t>FBA_6810-EACH</t>
        </is>
      </c>
      <c r="F850" t="inlineStr">
        <is>
          <t xml:space="preserve">Apply outer box/case label accordingly to match item# (Cover all existing barcodes on the box/case) </t>
        </is>
      </c>
      <c r="H850" s="17" t="inlineStr">
        <is>
          <t xml:space="preserve">Apply outer box/case label accordingly to match item# (Cover all existing barcodes on box and case) </t>
        </is>
      </c>
      <c r="I850" s="30">
        <f>VLOOKUP(A850,'[5]ItemReport_10001042616_2025-02-'!$A:$U,21,0)</f>
        <v/>
      </c>
      <c r="J850" t="inlineStr">
        <is>
          <t>No Supplies</t>
        </is>
      </c>
    </row>
    <row r="851" ht="60" customHeight="1">
      <c r="A851" t="inlineStr">
        <is>
          <t>6810-PACK2</t>
        </is>
      </c>
      <c r="B851" t="inlineStr">
        <is>
          <t>B09DJSF21H</t>
        </is>
      </c>
      <c r="F851" s="25" t="inlineStr">
        <is>
          <t>• Put 2 pcs into polybag and apply FNSKU labels on each of the poly bags.
• Insert the poly-bagged sets back to BOX (Cover all existing barcodes on the box/case)</t>
        </is>
      </c>
      <c r="I851" s="30">
        <f>VLOOKUP(A851,'[5]ItemReport_10001042616_2025-02-'!$A:$U,21,0)</f>
        <v/>
      </c>
      <c r="J851" t="inlineStr">
        <is>
          <t>Poly Bag 10 x 13</t>
        </is>
      </c>
    </row>
    <row r="852">
      <c r="A852" t="inlineStr">
        <is>
          <t>6812-EACH</t>
        </is>
      </c>
      <c r="B852" t="inlineStr">
        <is>
          <t>B09DK2XQ18</t>
        </is>
      </c>
      <c r="C852" t="inlineStr">
        <is>
          <t>B09DK2XQ18</t>
        </is>
      </c>
      <c r="D852" t="n">
        <v>6812</v>
      </c>
      <c r="E852" t="inlineStr">
        <is>
          <t>FBA_6812-EACH</t>
        </is>
      </c>
      <c r="F852" t="inlineStr">
        <is>
          <t xml:space="preserve">Apply outer box/case label accordingly to match item# (Cover all existing barcodes on the box/case) </t>
        </is>
      </c>
      <c r="H852" s="17" t="inlineStr">
        <is>
          <t xml:space="preserve">Apply outer box/case label accordingly to match item# (Cover all existing barcodes on box and case) </t>
        </is>
      </c>
      <c r="I852" s="30">
        <f>VLOOKUP(A852,'[5]ItemReport_10001042616_2025-02-'!$A:$U,21,0)</f>
        <v/>
      </c>
      <c r="J852" t="inlineStr">
        <is>
          <t>No Supplies</t>
        </is>
      </c>
    </row>
    <row r="853" ht="45" customHeight="1">
      <c r="A853" t="inlineStr">
        <is>
          <t>5080-PACK2</t>
        </is>
      </c>
      <c r="H853" s="39" t="inlineStr">
        <is>
          <t>• Put 2 pcs into polybag and apply item labels on each of the poly bags.
• Insert the poly-bagged sets back to CASE</t>
        </is>
      </c>
      <c r="I853" s="30">
        <f>VLOOKUP(A853,'[5]ItemReport_10001042616_2025-02-'!$A:$U,21,0)</f>
        <v/>
      </c>
    </row>
    <row r="854">
      <c r="A854" t="inlineStr">
        <is>
          <t>700-EACH</t>
        </is>
      </c>
      <c r="B854" t="inlineStr">
        <is>
          <t>B071VW8SHF</t>
        </is>
      </c>
      <c r="D854" t="n">
        <v>700</v>
      </c>
      <c r="H854" s="17" t="inlineStr">
        <is>
          <t xml:space="preserve">Apply outer box/case label accordingly to match item# (Cover all existing barcodes on box and case) </t>
        </is>
      </c>
      <c r="I854" s="30">
        <f>VLOOKUP(A854,'[5]ItemReport_10001042616_2025-02-'!$A:$U,21,0)</f>
        <v/>
      </c>
      <c r="J854" t="inlineStr">
        <is>
          <t>No Supplies</t>
        </is>
      </c>
    </row>
    <row r="855">
      <c r="A855" t="inlineStr">
        <is>
          <t>709-EACH</t>
        </is>
      </c>
      <c r="B855" t="inlineStr">
        <is>
          <t>B0CGW5J3SV</t>
        </is>
      </c>
      <c r="C855" t="inlineStr">
        <is>
          <t>X0043V3OBP</t>
        </is>
      </c>
      <c r="E855" t="inlineStr">
        <is>
          <t>FBA_709-EACH</t>
        </is>
      </c>
      <c r="F855" t="inlineStr">
        <is>
          <t xml:space="preserve">• Use FNSKU to label each item (cover barcode). Apply outer box/case label accordingly to match item# (Cover all existing barcodes on the box/case) </t>
        </is>
      </c>
      <c r="I855" s="30">
        <f>VLOOKUP(A855,'[5]ItemReport_10001042616_2025-02-'!$A:$U,21,0)</f>
        <v/>
      </c>
      <c r="J855" t="inlineStr">
        <is>
          <t>No Supplies</t>
        </is>
      </c>
    </row>
    <row r="856" ht="45" customHeight="1">
      <c r="A856" t="inlineStr">
        <is>
          <t>512-PACK4</t>
        </is>
      </c>
      <c r="H856" s="39" t="inlineStr">
        <is>
          <t>• Insert 4 pcs per poly bag. Apply item label. 
• Insert poly bags back to CASE. (Cover all existing barcodes on the box/case)</t>
        </is>
      </c>
      <c r="I856" s="30">
        <f>VLOOKUP(A856,'[5]ItemReport_10001042616_2025-02-'!$A:$U,21,0)</f>
        <v/>
      </c>
    </row>
    <row r="857">
      <c r="A857" t="inlineStr">
        <is>
          <t>713-EACH</t>
        </is>
      </c>
      <c r="B857" t="inlineStr">
        <is>
          <t>B07S6D27NC</t>
        </is>
      </c>
      <c r="C857" t="inlineStr">
        <is>
          <t>X003SFVDQ5</t>
        </is>
      </c>
      <c r="D857" t="n">
        <v>713</v>
      </c>
      <c r="E857" t="inlineStr">
        <is>
          <t>FBA_713-EACH</t>
        </is>
      </c>
      <c r="F857" t="inlineStr">
        <is>
          <t xml:space="preserve">• Use FNSKU to label each item (cover barcode). Apply outer case label accordingly to match item# (Cover all existing barcodes on the case) </t>
        </is>
      </c>
      <c r="H857" s="17" t="inlineStr">
        <is>
          <t xml:space="preserve">Apply outer box/case label accordingly to match item# (Cover all existing barcodes on box and case) </t>
        </is>
      </c>
      <c r="I857" s="30">
        <f>VLOOKUP(A857,'[5]ItemReport_10001042616_2025-02-'!$A:$U,21,0)</f>
        <v/>
      </c>
      <c r="J857" t="inlineStr">
        <is>
          <t>No Supplies</t>
        </is>
      </c>
    </row>
    <row r="858">
      <c r="A858" t="inlineStr">
        <is>
          <t>713-EACH-1</t>
        </is>
      </c>
      <c r="B858" t="inlineStr">
        <is>
          <t>B0019IJKJY</t>
        </is>
      </c>
      <c r="C858" t="inlineStr">
        <is>
          <t>X003YJ73J1</t>
        </is>
      </c>
      <c r="D858" t="n">
        <v>713</v>
      </c>
      <c r="E858" t="inlineStr">
        <is>
          <t>FBA_713-EACH-1</t>
        </is>
      </c>
      <c r="F858" t="inlineStr">
        <is>
          <t xml:space="preserve">Apply outer box/case label accordingly to match item# (Cover all existing barcodes on the box/case) </t>
        </is>
      </c>
      <c r="I858" s="30">
        <f>VLOOKUP(A858,'[5]ItemReport_10001042616_2025-02-'!$A:$U,21,0)</f>
        <v/>
      </c>
      <c r="J858" t="inlineStr">
        <is>
          <t>No Supplies</t>
        </is>
      </c>
    </row>
    <row r="859">
      <c r="A859" t="inlineStr">
        <is>
          <t>715-EACH</t>
        </is>
      </c>
      <c r="B859" t="inlineStr">
        <is>
          <t>B07S6D1VMB</t>
        </is>
      </c>
      <c r="C859" t="inlineStr">
        <is>
          <t>B07S6D1VMB</t>
        </is>
      </c>
      <c r="E859" t="inlineStr">
        <is>
          <t>FBA_715-EACH</t>
        </is>
      </c>
      <c r="F859" t="inlineStr">
        <is>
          <t xml:space="preserve">Apply outer box/case label accordingly to match item# (Cover all existing barcodes on the box/case) </t>
        </is>
      </c>
      <c r="I859" s="30">
        <f>VLOOKUP(A859,'[5]ItemReport_10001042616_2025-02-'!$A:$U,21,0)</f>
        <v/>
      </c>
      <c r="J859" t="inlineStr">
        <is>
          <t>No Supplies</t>
        </is>
      </c>
    </row>
    <row r="860">
      <c r="A860" t="inlineStr">
        <is>
          <t>716-EACH</t>
        </is>
      </c>
      <c r="B860" t="inlineStr">
        <is>
          <t>B003BLQH7A</t>
        </is>
      </c>
      <c r="C860" t="inlineStr">
        <is>
          <t>B003BLQH7A</t>
        </is>
      </c>
      <c r="D860" t="n">
        <v>716</v>
      </c>
      <c r="E860" t="inlineStr">
        <is>
          <t>FBA_716-EACH</t>
        </is>
      </c>
      <c r="F860" t="inlineStr">
        <is>
          <t xml:space="preserve">• Use FNSKU to label each item (cover barcode). Apply outer box/case label accordingly to match item# (Cover all existing barcodes on the box/case) </t>
        </is>
      </c>
      <c r="H860" t="inlineStr">
        <is>
          <t xml:space="preserve">Apply outer box/case label accordingly to match item# (Cover all existing barcodes on box and case) </t>
        </is>
      </c>
      <c r="I860" s="30">
        <f>VLOOKUP(A860,'[5]ItemReport_10001042616_2025-02-'!$A:$U,21,0)</f>
        <v/>
      </c>
      <c r="J860" t="inlineStr">
        <is>
          <t>No Supplies</t>
        </is>
      </c>
    </row>
    <row r="861" ht="60" customHeight="1">
      <c r="A861" t="inlineStr">
        <is>
          <t>716-PACK2</t>
        </is>
      </c>
      <c r="B861" t="inlineStr">
        <is>
          <t>B08F77T22M</t>
        </is>
      </c>
      <c r="C861" t="inlineStr">
        <is>
          <t>X003WOGAXD</t>
        </is>
      </c>
      <c r="D861" t="n">
        <v>716</v>
      </c>
      <c r="E861" t="inlineStr">
        <is>
          <t>FBA_716-PACK2</t>
        </is>
      </c>
      <c r="F861" s="25" t="inlineStr">
        <is>
          <t xml:space="preserve">• Put 2 pcs per poly bag. Apply FNSKU on the poly bags.
• Put the poly-bagged sets back to CASE. Discard inner box (Cover all existing barcodes on the box/case) </t>
        </is>
      </c>
      <c r="H861" s="39" t="inlineStr">
        <is>
          <t>• Put 2 pcs into polybag and apply item labels on each of the poly bags.
• Insert the poly-bagged sets back to BOX (Cover all existing barcodes on the box/case)</t>
        </is>
      </c>
      <c r="I861" s="30">
        <f>VLOOKUP(A861,'[5]ItemReport_10001042616_2025-02-'!$A:$U,21,0)</f>
        <v/>
      </c>
      <c r="J861" t="inlineStr">
        <is>
          <t>Poly Bag 7.5 x 10.5</t>
        </is>
      </c>
    </row>
    <row r="862" ht="60" customHeight="1">
      <c r="A862" t="inlineStr">
        <is>
          <t>515-PACK3</t>
        </is>
      </c>
      <c r="H862" s="39" t="inlineStr">
        <is>
          <t>• Put 3 pcs into polybag and apply item labels on each of the poly bags.
• Insert the poly-bagged sets back to CASE (Cover all existing barcodes on the box/case)</t>
        </is>
      </c>
      <c r="I862" s="30">
        <f>VLOOKUP(A862,'[5]ItemReport_10001042616_2025-02-'!$A:$U,21,0)</f>
        <v/>
      </c>
    </row>
    <row r="863" ht="60" customHeight="1">
      <c r="A863" t="inlineStr">
        <is>
          <t>5172-PACK6</t>
        </is>
      </c>
      <c r="H863" s="39" t="inlineStr">
        <is>
          <t>• Put 6 pcs into polybag and apply item labels on each of the poly bags.
• Insert the poly-bagged sets back to BOX. (Cover all existing barcodes on the box/case)</t>
        </is>
      </c>
      <c r="I863" s="30">
        <f>VLOOKUP(A863,'[5]ItemReport_10001042616_2025-02-'!$A:$U,21,0)</f>
        <v/>
      </c>
    </row>
    <row r="864">
      <c r="A864" t="inlineStr">
        <is>
          <t>720-EACH</t>
        </is>
      </c>
      <c r="B864" t="inlineStr">
        <is>
          <t>B0019IPV2O</t>
        </is>
      </c>
      <c r="C864" t="inlineStr">
        <is>
          <t>B0019IPV2O</t>
        </is>
      </c>
      <c r="D864" t="n">
        <v>720</v>
      </c>
      <c r="E864" t="inlineStr">
        <is>
          <t>FBA_720-EACH</t>
        </is>
      </c>
      <c r="F864" t="inlineStr">
        <is>
          <t xml:space="preserve">Apply outer box/case label accordingly to match item# (Cover all existing barcodes on the box/case) </t>
        </is>
      </c>
      <c r="I864" s="30">
        <f>VLOOKUP(A864,'[5]ItemReport_10001042616_2025-02-'!$A:$U,21,0)</f>
        <v/>
      </c>
      <c r="J864" t="inlineStr">
        <is>
          <t>No Supplies</t>
        </is>
      </c>
    </row>
    <row r="865" ht="60" customHeight="1">
      <c r="A865" t="inlineStr">
        <is>
          <t>720-PACK2</t>
        </is>
      </c>
      <c r="B865" t="inlineStr">
        <is>
          <t>B08F75DNC5</t>
        </is>
      </c>
      <c r="C865" t="inlineStr">
        <is>
          <t>X0042TK4S9</t>
        </is>
      </c>
      <c r="D865" t="n">
        <v>720</v>
      </c>
      <c r="E865" t="inlineStr">
        <is>
          <t>FBA_720-PACK2</t>
        </is>
      </c>
      <c r="F865" s="25" t="inlineStr">
        <is>
          <t>• Put 2 pcs into polybag and apply FNSKU labels on each of the poly bags.
• Insert the poly-bagged sets back to BOX (Cover all existing barcodes on the box/case)</t>
        </is>
      </c>
      <c r="I865" s="30">
        <f>VLOOKUP(A865,'[5]ItemReport_10001042616_2025-02-'!$A:$U,21,0)</f>
        <v/>
      </c>
      <c r="J865" t="inlineStr">
        <is>
          <t>Poly Bag 6 x 9</t>
        </is>
      </c>
    </row>
    <row r="866" ht="60" customHeight="1">
      <c r="A866" t="inlineStr">
        <is>
          <t>517-PACK4</t>
        </is>
      </c>
      <c r="H866" s="39" t="inlineStr">
        <is>
          <t>• Put 4 pcs into polybag and apply item labels on each of the poly bags.
• Insert the poly-bagged sets back to CASE (Cover all existing barcodes on the box/case)</t>
        </is>
      </c>
      <c r="I866" s="30">
        <f>VLOOKUP(A866,'[5]ItemReport_10001042616_2025-02-'!$A:$U,21,0)</f>
        <v/>
      </c>
    </row>
    <row r="867" ht="60" customHeight="1">
      <c r="A867" t="inlineStr">
        <is>
          <t>520-PACK4</t>
        </is>
      </c>
      <c r="H867" s="39" t="inlineStr">
        <is>
          <t>• Put 4 pcs into polybag and apply item labels on each of the poly bags.
• Insert the poly-bagged sets back to CASE (Cover all existing barcodes on the box/case)</t>
        </is>
      </c>
      <c r="I867" s="30">
        <f>VLOOKUP(A867,'[5]ItemReport_10001042616_2025-02-'!$A:$U,21,0)</f>
        <v/>
      </c>
    </row>
    <row r="868">
      <c r="A868" t="inlineStr">
        <is>
          <t>735-EACH</t>
        </is>
      </c>
      <c r="B868" t="inlineStr">
        <is>
          <t>B0BKRCH9RQ</t>
        </is>
      </c>
      <c r="C868" t="inlineStr">
        <is>
          <t>X0042TSMV5</t>
        </is>
      </c>
      <c r="D868" t="n">
        <v>735</v>
      </c>
      <c r="E868" t="inlineStr">
        <is>
          <t>FBA_735-EACH</t>
        </is>
      </c>
      <c r="F868" t="inlineStr">
        <is>
          <t xml:space="preserve">• Use FNSKU to label each item (cover barcode). Apply outer box/case label accordingly to match item# (Cover all existing barcodes on the box/case) </t>
        </is>
      </c>
      <c r="H868" s="17" t="inlineStr">
        <is>
          <t xml:space="preserve">Apply outer box/case label accordingly to match item# (Cover all existing barcodes on the box and case) </t>
        </is>
      </c>
      <c r="I868" s="30">
        <f>VLOOKUP(A868,'[5]ItemReport_10001042616_2025-02-'!$A:$U,21,0)</f>
        <v/>
      </c>
      <c r="J868" t="inlineStr">
        <is>
          <t>No Supplies</t>
        </is>
      </c>
    </row>
    <row r="869">
      <c r="A869" t="inlineStr">
        <is>
          <t>737-EACH</t>
        </is>
      </c>
      <c r="B869" t="inlineStr">
        <is>
          <t>B07SBKBSP6</t>
        </is>
      </c>
      <c r="C869" t="inlineStr">
        <is>
          <t>X004JMRDOH</t>
        </is>
      </c>
      <c r="D869" t="n">
        <v>737</v>
      </c>
      <c r="F869" t="inlineStr">
        <is>
          <t xml:space="preserve">Apply outer box/case label accordingly to match item# (Cover all existing barcodes on the box/case) </t>
        </is>
      </c>
      <c r="I869" s="30">
        <f>VLOOKUP(A869,'[5]ItemReport_10001042616_2025-02-'!$A:$U,21,0)</f>
        <v/>
      </c>
      <c r="J869" t="inlineStr">
        <is>
          <t>No Supplies</t>
        </is>
      </c>
    </row>
    <row r="870">
      <c r="A870" t="inlineStr">
        <is>
          <t>741-EACH</t>
        </is>
      </c>
      <c r="B870" t="inlineStr">
        <is>
          <t>B0019IMXMA</t>
        </is>
      </c>
      <c r="C870" t="inlineStr">
        <is>
          <t>B0019IMXMA</t>
        </is>
      </c>
      <c r="D870" t="n">
        <v>741</v>
      </c>
      <c r="E870" t="inlineStr">
        <is>
          <t>FBA_741-EACH</t>
        </is>
      </c>
      <c r="F870" t="inlineStr">
        <is>
          <t xml:space="preserve">Apply outer case label accordingly to match item# (Cover all existing barcodes on the case) </t>
        </is>
      </c>
      <c r="H870" t="inlineStr">
        <is>
          <t xml:space="preserve">Apply outer box/case label accordingly to match item# (Cover all existing barcodes on box and case) </t>
        </is>
      </c>
      <c r="I870" s="30">
        <f>VLOOKUP(A870,'[5]ItemReport_10001042616_2025-02-'!$A:$U,21,0)</f>
        <v/>
      </c>
      <c r="J870" t="inlineStr">
        <is>
          <t>No Supplies</t>
        </is>
      </c>
    </row>
    <row r="871" ht="60" customHeight="1">
      <c r="A871" t="inlineStr">
        <is>
          <t>529-PACK4</t>
        </is>
      </c>
      <c r="H871" s="39" t="inlineStr">
        <is>
          <t>• Put 4 pcs into polybag and apply item labels on each of the poly bags.
• Insert the poly-bagged sets back to BOX. (Cover all existing barcodes on the box/case)</t>
        </is>
      </c>
      <c r="I871" s="30">
        <f>VLOOKUP(A871,'[5]ItemReport_10001042616_2025-02-'!$A:$U,21,0)</f>
        <v/>
      </c>
    </row>
    <row r="872">
      <c r="A872" t="inlineStr">
        <is>
          <t>744-BOX</t>
        </is>
      </c>
      <c r="B872" t="inlineStr">
        <is>
          <t>B07XQLKXF4</t>
        </is>
      </c>
      <c r="F87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72" s="30">
        <f>VLOOKUP(A872,'[5]ItemReport_10001042616_2025-02-'!$A:$U,21,0)</f>
        <v/>
      </c>
      <c r="J872" t="inlineStr">
        <is>
          <t>No Supplies</t>
        </is>
      </c>
    </row>
    <row r="873">
      <c r="A873" t="inlineStr">
        <is>
          <t>744-EACH</t>
        </is>
      </c>
      <c r="B873" t="inlineStr">
        <is>
          <t>B00IIN3U1M</t>
        </is>
      </c>
      <c r="F873" t="inlineStr">
        <is>
          <t xml:space="preserve">Apply outer box/case label accordingly to match item# (Cover all existing barcodes on the box/case) </t>
        </is>
      </c>
      <c r="I873" s="30">
        <f>VLOOKUP(A873,'[5]ItemReport_10001042616_2025-02-'!$A:$U,21,0)</f>
        <v/>
      </c>
      <c r="J873" t="inlineStr">
        <is>
          <t>No Supplies</t>
        </is>
      </c>
    </row>
    <row r="874" ht="45" customHeight="1">
      <c r="A874" t="inlineStr">
        <is>
          <t>744-PACK2</t>
        </is>
      </c>
      <c r="B874" t="inlineStr">
        <is>
          <t>B08F6W23QR</t>
        </is>
      </c>
      <c r="C874" t="inlineStr">
        <is>
          <t>X004JMREUF</t>
        </is>
      </c>
      <c r="D874" t="n">
        <v>744</v>
      </c>
      <c r="F874" s="25" t="inlineStr">
        <is>
          <t>• Put 2 pcs per poly bag. Apply FNSKU on the poly bags.
• Put the poly-bagged sets back to BOX/CASE. Discard inner box (Cover all existing barcodes on the box/case)</t>
        </is>
      </c>
      <c r="I874" s="30">
        <f>VLOOKUP(A874,'[5]ItemReport_10001042616_2025-02-'!$A:$U,21,0)</f>
        <v/>
      </c>
    </row>
    <row r="875">
      <c r="A875" t="inlineStr">
        <is>
          <t>745-EACH</t>
        </is>
      </c>
      <c r="B875" t="inlineStr">
        <is>
          <t>B00X8JUJ6A</t>
        </is>
      </c>
      <c r="F875" t="inlineStr">
        <is>
          <t xml:space="preserve">Apply outer box/case label accordingly to match item# (Cover all existing barcodes on the box/case) </t>
        </is>
      </c>
      <c r="I875" s="30">
        <f>VLOOKUP(A875,'[5]ItemReport_10001042616_2025-02-'!$A:$U,21,0)</f>
        <v/>
      </c>
      <c r="J875" t="inlineStr">
        <is>
          <t>No Supplies</t>
        </is>
      </c>
    </row>
    <row r="876" ht="60" customHeight="1">
      <c r="A876" t="inlineStr">
        <is>
          <t>745-PACK2</t>
        </is>
      </c>
      <c r="B876" t="inlineStr">
        <is>
          <t>B08F7DFZ8Q</t>
        </is>
      </c>
      <c r="F876" s="25" t="inlineStr">
        <is>
          <t>• Put 2 pcs into polybag and apply FNSKU labels on each of the poly bags.
• Insert the poly-bagged sets back to BOX (Cover all existing barcodes on the box/case)</t>
        </is>
      </c>
      <c r="I876" s="30">
        <f>VLOOKUP(A876,'[5]ItemReport_10001042616_2025-02-'!$A:$U,21,0)</f>
        <v/>
      </c>
      <c r="J876" t="inlineStr">
        <is>
          <t>Poly Bag 6 x 9</t>
        </is>
      </c>
    </row>
    <row r="877">
      <c r="A877" t="inlineStr">
        <is>
          <t>53169-EACH</t>
        </is>
      </c>
      <c r="F877" t="inlineStr">
        <is>
          <t xml:space="preserve">• Use FNSKU to label each item (cover barcode). Apply outer case label accordingly to match item# (Cover all existing barcodes on the case) </t>
        </is>
      </c>
      <c r="I877" s="30">
        <f>VLOOKUP(A877,'[5]ItemReport_10001042616_2025-02-'!$A:$U,21,0)</f>
        <v/>
      </c>
      <c r="J877" t="inlineStr">
        <is>
          <t>No Supplies</t>
        </is>
      </c>
    </row>
    <row r="878">
      <c r="A878" t="inlineStr">
        <is>
          <t>760-EACH-1</t>
        </is>
      </c>
      <c r="B878" t="inlineStr">
        <is>
          <t>B0019ILQ3M</t>
        </is>
      </c>
      <c r="C878" t="inlineStr">
        <is>
          <t>B0019ILQ3M</t>
        </is>
      </c>
      <c r="D878" t="n">
        <v>760</v>
      </c>
      <c r="E878" t="inlineStr">
        <is>
          <t>FBA_760-EACH-1</t>
        </is>
      </c>
      <c r="F878" t="inlineStr">
        <is>
          <t xml:space="preserve">Apply outer box/case label accordingly to match item# (Cover all existing barcodes on the box/case) </t>
        </is>
      </c>
      <c r="I878" s="30">
        <f>VLOOKUP(A878,'[5]ItemReport_10001042616_2025-02-'!$A:$U,21,0)</f>
        <v/>
      </c>
      <c r="J878" t="inlineStr">
        <is>
          <t>No Supplies</t>
        </is>
      </c>
    </row>
    <row r="879" ht="45" customHeight="1">
      <c r="A879" t="inlineStr">
        <is>
          <t>554-PACK3</t>
        </is>
      </c>
      <c r="H879" s="39" t="inlineStr">
        <is>
          <t>• Put 3 pcs into polybag and apply item labels on each of the poly bags.
• Insert the poly-bagged sets back to CASE</t>
        </is>
      </c>
      <c r="I879" s="30">
        <f>VLOOKUP(A879,'[5]ItemReport_10001042616_2025-02-'!$A:$U,21,0)</f>
        <v/>
      </c>
    </row>
    <row r="880">
      <c r="A880" t="inlineStr">
        <is>
          <t>761-EACH</t>
        </is>
      </c>
      <c r="B880" t="inlineStr">
        <is>
          <t>B0019IHJIS</t>
        </is>
      </c>
      <c r="C880" t="inlineStr">
        <is>
          <t>B0019IHJIS</t>
        </is>
      </c>
      <c r="D880" t="n">
        <v>761</v>
      </c>
      <c r="E880" t="inlineStr">
        <is>
          <t>FBA_761-EACH</t>
        </is>
      </c>
      <c r="F880" t="inlineStr">
        <is>
          <t xml:space="preserve">Apply outer box/case label accordingly to match item# (Cover all existing barcodes on the box/case) </t>
        </is>
      </c>
      <c r="H880" s="17" t="inlineStr">
        <is>
          <t xml:space="preserve">Apply outer box/case label accordingly to match item# (Cover all existing barcodes on the box and case) </t>
        </is>
      </c>
      <c r="I880" s="30">
        <f>VLOOKUP(A880,'[5]ItemReport_10001042616_2025-02-'!$A:$U,21,0)</f>
        <v/>
      </c>
      <c r="J880" t="inlineStr">
        <is>
          <t>No Supplies</t>
        </is>
      </c>
    </row>
    <row r="881" ht="60" customHeight="1">
      <c r="A881" t="inlineStr">
        <is>
          <t>761-PACK2</t>
        </is>
      </c>
      <c r="B881" t="inlineStr">
        <is>
          <t>B08F759LCW</t>
        </is>
      </c>
      <c r="C881" t="inlineStr">
        <is>
          <t>X003WOIKTF</t>
        </is>
      </c>
      <c r="D881" t="n">
        <v>761</v>
      </c>
      <c r="E881" t="inlineStr">
        <is>
          <t>FBA_761-PACK2</t>
        </is>
      </c>
      <c r="F881" s="25" t="inlineStr">
        <is>
          <t xml:space="preserve">• Put 2 pcs per poly bag. Apply FNSKU labels on each of the poly bags.
• Put the poly-bagged sets back to BOX. (Cover all existing barcodes on the box/case) </t>
        </is>
      </c>
      <c r="H881" s="39" t="inlineStr">
        <is>
          <t>• Put 2 pcs into polybag and apply item labels on each of the poly bags.
• Insert the poly-bagged sets back to CASE. Discard inner box (Cover all existing barcodes on the box/case)</t>
        </is>
      </c>
      <c r="I881" s="30">
        <f>VLOOKUP(A881,'[5]ItemReport_10001042616_2025-02-'!$A:$U,21,0)</f>
        <v/>
      </c>
      <c r="J881" t="inlineStr">
        <is>
          <t>Poly Bag 6 x 9</t>
        </is>
      </c>
    </row>
    <row r="882" ht="60" customHeight="1">
      <c r="A882" t="inlineStr">
        <is>
          <t>763-PACK2</t>
        </is>
      </c>
      <c r="B882" t="inlineStr">
        <is>
          <t>B08F79XRGR</t>
        </is>
      </c>
      <c r="F882" s="25" t="inlineStr">
        <is>
          <t>• Put 2 pcs into polybag and apply FNSKU labels on each of the poly bags.
• Insert the poly-bagged sets back to BOX (Cover all existing barcodes on the box/case)</t>
        </is>
      </c>
      <c r="I882" s="30">
        <f>VLOOKUP(A882,'[5]ItemReport_10001042616_2025-02-'!$A:$U,21,0)</f>
        <v/>
      </c>
      <c r="J882" t="inlineStr">
        <is>
          <t>Poly Bag 6 x 9</t>
        </is>
      </c>
    </row>
    <row r="883" ht="60" customHeight="1">
      <c r="A883" t="inlineStr">
        <is>
          <t>767-PACK2</t>
        </is>
      </c>
      <c r="B883" t="inlineStr">
        <is>
          <t>B08F7GX9TV</t>
        </is>
      </c>
      <c r="F883" s="25" t="inlineStr">
        <is>
          <t>• Put 2 pcs into polybag and apply FNSKU labels on each of the poly bags.
• Insert the poly-bagged sets back to BOX (Cover all existing barcodes on the box/case)</t>
        </is>
      </c>
      <c r="I883" s="30">
        <f>VLOOKUP(A883,'[5]ItemReport_10001042616_2025-02-'!$A:$U,21,0)</f>
        <v/>
      </c>
      <c r="J883" t="inlineStr">
        <is>
          <t>Poly Bag 6 x 9</t>
        </is>
      </c>
    </row>
    <row r="884">
      <c r="A884" t="inlineStr">
        <is>
          <t>768-EACH</t>
        </is>
      </c>
      <c r="B884" t="inlineStr">
        <is>
          <t>B005KQ9316</t>
        </is>
      </c>
      <c r="C884" t="inlineStr">
        <is>
          <t>B005KQ9316</t>
        </is>
      </c>
      <c r="E884" t="inlineStr">
        <is>
          <t>FBA_768-EACH</t>
        </is>
      </c>
      <c r="F884" t="inlineStr">
        <is>
          <t xml:space="preserve">Apply outer box/case label accordingly to match item# (Cover all existing barcodes on the box/case) </t>
        </is>
      </c>
      <c r="I884" s="30">
        <f>VLOOKUP(A884,'[5]ItemReport_10001042616_2025-02-'!$A:$U,21,0)</f>
        <v/>
      </c>
      <c r="J884" t="inlineStr">
        <is>
          <t>No Supplies</t>
        </is>
      </c>
    </row>
    <row r="885" ht="60" customHeight="1">
      <c r="A885" t="inlineStr">
        <is>
          <t>5600-EA+5601-EA+5602-EA</t>
        </is>
      </c>
      <c r="H885" s="39" t="inlineStr">
        <is>
          <t>• Put 3 pcs (5600+5601+5602) into polybag and apply Item label on each of the poly bags.
• Insert the poly-bagged sets to original BOX (Cover all existing barcodes on the box/case)</t>
        </is>
      </c>
      <c r="I885" s="30">
        <f>VLOOKUP(A885,'[5]ItemReport_10001042616_2025-02-'!$A:$U,21,0)</f>
        <v/>
      </c>
    </row>
    <row r="886" ht="60" customHeight="1">
      <c r="A886" t="inlineStr">
        <is>
          <t>573-PACK3</t>
        </is>
      </c>
      <c r="H886" s="39" t="inlineStr">
        <is>
          <t>• Put 3 pcs into polybag and apply item labels on each of the poly bags.
• Insert the poly-bagged sets back to CASE (Cover all existing barcodes on the box/case)</t>
        </is>
      </c>
      <c r="I886" s="30">
        <f>VLOOKUP(A886,'[5]ItemReport_10001042616_2025-02-'!$A:$U,21,0)</f>
        <v/>
      </c>
    </row>
    <row r="887">
      <c r="A887" t="inlineStr">
        <is>
          <t>781-EACH</t>
        </is>
      </c>
      <c r="B887" t="inlineStr">
        <is>
          <t>B00FBOIJMG</t>
        </is>
      </c>
      <c r="C887" t="inlineStr">
        <is>
          <t>B00FBOIJMG</t>
        </is>
      </c>
      <c r="D887" t="n">
        <v>781</v>
      </c>
      <c r="E887" t="inlineStr">
        <is>
          <t>FBA_781-EACH</t>
        </is>
      </c>
      <c r="F887" t="inlineStr">
        <is>
          <t xml:space="preserve">Apply outer box/case label accordingly to match item# (Cover all existing barcodes on the box/case) </t>
        </is>
      </c>
      <c r="H887" s="17" t="inlineStr">
        <is>
          <t xml:space="preserve">Apply outer box/case label accordingly to match item# (Cover all existing barcodes on box and case) </t>
        </is>
      </c>
      <c r="I887" s="30">
        <f>VLOOKUP(A887,'[5]ItemReport_10001042616_2025-02-'!$A:$U,21,0)</f>
        <v/>
      </c>
      <c r="J887" t="inlineStr">
        <is>
          <t>No Supplies</t>
        </is>
      </c>
    </row>
    <row r="888" ht="60" customHeight="1">
      <c r="A888" t="inlineStr">
        <is>
          <t>781-PACK2</t>
        </is>
      </c>
      <c r="B888" t="inlineStr">
        <is>
          <t>B08F7LNQQS</t>
        </is>
      </c>
      <c r="D888" t="n">
        <v>781</v>
      </c>
      <c r="E888" t="inlineStr">
        <is>
          <t>781-PACK2</t>
        </is>
      </c>
      <c r="H888" s="39" t="inlineStr">
        <is>
          <t>• Put 2 pcs into polybag and apply item labels on each of the poly bags.
• Insert the poly-bagged sets back to CASE. Discard inner box (Cover all existing barcodes on the box/case)</t>
        </is>
      </c>
      <c r="I888" s="30">
        <f>VLOOKUP(A888,'[5]ItemReport_10001042616_2025-02-'!$A:$U,21,0)</f>
        <v/>
      </c>
      <c r="J888" t="inlineStr">
        <is>
          <t>Poly Bag 6 x 9</t>
        </is>
      </c>
    </row>
    <row r="889">
      <c r="A889" t="inlineStr">
        <is>
          <t>782-EACH</t>
        </is>
      </c>
      <c r="B889" t="inlineStr">
        <is>
          <t>B07S9HDMF3</t>
        </is>
      </c>
      <c r="D889" t="n">
        <v>782</v>
      </c>
      <c r="E889" t="inlineStr">
        <is>
          <t>782-EACH</t>
        </is>
      </c>
      <c r="H889" s="17" t="inlineStr">
        <is>
          <t xml:space="preserve">Apply outer box/case label accordingly to match item# (Cover all existing barcodes on box and case) </t>
        </is>
      </c>
      <c r="I889" s="30">
        <f>VLOOKUP(A889,'[5]ItemReport_10001042616_2025-02-'!$A:$U,21,0)</f>
        <v/>
      </c>
      <c r="J889" t="inlineStr">
        <is>
          <t>No Supplies</t>
        </is>
      </c>
    </row>
    <row r="890" ht="60" customHeight="1">
      <c r="A890" t="inlineStr">
        <is>
          <t>575-PACK4</t>
        </is>
      </c>
      <c r="H890" s="39" t="inlineStr">
        <is>
          <t>• Put 4 pcs into polybag and apply item labels on each of the poly bags.
• Insert the poly-bagged sets back to CASE (Cover all existing barcodes on the box/case)</t>
        </is>
      </c>
      <c r="I890" s="30">
        <f>VLOOKUP(A890,'[5]ItemReport_10001042616_2025-02-'!$A:$U,21,0)</f>
        <v/>
      </c>
    </row>
    <row r="891" ht="60" customHeight="1">
      <c r="A891" t="inlineStr">
        <is>
          <t>60756-SET2+1224-EA</t>
        </is>
      </c>
      <c r="H891" s="39" t="inlineStr">
        <is>
          <t>• Put 2pc #60756(different color) , 1pc #1224 into polybag and apply Item label on each of the poly bags.
• Insert the poly-bagged sets to CASE (Cover all existing barcodes on the box/case)</t>
        </is>
      </c>
      <c r="I891" s="30">
        <f>VLOOKUP(A891,'[5]ItemReport_10001042616_2025-02-'!$A:$U,21,0)</f>
        <v/>
      </c>
    </row>
    <row r="892" ht="60" customHeight="1">
      <c r="A892" t="inlineStr">
        <is>
          <t>61500-SET2</t>
        </is>
      </c>
      <c r="F892" s="25" t="inlineStr">
        <is>
          <t>• Put 2 pcs into polybag and apply FNSKU labels on each of the poly bags.
• Insert the poly-bagged sets back to CASE (Cover all existing barcodes on the box/case)</t>
        </is>
      </c>
      <c r="H892" s="39" t="inlineStr">
        <is>
          <t>• Insert 2 pcs per poly bag (differnet color). Apply item label on each of the poly bags.
• Insert the poly-bagged sets back to CASE (Cover all existing barcodes on the box/case)</t>
        </is>
      </c>
      <c r="I892" s="30">
        <f>VLOOKUP(A892,'[5]ItemReport_10001042616_2025-02-'!$A:$U,21,0)</f>
        <v/>
      </c>
    </row>
    <row r="893" ht="60" customHeight="1">
      <c r="A893" t="inlineStr">
        <is>
          <t>63081-SET2</t>
        </is>
      </c>
      <c r="H893" s="39" t="inlineStr">
        <is>
          <t>• Insert 2 pcs per poly bag (different color). Apply item label on each of the poly bags.
• Insert the poly-bagged sets back to CASE (Cover all existing barcodes on the box/case)</t>
        </is>
      </c>
    </row>
    <row r="894">
      <c r="A894" t="inlineStr">
        <is>
          <t>6803-EACH</t>
        </is>
      </c>
      <c r="H894" s="17" t="inlineStr">
        <is>
          <t xml:space="preserve">Apply outer box/case label accordingly to match item# (Cover all existing barcodes on box and case) </t>
        </is>
      </c>
      <c r="I894" s="30">
        <f>VLOOKUP(A894,'[5]ItemReport_10001042616_2025-02-'!$A:$U,21,0)</f>
        <v/>
      </c>
      <c r="J894" t="inlineStr">
        <is>
          <t>No Supplies</t>
        </is>
      </c>
    </row>
    <row r="895" ht="60" customHeight="1">
      <c r="A895" t="inlineStr">
        <is>
          <t>72749-SET2</t>
        </is>
      </c>
      <c r="D895" t="n">
        <v>72749</v>
      </c>
      <c r="E895" t="inlineStr">
        <is>
          <t>72749-SET2</t>
        </is>
      </c>
      <c r="H895" s="39" t="inlineStr">
        <is>
          <t>• Put 2 pcs into polybag and apply Item label on each of the poly bags.
• Insert the poly-bagged sets back to CASE (Cover all existing barcodes on the box/case)</t>
        </is>
      </c>
      <c r="I895" s="30">
        <f>VLOOKUP(A895,'[5]ItemReport_10001042616_2025-02-'!$A:$U,21,0)</f>
        <v/>
      </c>
    </row>
    <row r="896" ht="60" customHeight="1">
      <c r="A896" t="inlineStr">
        <is>
          <t>801-SET4</t>
        </is>
      </c>
      <c r="B896" t="inlineStr">
        <is>
          <t>B07RBBZRBK</t>
        </is>
      </c>
      <c r="C896" t="inlineStr">
        <is>
          <t>X003SC3AO1</t>
        </is>
      </c>
      <c r="D896" t="n">
        <v>801</v>
      </c>
      <c r="E896" t="inlineStr">
        <is>
          <t>FBA_801-SET4</t>
        </is>
      </c>
      <c r="F896" s="25" t="inlineStr">
        <is>
          <t>• Put 4 pcs into polybag (different color) and apply FNSKU labels on each of the poly bags.
• Insert the poly-bagged sets back to CASE. Discard inner box (Cover all existing barcodes on the box/case)</t>
        </is>
      </c>
      <c r="H896" s="39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896" s="30">
        <f>VLOOKUP(A896,'[5]ItemReport_10001042616_2025-02-'!$A:$U,21,0)</f>
        <v/>
      </c>
      <c r="J896" t="inlineStr">
        <is>
          <t>Poly Bag 9 x 12</t>
        </is>
      </c>
    </row>
    <row r="897" ht="45" customHeight="1">
      <c r="A897" t="inlineStr">
        <is>
          <t>8007-CASE</t>
        </is>
      </c>
      <c r="H897" s="39" t="inlineStr">
        <is>
          <t>• Prepack. Seal box. Apply Item label on box.
• Pack in BX-191313
• Apply outer case label</t>
        </is>
      </c>
      <c r="I897" s="30">
        <f>VLOOKUP(A897,'[5]ItemReport_10001042616_2025-02-'!$A:$U,21,0)</f>
        <v/>
      </c>
      <c r="J897" t="inlineStr">
        <is>
          <t>BX-12123, Seal w/ White sticker. BX191313</t>
        </is>
      </c>
    </row>
    <row r="898" ht="60" customHeight="1">
      <c r="A898" t="inlineStr">
        <is>
          <t>8008-CASE</t>
        </is>
      </c>
      <c r="H898" s="39" t="inlineStr">
        <is>
          <t>• Put item in pencil box. Insert pencil box in bubble mailer. 
• Apply Item label on box.
• 36 units per CASE BX-191313
• Apply outer case label</t>
        </is>
      </c>
      <c r="I898" s="30">
        <f>VLOOKUP(A898,'[5]ItemReport_10001042616_2025-02-'!$A:$U,21,0)</f>
        <v/>
      </c>
      <c r="J898" t="inlineStr">
        <is>
          <t>BX191313</t>
        </is>
      </c>
    </row>
    <row r="899" ht="60" customHeight="1">
      <c r="A899" t="inlineStr">
        <is>
          <t>80169-EA+765-EA</t>
        </is>
      </c>
      <c r="H899" s="39" t="inlineStr">
        <is>
          <t>• Put 1 pc #80169, 1pc #765 into polybag and apply Item label on each of the poly bags.
• Insert the poly-bagged sets to CASE (Cover all existing barcodes on the box/case)</t>
        </is>
      </c>
      <c r="I899" s="30">
        <f>VLOOKUP(A899,'[5]ItemReport_10001042616_2025-02-'!$A:$U,21,0)</f>
        <v/>
      </c>
    </row>
    <row r="900">
      <c r="A900" t="inlineStr">
        <is>
          <t>802-BOX</t>
        </is>
      </c>
      <c r="B900" t="inlineStr">
        <is>
          <t>B07XQKN6SW</t>
        </is>
      </c>
      <c r="F9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0" s="30">
        <f>VLOOKUP(A900,'[5]ItemReport_10001042616_2025-02-'!$A:$U,21,0)</f>
        <v/>
      </c>
      <c r="J900" t="inlineStr">
        <is>
          <t>No Supplies</t>
        </is>
      </c>
    </row>
    <row r="901">
      <c r="A901" t="inlineStr">
        <is>
          <t>802-CASE</t>
        </is>
      </c>
      <c r="B901" t="inlineStr">
        <is>
          <t>B093VXYVR2</t>
        </is>
      </c>
      <c r="C901" t="inlineStr">
        <is>
          <t>X003SCD3HF</t>
        </is>
      </c>
      <c r="D901" t="n">
        <v>802</v>
      </c>
      <c r="E901" t="inlineStr">
        <is>
          <t>FBA_802-CASE</t>
        </is>
      </c>
      <c r="F901" t="inlineStr">
        <is>
          <t>• Apply label “THIS IS A SET”. Apply FNSKU to each case.
• *Make sure all labels stick securely on the case*. Apply outer case label. Cover all visible barcodes on case</t>
        </is>
      </c>
      <c r="I901" s="30">
        <f>VLOOKUP(A901,'[5]ItemReport_10001042616_2025-02-'!$A:$U,21,0)</f>
        <v/>
      </c>
      <c r="J901" t="inlineStr">
        <is>
          <t>No Supplies</t>
        </is>
      </c>
    </row>
    <row r="902" ht="60" customHeight="1">
      <c r="A902" t="inlineStr">
        <is>
          <t>802-SET6</t>
        </is>
      </c>
      <c r="B902" t="inlineStr">
        <is>
          <t>B07RCBC6X5</t>
        </is>
      </c>
      <c r="F902" s="25" t="inlineStr">
        <is>
          <t>• Put 6 pcs (different color) into polybag and apply FNSKU labels on each of the poly bags.
• Insert the poly-bagged sets back to CASE (Cover all existing barcodes on the box/case)</t>
        </is>
      </c>
      <c r="I902" s="30">
        <f>VLOOKUP(A902,'[5]ItemReport_10001042616_2025-02-'!$A:$U,21,0)</f>
        <v/>
      </c>
      <c r="J902" t="inlineStr">
        <is>
          <t>Poly Bag 9 x 12</t>
        </is>
      </c>
    </row>
    <row r="903" ht="45" customHeight="1">
      <c r="A903" t="inlineStr">
        <is>
          <t>803-BOX</t>
        </is>
      </c>
      <c r="B903" t="inlineStr">
        <is>
          <t>B07XQNH2SQ</t>
        </is>
      </c>
      <c r="C903" t="inlineStr">
        <is>
          <t>X0038DRDGB</t>
        </is>
      </c>
      <c r="D903" t="n">
        <v>803</v>
      </c>
      <c r="E903" t="inlineStr">
        <is>
          <t>FBA_803-BOX</t>
        </is>
      </c>
      <c r="F9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03" s="25" t="inlineStr">
        <is>
          <t>• For inner box: apply “THIS IS A SET” label. *DO NOT cover Box barcode*
• Apply outer case label</t>
        </is>
      </c>
      <c r="I903" s="30">
        <f>VLOOKUP(A903,'[5]ItemReport_10001042616_2025-02-'!$A:$U,21,0)</f>
        <v/>
      </c>
      <c r="J903" t="inlineStr">
        <is>
          <t>No Supplies</t>
        </is>
      </c>
    </row>
    <row r="904">
      <c r="A904" t="inlineStr">
        <is>
          <t>803-BOX+804-BOX</t>
        </is>
      </c>
      <c r="B904" t="inlineStr">
        <is>
          <t>B096488J5R</t>
        </is>
      </c>
      <c r="F90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4" s="30">
        <f>VLOOKUP(A904,'[5]ItemReport_10001042616_2025-02-'!$A:$U,21,0)</f>
        <v/>
      </c>
      <c r="J904" t="inlineStr">
        <is>
          <t>Poly Bag 14.5 x 19</t>
        </is>
      </c>
    </row>
    <row r="905">
      <c r="A905" t="inlineStr">
        <is>
          <t>803-BOX-BAZIC</t>
        </is>
      </c>
      <c r="B905" t="inlineStr">
        <is>
          <t>B00275ED2W</t>
        </is>
      </c>
      <c r="C905" t="inlineStr">
        <is>
          <t>B00275ED2W</t>
        </is>
      </c>
      <c r="D905" t="n">
        <v>803</v>
      </c>
      <c r="E905" t="inlineStr">
        <is>
          <t>803-BOX-BAZIC</t>
        </is>
      </c>
      <c r="F90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5" s="30">
        <f>VLOOKUP(A905,'[5]ItemReport_10001042616_2025-02-'!$A:$U,21,0)</f>
        <v/>
      </c>
      <c r="J905" t="inlineStr">
        <is>
          <t>No Supplies</t>
        </is>
      </c>
    </row>
    <row r="906">
      <c r="A906" t="inlineStr">
        <is>
          <t>803-CASE</t>
        </is>
      </c>
      <c r="B906" t="inlineStr">
        <is>
          <t>B093TS1T13</t>
        </is>
      </c>
      <c r="C906" t="inlineStr">
        <is>
          <t>X003SCIHNZ</t>
        </is>
      </c>
      <c r="D906" t="n">
        <v>803</v>
      </c>
      <c r="E906" t="inlineStr">
        <is>
          <t>FBA_803-CASE</t>
        </is>
      </c>
      <c r="F906" t="inlineStr">
        <is>
          <t>• Apply label “THIS IS A SET”. Apply FNSKU to each case.
• *Make sure all labels stick securely on the case*. Apply outer case label. Cover all visible barcodes on case</t>
        </is>
      </c>
      <c r="I906" s="30">
        <f>VLOOKUP(A906,'[5]ItemReport_10001042616_2025-02-'!$A:$U,21,0)</f>
        <v/>
      </c>
      <c r="J906" t="inlineStr">
        <is>
          <t>No Supplies</t>
        </is>
      </c>
    </row>
    <row r="907" ht="60" customHeight="1">
      <c r="A907" t="inlineStr">
        <is>
          <t>803-SET4</t>
        </is>
      </c>
      <c r="B907" t="inlineStr">
        <is>
          <t>B07RC79KYS</t>
        </is>
      </c>
      <c r="C907" t="inlineStr">
        <is>
          <t>X003SCCWW7</t>
        </is>
      </c>
      <c r="D907" t="n">
        <v>803</v>
      </c>
      <c r="E907" t="inlineStr">
        <is>
          <t>FBA_803-SET4</t>
        </is>
      </c>
      <c r="F907" s="25" t="inlineStr">
        <is>
          <t>• Put 4 pcs (different color) per poly bag. Apply FNSKU on the poly bags.
• Put the poly-bagged sets back to CASE. Discard inner box. (Cover all existing barcodes on the box/case)</t>
        </is>
      </c>
      <c r="H907" s="25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907" s="30">
        <f>VLOOKUP(A907,'[5]ItemReport_10001042616_2025-02-'!$A:$U,21,0)</f>
        <v/>
      </c>
      <c r="J907" t="inlineStr">
        <is>
          <t>Poly Bag 9 x 12</t>
        </is>
      </c>
    </row>
    <row r="908" ht="60" customHeight="1">
      <c r="A908" t="inlineStr">
        <is>
          <t>803-SET4+804-SET6</t>
        </is>
      </c>
      <c r="B908" t="inlineStr">
        <is>
          <t>B08S5YS4WT</t>
        </is>
      </c>
      <c r="C908" t="inlineStr">
        <is>
          <t>X002SZ3PLH</t>
        </is>
      </c>
      <c r="D908" t="inlineStr">
        <is>
          <t>803+804</t>
        </is>
      </c>
      <c r="E908" t="inlineStr">
        <is>
          <t>FBA_803-SET4+804-SET6</t>
        </is>
      </c>
      <c r="F908" s="25" t="inlineStr">
        <is>
          <t>• Put 4 pcs of #803 + 6pcs of #804 into polybag (different color) and apply FNSKU labels on each of the poly bags.
• Insert the poly-bagged sets back to CASE. Discard inner box. Cover Barcode on the outer Box/Case</t>
        </is>
      </c>
      <c r="I908" s="30">
        <f>VLOOKUP(A908,'[5]ItemReport_10001042616_2025-02-'!$A:$U,21,0)</f>
        <v/>
      </c>
      <c r="J908" t="inlineStr">
        <is>
          <t>Poly Bag 10 x 13</t>
        </is>
      </c>
    </row>
    <row r="909" ht="60" customHeight="1">
      <c r="A909" t="inlineStr">
        <is>
          <t>804-BLUE-PACK2</t>
        </is>
      </c>
      <c r="B909" t="inlineStr">
        <is>
          <t>B0B23836TN</t>
        </is>
      </c>
      <c r="C909" t="inlineStr">
        <is>
          <t>X0039GX5X7</t>
        </is>
      </c>
      <c r="D909" t="n">
        <v>804</v>
      </c>
      <c r="E909" t="inlineStr">
        <is>
          <t>FBA_804-BLUE-PACK2</t>
        </is>
      </c>
      <c r="F909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09" s="30">
        <f>VLOOKUP(A909,'[5]ItemReport_10001042616_2025-02-'!$A:$U,21,0)</f>
        <v/>
      </c>
      <c r="J909" t="inlineStr">
        <is>
          <t>Poly Bag 7.5 x 10.5</t>
        </is>
      </c>
    </row>
    <row r="910" ht="60" customHeight="1">
      <c r="A910" t="inlineStr">
        <is>
          <t>80169-SET2+765-EA</t>
        </is>
      </c>
      <c r="H910" s="39" t="inlineStr">
        <is>
          <t>• Put 2 pc #80169, 1pc #765 into polybag and apply Item label on each of the poly bags.
• Insert the poly-bagged sets to CASE (Cover all existing barcodes on the box/case)</t>
        </is>
      </c>
      <c r="I910" s="30">
        <f>VLOOKUP(A910,'[5]ItemReport_10001042616_2025-02-'!$A:$U,21,0)</f>
        <v/>
      </c>
    </row>
    <row r="911">
      <c r="A911" t="inlineStr">
        <is>
          <t>804-BOX-0</t>
        </is>
      </c>
      <c r="B911" t="inlineStr">
        <is>
          <t>B005177VPE</t>
        </is>
      </c>
      <c r="C911" t="inlineStr">
        <is>
          <t>X003UM9A39</t>
        </is>
      </c>
      <c r="D911" t="n">
        <v>804</v>
      </c>
      <c r="E911" t="inlineStr">
        <is>
          <t>FBA_804-BOX-0</t>
        </is>
      </c>
      <c r="F91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11" s="30">
        <f>VLOOKUP(A911,'[5]ItemReport_10001042616_2025-02-'!$A:$U,21,0)</f>
        <v/>
      </c>
      <c r="J911" t="inlineStr">
        <is>
          <t>No Supplies</t>
        </is>
      </c>
    </row>
    <row r="912" ht="45" customHeight="1">
      <c r="A912" t="inlineStr">
        <is>
          <t>8025-CASE</t>
        </is>
      </c>
      <c r="D912" t="n">
        <v>8025</v>
      </c>
      <c r="H912" s="39" t="inlineStr">
        <is>
          <t>• Prepack. Seal box. Apply Item label on box.
• 6 boxes per CASE BX-191313
• Apply outer case label</t>
        </is>
      </c>
      <c r="I912" s="30">
        <f>VLOOKUP(A912,'[5]ItemReport_10001042616_2025-02-'!$A:$U,21,0)</f>
        <v/>
      </c>
    </row>
    <row r="913">
      <c r="A913" t="inlineStr">
        <is>
          <t>804-BOX-B</t>
        </is>
      </c>
      <c r="B913" t="inlineStr">
        <is>
          <t>B004MTP43S</t>
        </is>
      </c>
      <c r="C913" t="inlineStr">
        <is>
          <t>X0038EG6DL</t>
        </is>
      </c>
      <c r="D913" t="n">
        <v>804</v>
      </c>
      <c r="E913" t="inlineStr">
        <is>
          <t>FBA_804-BOX-B</t>
        </is>
      </c>
      <c r="F91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13" s="30">
        <f>VLOOKUP(A913,'[5]ItemReport_10001042616_2025-02-'!$A:$U,21,0)</f>
        <v/>
      </c>
      <c r="J913" t="inlineStr">
        <is>
          <t>No Supplies</t>
        </is>
      </c>
    </row>
    <row r="914">
      <c r="A914" t="inlineStr">
        <is>
          <t>804-CASE</t>
        </is>
      </c>
      <c r="B914" t="inlineStr">
        <is>
          <t>B005OYUIVS</t>
        </is>
      </c>
      <c r="C914" t="inlineStr">
        <is>
          <t>X003SC3AUP</t>
        </is>
      </c>
      <c r="D914" t="n">
        <v>804</v>
      </c>
      <c r="E914" t="inlineStr">
        <is>
          <t>FBA_804-CASE</t>
        </is>
      </c>
      <c r="F914" t="inlineStr">
        <is>
          <t>• Apply label “THIS IS A SET”. Apply FNSKU to each case.
• *Make sure all labels stick securely on the case*. Apply outer case label. Cover all visible barcodes on case</t>
        </is>
      </c>
      <c r="H914" s="17" t="inlineStr">
        <is>
          <t>• Apply label “THIS IS A SET” *DO NOT cover Case barcode*
• Apply outer case label</t>
        </is>
      </c>
      <c r="I914" s="30">
        <f>VLOOKUP(A914,'[5]ItemReport_10001042616_2025-02-'!$A:$U,21,0)</f>
        <v/>
      </c>
      <c r="J914" t="inlineStr">
        <is>
          <t>No Supplies</t>
        </is>
      </c>
    </row>
    <row r="915" ht="45" customHeight="1">
      <c r="A915" t="inlineStr">
        <is>
          <t>804-CASE-B</t>
        </is>
      </c>
      <c r="B915" t="inlineStr">
        <is>
          <t>B005177WCG</t>
        </is>
      </c>
      <c r="C915" t="inlineStr">
        <is>
          <t>B005177WCG</t>
        </is>
      </c>
      <c r="D915" t="n">
        <v>804</v>
      </c>
      <c r="E915" t="inlineStr">
        <is>
          <t>FBA_804-CASE-B</t>
        </is>
      </c>
      <c r="F915" s="25" t="inlineStr">
        <is>
          <t>• Apply label “THIS IS A SET” **DO NOT COVER CASE BARCODE**
• Apply outer case label accordingly to match item#</t>
        </is>
      </c>
      <c r="I915" s="30">
        <f>VLOOKUP(A915,'[5]ItemReport_10001042616_2025-02-'!$A:$U,21,0)</f>
        <v/>
      </c>
      <c r="J915" t="inlineStr">
        <is>
          <t>No Supplies</t>
        </is>
      </c>
    </row>
    <row r="916" ht="60" customHeight="1">
      <c r="A916" t="inlineStr">
        <is>
          <t>804-LIMEGREEN-PACK2</t>
        </is>
      </c>
      <c r="B916" t="inlineStr">
        <is>
          <t>B0B23FT6G9</t>
        </is>
      </c>
      <c r="C916" t="inlineStr">
        <is>
          <t>X0039H5FST</t>
        </is>
      </c>
      <c r="D916" t="n">
        <v>804</v>
      </c>
      <c r="E916" t="inlineStr">
        <is>
          <t>FBA_804-LIMEGREEN-PACK2</t>
        </is>
      </c>
      <c r="F916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6" s="30">
        <f>VLOOKUP(A916,'[5]ItemReport_10001042616_2025-02-'!$A:$U,21,0)</f>
        <v/>
      </c>
      <c r="J916" t="inlineStr">
        <is>
          <t>Poly Bag 7.5 x 10.5</t>
        </is>
      </c>
    </row>
    <row r="917" ht="60" customHeight="1">
      <c r="A917" t="inlineStr">
        <is>
          <t>804-ORANGE-PACK2</t>
        </is>
      </c>
      <c r="B917" t="inlineStr">
        <is>
          <t>B0B23DJ4QM</t>
        </is>
      </c>
      <c r="C917" t="inlineStr">
        <is>
          <t>X0039GZAT9</t>
        </is>
      </c>
      <c r="D917" t="n">
        <v>804</v>
      </c>
      <c r="E917" t="inlineStr">
        <is>
          <t>FBA_804-ORANGE-PACK2</t>
        </is>
      </c>
      <c r="F917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7" s="30">
        <f>VLOOKUP(A917,'[5]ItemReport_10001042616_2025-02-'!$A:$U,21,0)</f>
        <v/>
      </c>
      <c r="J917" t="inlineStr">
        <is>
          <t>Poly Bag 7.5 x 10.5</t>
        </is>
      </c>
    </row>
    <row r="918" ht="60" customHeight="1">
      <c r="A918" t="inlineStr">
        <is>
          <t>804-PINK-PACK2</t>
        </is>
      </c>
      <c r="B918" t="inlineStr">
        <is>
          <t>B0B237QZCR</t>
        </is>
      </c>
      <c r="C918" t="inlineStr">
        <is>
          <t>X0039GZAY9</t>
        </is>
      </c>
      <c r="D918" t="n">
        <v>804</v>
      </c>
      <c r="E918" t="inlineStr">
        <is>
          <t>FBA_804-PINK-PACK2</t>
        </is>
      </c>
      <c r="F918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8" s="30">
        <f>VLOOKUP(A918,'[5]ItemReport_10001042616_2025-02-'!$A:$U,21,0)</f>
        <v/>
      </c>
      <c r="J918" t="inlineStr">
        <is>
          <t>Poly Bag 7.5 x 10.5</t>
        </is>
      </c>
    </row>
    <row r="919" ht="60" customHeight="1">
      <c r="A919" t="inlineStr">
        <is>
          <t>804-PURPLE-PACK2</t>
        </is>
      </c>
      <c r="B919" t="inlineStr">
        <is>
          <t>B0B2335Y6M</t>
        </is>
      </c>
      <c r="C919" t="inlineStr">
        <is>
          <t>X0039H5C4B</t>
        </is>
      </c>
      <c r="D919" t="n">
        <v>804</v>
      </c>
      <c r="E919" t="inlineStr">
        <is>
          <t>FBA_804-PURPLE-PACK2</t>
        </is>
      </c>
      <c r="F919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9" s="30">
        <f>VLOOKUP(A919,'[5]ItemReport_10001042616_2025-02-'!$A:$U,21,0)</f>
        <v/>
      </c>
      <c r="J919" t="inlineStr">
        <is>
          <t>Poly Bag 7.5 x 10.5</t>
        </is>
      </c>
    </row>
    <row r="920" ht="60" customHeight="1">
      <c r="A920" t="inlineStr">
        <is>
          <t>804-SET6</t>
        </is>
      </c>
      <c r="B920" t="inlineStr">
        <is>
          <t>B07R81PNF1</t>
        </is>
      </c>
      <c r="C920" t="inlineStr">
        <is>
          <t>X003SCIA87</t>
        </is>
      </c>
      <c r="D920" t="n">
        <v>804</v>
      </c>
      <c r="E920" t="inlineStr">
        <is>
          <t>FBA_804-SET6</t>
        </is>
      </c>
      <c r="F920" s="25" t="inlineStr">
        <is>
          <t>• Put 6 pcs per poly bag (6 different color). Apply FNSKU labels on each of the poly bags.
• Put the poly-bagged sets back to CASE (discard inner box) (Cover all existing barcodes on the box/case)</t>
        </is>
      </c>
      <c r="H920" s="39" t="inlineStr">
        <is>
          <t>• Insert 6 pcs per poly bag (6 different color). Apply item label. 
• Insert poly bags back to BOX. (Cover all existing barcodes on the box/case)</t>
        </is>
      </c>
      <c r="I920" s="30">
        <f>VLOOKUP(A920,'[5]ItemReport_10001042616_2025-02-'!$A:$U,21,0)</f>
        <v/>
      </c>
      <c r="J920" t="inlineStr">
        <is>
          <t>Poly Bag 9 x 12</t>
        </is>
      </c>
    </row>
    <row r="921" ht="60" customHeight="1">
      <c r="A921" t="inlineStr">
        <is>
          <t>804-SET6-BAZIC</t>
        </is>
      </c>
      <c r="B921" t="inlineStr">
        <is>
          <t>B00PHEEW5I</t>
        </is>
      </c>
      <c r="C921" t="inlineStr">
        <is>
          <t>X0042TWDZB</t>
        </is>
      </c>
      <c r="E921" t="inlineStr">
        <is>
          <t>FBA_804-SET6-BAZIC</t>
        </is>
      </c>
      <c r="F921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21" s="30">
        <f>VLOOKUP(A921,'[5]ItemReport_10001042616_2025-02-'!$A:$U,21,0)</f>
        <v/>
      </c>
      <c r="J921" t="inlineStr">
        <is>
          <t>Poly Bag 9 x 12</t>
        </is>
      </c>
    </row>
    <row r="922" ht="60" customHeight="1">
      <c r="A922" t="inlineStr">
        <is>
          <t>804-YELLOW-PACK2</t>
        </is>
      </c>
      <c r="B922" t="inlineStr">
        <is>
          <t>B0B23GZH2L</t>
        </is>
      </c>
      <c r="C922" t="inlineStr">
        <is>
          <t>X0039H5C55</t>
        </is>
      </c>
      <c r="D922" t="n">
        <v>804</v>
      </c>
      <c r="E922" t="inlineStr">
        <is>
          <t>FBA_804-YELLOW-PACK2</t>
        </is>
      </c>
      <c r="F922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22" s="30">
        <f>VLOOKUP(A922,'[5]ItemReport_10001042616_2025-02-'!$A:$U,21,0)</f>
        <v/>
      </c>
      <c r="J922" t="inlineStr">
        <is>
          <t>Poly Bag 7.5 x 10.5</t>
        </is>
      </c>
    </row>
    <row r="923">
      <c r="A923" t="inlineStr">
        <is>
          <t>805-BOX</t>
        </is>
      </c>
      <c r="B923" t="inlineStr">
        <is>
          <t>B07XQFXWMH</t>
        </is>
      </c>
      <c r="F92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23" s="30">
        <f>VLOOKUP(A923,'[5]ItemReport_10001042616_2025-02-'!$A:$U,21,0)</f>
        <v/>
      </c>
      <c r="J923" t="inlineStr">
        <is>
          <t>No Supplies</t>
        </is>
      </c>
    </row>
    <row r="924" ht="60" customHeight="1">
      <c r="A924" t="inlineStr">
        <is>
          <t>805-SET6</t>
        </is>
      </c>
      <c r="B924" t="inlineStr">
        <is>
          <t>B07RCL7XGY</t>
        </is>
      </c>
      <c r="F924" s="25" t="inlineStr">
        <is>
          <t>• Put 6 pcs (different color) into polybag and apply FNSKU labels on each of the poly bags.
• Insert the poly-bagged sets back to CASE (Cover all existing barcodes on the box/case)</t>
        </is>
      </c>
      <c r="H924" s="39" t="inlineStr">
        <is>
          <t>• Put 6 pcs into polybag (different color), apply Item label on poly bags.
• Insert the poly-bagged sets back to BOX (Cover all existing barcodes on the box/case)</t>
        </is>
      </c>
      <c r="I924" s="30">
        <f>VLOOKUP(A924,'[5]ItemReport_10001042616_2025-02-'!$A:$U,21,0)</f>
        <v/>
      </c>
      <c r="J924" t="inlineStr">
        <is>
          <t>Poly Bag 10 x 13</t>
        </is>
      </c>
    </row>
    <row r="925" ht="45" customHeight="1">
      <c r="A925" t="inlineStr">
        <is>
          <t>807-BOX</t>
        </is>
      </c>
      <c r="B925" t="inlineStr">
        <is>
          <t>B07XJZGC3J</t>
        </is>
      </c>
      <c r="C925" t="inlineStr">
        <is>
          <t>X003SC38H5</t>
        </is>
      </c>
      <c r="D925" t="n">
        <v>807</v>
      </c>
      <c r="E925" t="inlineStr">
        <is>
          <t>FBA_807-BOX</t>
        </is>
      </c>
      <c r="F9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25" s="25" t="inlineStr">
        <is>
          <t>• For inner box: apply “THIS IS A SET” label. *DO NOT cover Box barcode*
• Apply outer case label</t>
        </is>
      </c>
      <c r="I925" s="30">
        <f>VLOOKUP(A925,'[5]ItemReport_10001042616_2025-02-'!$A:$U,21,0)</f>
        <v/>
      </c>
      <c r="J925" t="inlineStr">
        <is>
          <t>No Supplies</t>
        </is>
      </c>
    </row>
    <row r="926" ht="45" customHeight="1">
      <c r="A926" t="inlineStr">
        <is>
          <t>807-CASE</t>
        </is>
      </c>
      <c r="B926" t="inlineStr">
        <is>
          <t>B093VK3Y3P</t>
        </is>
      </c>
      <c r="C926" t="inlineStr">
        <is>
          <t>B093VK3Y3P</t>
        </is>
      </c>
      <c r="D926" t="n">
        <v>807</v>
      </c>
      <c r="E926" t="inlineStr">
        <is>
          <t>FBA_807-CASE</t>
        </is>
      </c>
      <c r="F926" s="25" t="inlineStr">
        <is>
          <t>• Apply label “THIS IS A SET” **DO NOT COVER CASE BARCODE**
• Apply outer case label accordingly to match item#</t>
        </is>
      </c>
      <c r="H926" s="17" t="inlineStr">
        <is>
          <t>• Apply label “THIS IS A SET” *DO NOT cover Case barcode*
• Apply outer case label</t>
        </is>
      </c>
      <c r="I926" s="30">
        <f>VLOOKUP(A926,'[5]ItemReport_10001042616_2025-02-'!$A:$U,21,0)</f>
        <v/>
      </c>
      <c r="J926" t="inlineStr">
        <is>
          <t>No Supplies</t>
        </is>
      </c>
    </row>
    <row r="927" ht="60" customHeight="1">
      <c r="A927" t="inlineStr">
        <is>
          <t>807-SET6</t>
        </is>
      </c>
      <c r="B927" t="inlineStr">
        <is>
          <t>B07T9NZN1N</t>
        </is>
      </c>
      <c r="C927" t="inlineStr">
        <is>
          <t>X003BSZ6JT</t>
        </is>
      </c>
      <c r="D927" t="n">
        <v>807</v>
      </c>
      <c r="E927" t="inlineStr">
        <is>
          <t>FBA_807-SET6</t>
        </is>
      </c>
      <c r="F927" s="25" t="inlineStr">
        <is>
          <t>• Put 6 pcs per poly bag (different color). Apply FNSKU on the poly bags.
• Put the poly-bagged sets back to CASE. Discard inner box (Cover all existing barcodes on the box/case)</t>
        </is>
      </c>
      <c r="H927" s="39" t="inlineStr">
        <is>
          <t>• Insert 6 pcs per poly bag (6 different color). Apply item labels on each of the poly bags.
• Insert the poly-bagged sets back to BOX (Cover all existing barcodes on the box/case)</t>
        </is>
      </c>
      <c r="I927" s="30">
        <f>VLOOKUP(A927,'[5]ItemReport_10001042616_2025-02-'!$A:$U,21,0)</f>
        <v/>
      </c>
      <c r="J927" t="inlineStr">
        <is>
          <t>Poly Bag 9 x 12</t>
        </is>
      </c>
    </row>
    <row r="928" ht="45" customHeight="1">
      <c r="A928" t="inlineStr">
        <is>
          <t>808-BOX</t>
        </is>
      </c>
      <c r="B928" t="inlineStr">
        <is>
          <t>B09DP1XY7N</t>
        </is>
      </c>
      <c r="C928" t="inlineStr">
        <is>
          <t>X00384Y0NT</t>
        </is>
      </c>
      <c r="D928" t="n">
        <v>808</v>
      </c>
      <c r="E928" t="inlineStr">
        <is>
          <t>FBA_808-BOX</t>
        </is>
      </c>
      <c r="F92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28" s="25" t="inlineStr">
        <is>
          <t>• For inner box: apply “THIS IS A SET” label. *DO NOT cover Box barcode*
• Apply outer case label</t>
        </is>
      </c>
      <c r="I928" s="30">
        <f>VLOOKUP(A928,'[5]ItemReport_10001042616_2025-02-'!$A:$U,21,0)</f>
        <v/>
      </c>
      <c r="J928" t="inlineStr">
        <is>
          <t>No Supplies</t>
        </is>
      </c>
    </row>
    <row r="929">
      <c r="A929" t="inlineStr">
        <is>
          <t>808-BOX-1</t>
        </is>
      </c>
      <c r="B929" t="inlineStr">
        <is>
          <t>B0BFR4S7M2</t>
        </is>
      </c>
      <c r="F929" t="inlineStr">
        <is>
          <t>• For inner box: apply “THIS IS A SET” label. *DO NOT cover Box barcode*
• Apply outer case label accordingly to match item# (Cover barcodes on the CASE)</t>
        </is>
      </c>
      <c r="I929" s="30">
        <f>VLOOKUP(A929,'[5]ItemReport_10001042616_2025-02-'!$A:$U,21,0)</f>
        <v/>
      </c>
      <c r="J929" t="inlineStr">
        <is>
          <t>No Supplies</t>
        </is>
      </c>
    </row>
    <row r="930" ht="45" customHeight="1">
      <c r="A930" t="inlineStr">
        <is>
          <t>808-CASE</t>
        </is>
      </c>
      <c r="B930" t="inlineStr">
        <is>
          <t>B09DP48BJS</t>
        </is>
      </c>
      <c r="C930" t="inlineStr">
        <is>
          <t>B09DP48BJS</t>
        </is>
      </c>
      <c r="D930" t="n">
        <v>808</v>
      </c>
      <c r="E930" t="inlineStr">
        <is>
          <t>FBA_808-CASE</t>
        </is>
      </c>
      <c r="F930" s="25" t="inlineStr">
        <is>
          <t>• Apply label “THIS IS A SET” **DO NOT COVER CASE BARCODE**
• Apply outer case label accordingly to match item#</t>
        </is>
      </c>
      <c r="H930" s="17" t="inlineStr">
        <is>
          <t>• Apply label “THIS IS A SET” *DO NOT cover Case barcode*
• Apply outer case label</t>
        </is>
      </c>
      <c r="I930" s="30">
        <f>VLOOKUP(A930,'[5]ItemReport_10001042616_2025-02-'!$A:$U,21,0)</f>
        <v/>
      </c>
      <c r="J930" t="inlineStr">
        <is>
          <t>No Supplies</t>
        </is>
      </c>
    </row>
    <row r="931">
      <c r="A931" t="inlineStr">
        <is>
          <t>808-EACH</t>
        </is>
      </c>
      <c r="B931" t="inlineStr">
        <is>
          <t>B09DP3TR4F</t>
        </is>
      </c>
      <c r="C931" t="inlineStr">
        <is>
          <t>B09DP3TR4F</t>
        </is>
      </c>
      <c r="D931" t="n">
        <v>808</v>
      </c>
      <c r="E931" t="inlineStr">
        <is>
          <t>FBA_808-EACH</t>
        </is>
      </c>
      <c r="F931" t="inlineStr">
        <is>
          <t xml:space="preserve">Apply outer box/case label accordingly to match item# (Cover all existing barcodes on the box/case) </t>
        </is>
      </c>
      <c r="H931" s="17" t="inlineStr">
        <is>
          <t xml:space="preserve">Apply outer box/case label accordingly to match item# (Cover all existing barcodes on box and case) </t>
        </is>
      </c>
      <c r="I931" s="30">
        <f>VLOOKUP(A931,'[5]ItemReport_10001042616_2025-02-'!$A:$U,21,0)</f>
        <v/>
      </c>
      <c r="J931" t="inlineStr">
        <is>
          <t>No Supplies</t>
        </is>
      </c>
    </row>
    <row r="932" ht="60" customHeight="1">
      <c r="A932" t="inlineStr">
        <is>
          <t>808-PACK2</t>
        </is>
      </c>
      <c r="B932" t="inlineStr">
        <is>
          <t>B09GD5961M</t>
        </is>
      </c>
      <c r="C932" t="inlineStr">
        <is>
          <t>X0039GZAX5</t>
        </is>
      </c>
      <c r="D932" t="n">
        <v>808</v>
      </c>
      <c r="E932" t="inlineStr">
        <is>
          <t>FBA_808-PACK2</t>
        </is>
      </c>
      <c r="F932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932" s="25" t="inlineStr">
        <is>
          <t>• Put 2 pcs into polybag and apply item labels on each of the poly bags.
• Insert the poly-bagged sets back to CASE (Discard inner box) (Cover all existing barcodes on the box/case)</t>
        </is>
      </c>
      <c r="I932" s="30">
        <f>VLOOKUP(A932,'[5]ItemReport_10001042616_2025-02-'!$A:$U,21,0)</f>
        <v/>
      </c>
      <c r="J932" t="inlineStr">
        <is>
          <t>Poly Bag 7.5 x 10</t>
        </is>
      </c>
    </row>
    <row r="933" ht="60" customHeight="1">
      <c r="A933" t="inlineStr">
        <is>
          <t>808-PACK4</t>
        </is>
      </c>
      <c r="B933" t="inlineStr">
        <is>
          <t>B09DNNNHHH</t>
        </is>
      </c>
      <c r="C933" t="inlineStr">
        <is>
          <t>X003SCCY9X</t>
        </is>
      </c>
      <c r="D933" t="n">
        <v>808</v>
      </c>
      <c r="E933" t="inlineStr">
        <is>
          <t>FBA_808-PACK4</t>
        </is>
      </c>
      <c r="F933" s="25" t="inlineStr">
        <is>
          <t xml:space="preserve">• Put 4 pcs into polybag and apply FNSKU labels on each of the poly bags.
• Insert the poly-bagged sets back to CASE. Discard inner box (Cover all existing barcodes on the box/case) </t>
        </is>
      </c>
      <c r="H933" s="39" t="inlineStr">
        <is>
          <t>• Put 4 pcs into polybag and apply item labels on each of the poly bags.
• 3Insert the poly-bagged sets back to CASE. Discard inner box (Cover all existing barcodes on the box/case)</t>
        </is>
      </c>
      <c r="I933" s="30">
        <f>VLOOKUP(A933,'[5]ItemReport_10001042616_2025-02-'!$A:$U,21,0)</f>
        <v/>
      </c>
      <c r="J933" t="inlineStr">
        <is>
          <t>Poly Bag 9 x 12</t>
        </is>
      </c>
    </row>
    <row r="934" ht="45" customHeight="1">
      <c r="A934" t="inlineStr">
        <is>
          <t>809-BOX</t>
        </is>
      </c>
      <c r="B934" t="inlineStr">
        <is>
          <t>B09DP3SMFY</t>
        </is>
      </c>
      <c r="C934" t="inlineStr">
        <is>
          <t>B09DP3SMFY</t>
        </is>
      </c>
      <c r="D934" t="n">
        <v>809</v>
      </c>
      <c r="E934" t="inlineStr">
        <is>
          <t>FBA_809-BOX</t>
        </is>
      </c>
      <c r="F934" s="25" t="inlineStr">
        <is>
          <t>• Apply label “THIS IS A SET”.
• *Make sure all labels stick securely on the case*. Apply outer case label. Cover all visible barcodes on case</t>
        </is>
      </c>
      <c r="H934" s="25" t="inlineStr">
        <is>
          <t>• For inner box: apply “THIS IS A SET” label. *DO NOT cover Box barcode*
• Apply outer case label</t>
        </is>
      </c>
      <c r="I934" s="30">
        <f>VLOOKUP(A934,'[5]ItemReport_10001042616_2025-02-'!$A:$U,21,0)</f>
        <v/>
      </c>
      <c r="J934" t="inlineStr">
        <is>
          <t>No Supplies</t>
        </is>
      </c>
    </row>
    <row r="935">
      <c r="A935" t="inlineStr">
        <is>
          <t>809--BOX</t>
        </is>
      </c>
      <c r="B935" t="inlineStr">
        <is>
          <t>B09F14QT9F</t>
        </is>
      </c>
      <c r="C935" t="inlineStr">
        <is>
          <t>X003SC1YC1</t>
        </is>
      </c>
      <c r="E935" t="inlineStr">
        <is>
          <t>FBA_809--BOX</t>
        </is>
      </c>
      <c r="F93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35" s="30">
        <f>VLOOKUP(A935,'[5]ItemReport_10001042616_2025-02-'!$A:$U,21,0)</f>
        <v/>
      </c>
      <c r="J935" t="inlineStr">
        <is>
          <t>No Supplies</t>
        </is>
      </c>
    </row>
    <row r="936">
      <c r="A936" t="inlineStr">
        <is>
          <t>809-BOX-BAZIC</t>
        </is>
      </c>
      <c r="B936" t="inlineStr">
        <is>
          <t>B09JQN1H4Y</t>
        </is>
      </c>
      <c r="C936" t="inlineStr">
        <is>
          <t>X003SCA9NL</t>
        </is>
      </c>
      <c r="D936" t="n">
        <v>809</v>
      </c>
      <c r="E936" t="inlineStr">
        <is>
          <t>FBA_809-BOX-BAZIC</t>
        </is>
      </c>
      <c r="F93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36" s="30">
        <f>VLOOKUP(A936,'[5]ItemReport_10001042616_2025-02-'!$A:$U,21,0)</f>
        <v/>
      </c>
      <c r="J936" t="inlineStr">
        <is>
          <t>No Supplies</t>
        </is>
      </c>
    </row>
    <row r="937" ht="45" customHeight="1">
      <c r="A937" t="inlineStr">
        <is>
          <t>809-CASE</t>
        </is>
      </c>
      <c r="B937" t="inlineStr">
        <is>
          <t>B09DNL2WQW</t>
        </is>
      </c>
      <c r="C937" t="inlineStr">
        <is>
          <t>B09DNL2WQW</t>
        </is>
      </c>
      <c r="D937" t="n">
        <v>809</v>
      </c>
      <c r="E937" t="inlineStr">
        <is>
          <t>FBA_809-CASE</t>
        </is>
      </c>
      <c r="F937" s="25" t="inlineStr">
        <is>
          <t>• Apply label “THIS IS A SET” **DO NOT COVER CASE BARCODE**
• Apply outer case label accordingly to match item#</t>
        </is>
      </c>
      <c r="H937" s="17" t="inlineStr">
        <is>
          <t>• Apply label “THIS IS A SET” *DO NOT cover Case barcode*
• Apply outer case label</t>
        </is>
      </c>
      <c r="I937" s="30">
        <f>VLOOKUP(A937,'[5]ItemReport_10001042616_2025-02-'!$A:$U,21,0)</f>
        <v/>
      </c>
      <c r="J937" t="inlineStr">
        <is>
          <t>No Supplies</t>
        </is>
      </c>
    </row>
    <row r="938">
      <c r="A938" t="inlineStr">
        <is>
          <t>809--CASE</t>
        </is>
      </c>
      <c r="B938" t="inlineStr">
        <is>
          <t>B09F14NZMZ</t>
        </is>
      </c>
      <c r="C938" t="inlineStr">
        <is>
          <t>X003SBSK47</t>
        </is>
      </c>
      <c r="D938" t="n">
        <v>809</v>
      </c>
      <c r="E938" t="inlineStr">
        <is>
          <t>FBA_809--CASE</t>
        </is>
      </c>
      <c r="F938" t="inlineStr">
        <is>
          <t>• Apply label “THIS IS A SET”. Apply FNSKU to each case.
• *Make sure all labels stick securely on the case*. Apply outer case label. Cover all visible barcodes on case</t>
        </is>
      </c>
      <c r="I938" s="30">
        <f>VLOOKUP(A938,'[5]ItemReport_10001042616_2025-02-'!$A:$U,21,0)</f>
        <v/>
      </c>
      <c r="J938" t="inlineStr">
        <is>
          <t>No Supplies</t>
        </is>
      </c>
    </row>
    <row r="939" ht="60" customHeight="1">
      <c r="A939" t="inlineStr">
        <is>
          <t>809-SET6</t>
        </is>
      </c>
      <c r="B939" t="inlineStr">
        <is>
          <t>B09HL5JHLT</t>
        </is>
      </c>
      <c r="C939" t="inlineStr">
        <is>
          <t>X0031MTKF1</t>
        </is>
      </c>
      <c r="D939" t="n">
        <v>809</v>
      </c>
      <c r="E939" t="inlineStr">
        <is>
          <t>809-SET6</t>
        </is>
      </c>
      <c r="F939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H939" s="39" t="inlineStr">
        <is>
          <t>• Insert 6 pcs per poly bag (6 different color). Apply item label on each of the poly bags.
• Insert the poly-bagged sets back to BOX (Cover all existing barcodes on the box/case)</t>
        </is>
      </c>
      <c r="I939" s="30">
        <f>VLOOKUP(A939,'[5]ItemReport_10001042616_2025-02-'!$A:$U,21,0)</f>
        <v/>
      </c>
      <c r="J939" t="inlineStr">
        <is>
          <t>Poly Bag 9 x 12</t>
        </is>
      </c>
    </row>
    <row r="940" ht="33.75" customHeight="1">
      <c r="A940" t="inlineStr">
        <is>
          <t>809--SET6</t>
        </is>
      </c>
      <c r="B940" t="inlineStr">
        <is>
          <t>B09F18RK89</t>
        </is>
      </c>
      <c r="C940" t="inlineStr">
        <is>
          <t>X003SBSJ89</t>
        </is>
      </c>
      <c r="D940" t="n">
        <v>809</v>
      </c>
      <c r="E940" t="inlineStr">
        <is>
          <t>FBA_809--SET6</t>
        </is>
      </c>
      <c r="F940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40" s="30">
        <f>VLOOKUP(A940,'[5]ItemReport_10001042616_2025-02-'!$A:$U,21,0)</f>
        <v/>
      </c>
      <c r="J940" t="inlineStr">
        <is>
          <t>Poly Bag 9 x 12</t>
        </is>
      </c>
    </row>
    <row r="941" ht="60" customHeight="1">
      <c r="A941" t="inlineStr">
        <is>
          <t>809-SETOF6</t>
        </is>
      </c>
      <c r="B941" t="inlineStr">
        <is>
          <t>B09HL5JHLT</t>
        </is>
      </c>
      <c r="C941" t="inlineStr">
        <is>
          <t>X0031MTKF1</t>
        </is>
      </c>
      <c r="D941" t="n">
        <v>809</v>
      </c>
      <c r="E941" t="inlineStr">
        <is>
          <t>FBA_809-SETOF6</t>
        </is>
      </c>
      <c r="F941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41" s="30">
        <f>VLOOKUP(A941,'[5]ItemReport_10001042616_2025-02-'!$A:$U,21,0)</f>
        <v/>
      </c>
      <c r="J941" t="inlineStr">
        <is>
          <t>Poly Bag 9 x 12</t>
        </is>
      </c>
    </row>
    <row r="942" ht="60" customHeight="1">
      <c r="A942" t="inlineStr">
        <is>
          <t>810-BL-PACK2</t>
        </is>
      </c>
      <c r="B942" t="inlineStr">
        <is>
          <t>B0BPJPD5R1</t>
        </is>
      </c>
      <c r="C942" t="inlineStr">
        <is>
          <t>X003KDW1BL</t>
        </is>
      </c>
      <c r="D942" t="n">
        <v>810</v>
      </c>
      <c r="E942" t="inlineStr">
        <is>
          <t>FBA_810-BL-PACK2</t>
        </is>
      </c>
      <c r="F942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2" s="30">
        <f>VLOOKUP(A942,'[5]ItemReport_10001042616_2025-02-'!$A:$U,21,0)</f>
        <v/>
      </c>
      <c r="J942" t="inlineStr">
        <is>
          <t>Poly Bag 7.5 x 10.5</t>
        </is>
      </c>
    </row>
    <row r="943" ht="60" customHeight="1">
      <c r="A943" t="inlineStr">
        <is>
          <t>810-BOX</t>
        </is>
      </c>
      <c r="B943" t="inlineStr">
        <is>
          <t>B09DNV6MG1</t>
        </is>
      </c>
      <c r="C943" t="inlineStr">
        <is>
          <t>B09DNV6MG1</t>
        </is>
      </c>
      <c r="D943" t="n">
        <v>810</v>
      </c>
      <c r="E943" t="inlineStr">
        <is>
          <t>FBA_810-BOX</t>
        </is>
      </c>
      <c r="F943" s="25" t="inlineStr">
        <is>
          <t>• For inner box: apply “THIS IS A SET” label. *DO NOT cover Box barcode*
• Apply outer case label accordingly to match item# (Cover barcodes on the CASE)</t>
        </is>
      </c>
      <c r="H943" s="25" t="inlineStr">
        <is>
          <t>• For inner box: apply “THIS IS A SET” label. *DO NOT cover Box barcode*
• Apply outer case label</t>
        </is>
      </c>
      <c r="I943" s="30">
        <f>VLOOKUP(A943,'[5]ItemReport_10001042616_2025-02-'!$A:$U,21,0)</f>
        <v/>
      </c>
      <c r="J943" t="inlineStr">
        <is>
          <t>No Supplies</t>
        </is>
      </c>
    </row>
    <row r="944" ht="60" customHeight="1">
      <c r="A944" t="inlineStr">
        <is>
          <t>810-GN-PACK2</t>
        </is>
      </c>
      <c r="B944" t="inlineStr">
        <is>
          <t>B0BPJJ5YWM</t>
        </is>
      </c>
      <c r="C944" t="inlineStr">
        <is>
          <t>X003KDV75R</t>
        </is>
      </c>
      <c r="D944" t="n">
        <v>810</v>
      </c>
      <c r="E944" t="inlineStr">
        <is>
          <t>FBA_810-GN-PACK2</t>
        </is>
      </c>
      <c r="F944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4" s="30">
        <f>VLOOKUP(A944,'[5]ItemReport_10001042616_2025-02-'!$A:$U,21,0)</f>
        <v/>
      </c>
      <c r="J944" t="inlineStr">
        <is>
          <t>Poly Bag 7.5 x 10.5</t>
        </is>
      </c>
    </row>
    <row r="945" ht="60" customHeight="1">
      <c r="A945" t="inlineStr">
        <is>
          <t>810-GY-PACK2</t>
        </is>
      </c>
      <c r="B945" t="inlineStr">
        <is>
          <t>B0BPJLZLLW</t>
        </is>
      </c>
      <c r="C945" t="inlineStr">
        <is>
          <t>X003KDQIZV</t>
        </is>
      </c>
      <c r="D945" t="n">
        <v>810</v>
      </c>
      <c r="E945" t="inlineStr">
        <is>
          <t>FBA_810-GY-PACK2</t>
        </is>
      </c>
      <c r="F945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5" s="30">
        <f>VLOOKUP(A945,'[5]ItemReport_10001042616_2025-02-'!$A:$U,21,0)</f>
        <v/>
      </c>
      <c r="J945" t="inlineStr">
        <is>
          <t>Poly Bag 7.5 x 10.5</t>
        </is>
      </c>
    </row>
    <row r="946" ht="60" customHeight="1">
      <c r="A946" t="inlineStr">
        <is>
          <t>810-OR-PACK2</t>
        </is>
      </c>
      <c r="B946" t="inlineStr">
        <is>
          <t>B0BPJW18HP</t>
        </is>
      </c>
      <c r="C946" t="inlineStr">
        <is>
          <t>X003KDRU5D</t>
        </is>
      </c>
      <c r="D946" t="n">
        <v>810</v>
      </c>
      <c r="E946" t="inlineStr">
        <is>
          <t>FBA_810-OR-PACK2</t>
        </is>
      </c>
      <c r="F946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6" s="30">
        <f>VLOOKUP(A946,'[5]ItemReport_10001042616_2025-02-'!$A:$U,21,0)</f>
        <v/>
      </c>
      <c r="J946" t="inlineStr">
        <is>
          <t>Poly Bag 7.5 x 10.5</t>
        </is>
      </c>
    </row>
    <row r="947" ht="60" customHeight="1">
      <c r="A947" t="inlineStr">
        <is>
          <t>810-PNK-PACK2</t>
        </is>
      </c>
      <c r="B947" t="inlineStr">
        <is>
          <t>B0BPJPD5QX</t>
        </is>
      </c>
      <c r="C947" t="inlineStr">
        <is>
          <t>X003KDW1BV</t>
        </is>
      </c>
      <c r="D947" t="n">
        <v>810</v>
      </c>
      <c r="E947" t="inlineStr">
        <is>
          <t>FBA_810-PNK-PACK2</t>
        </is>
      </c>
      <c r="F947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7" s="30">
        <f>VLOOKUP(A947,'[5]ItemReport_10001042616_2025-02-'!$A:$U,21,0)</f>
        <v/>
      </c>
      <c r="J947" t="inlineStr">
        <is>
          <t>Poly Bag 7.5 x 10.5</t>
        </is>
      </c>
    </row>
    <row r="948" ht="60" customHeight="1">
      <c r="A948" t="inlineStr">
        <is>
          <t>810-PP-PACK2</t>
        </is>
      </c>
      <c r="B948" t="inlineStr">
        <is>
          <t>B0BPJTBHZN</t>
        </is>
      </c>
      <c r="C948" t="inlineStr">
        <is>
          <t>X003KDRU53</t>
        </is>
      </c>
      <c r="D948" t="n">
        <v>810</v>
      </c>
      <c r="E948" t="inlineStr">
        <is>
          <t>FBA_810-PP-PACK2</t>
        </is>
      </c>
      <c r="F948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8" s="30">
        <f>VLOOKUP(A948,'[5]ItemReport_10001042616_2025-02-'!$A:$U,21,0)</f>
        <v/>
      </c>
      <c r="J948" t="inlineStr">
        <is>
          <t>Poly Bag 7.5 x 10.5</t>
        </is>
      </c>
    </row>
    <row r="949" ht="60" customHeight="1">
      <c r="A949" t="inlineStr">
        <is>
          <t>810-SET6</t>
        </is>
      </c>
      <c r="B949" t="inlineStr">
        <is>
          <t>B09DPBCNJW</t>
        </is>
      </c>
      <c r="C949" t="inlineStr">
        <is>
          <t>X003S83OA5</t>
        </is>
      </c>
      <c r="D949" t="n">
        <v>810</v>
      </c>
      <c r="E949" t="inlineStr">
        <is>
          <t>FBA_810-SET6</t>
        </is>
      </c>
      <c r="F949" s="25" t="inlineStr">
        <is>
          <t>• Put 6 pcs per poly bag (6 different color). Apply FNSKU labels on each of the poly bags.
• Put the poly-bagged sets back to CASE (discard inner box) (Cover all existing barcodes on the box/case)</t>
        </is>
      </c>
      <c r="H949" s="39" t="inlineStr">
        <is>
          <t>• Insert 6 pcs per poly bag (different color). Apply Item label on each of the poly bags.
• Insert the poly-bagged sets back to BOX (Cover all existing barcodes on the box/case)</t>
        </is>
      </c>
      <c r="I949" s="30">
        <f>VLOOKUP(A949,'[5]ItemReport_10001042616_2025-02-'!$A:$U,21,0)</f>
        <v/>
      </c>
      <c r="J949" t="inlineStr">
        <is>
          <t>Poly Bag 9 x 12</t>
        </is>
      </c>
    </row>
    <row r="950" ht="30" customHeight="1">
      <c r="A950" t="inlineStr">
        <is>
          <t>8026-CASE</t>
        </is>
      </c>
      <c r="D950" t="n">
        <v>8026</v>
      </c>
      <c r="H950" s="39" t="inlineStr">
        <is>
          <t>• Prepack. Seal box. Apply Item label on box.
• Apply outer case label</t>
        </is>
      </c>
      <c r="I950" s="30">
        <f>VLOOKUP(A950,'[5]ItemReport_10001042616_2025-02-'!$A:$U,21,0)</f>
        <v/>
      </c>
    </row>
    <row r="951" ht="60" customHeight="1">
      <c r="A951" t="inlineStr">
        <is>
          <t>811-SET4</t>
        </is>
      </c>
      <c r="B951" t="inlineStr">
        <is>
          <t>B09DNY2RSF</t>
        </is>
      </c>
      <c r="C951" t="inlineStr">
        <is>
          <t>X003SBSK51</t>
        </is>
      </c>
      <c r="D951" t="n">
        <v>811</v>
      </c>
      <c r="E951" t="inlineStr">
        <is>
          <t>FBA_811-SET4</t>
        </is>
      </c>
      <c r="F951" s="25" t="inlineStr">
        <is>
          <t>• Put 4 pcs into polybag (different color) and apply FNSKU labels on each of the poly bags.
• Insert the poly-bagged sets back to CASE. Discard inner box (Cover all existing barcodes on the box/case)</t>
        </is>
      </c>
      <c r="H951" s="39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951" s="30">
        <f>VLOOKUP(A951,'[5]ItemReport_10001042616_2025-02-'!$A:$U,21,0)</f>
        <v/>
      </c>
      <c r="J951" t="inlineStr">
        <is>
          <t>Poly Bag 9 x 12</t>
        </is>
      </c>
    </row>
    <row r="952">
      <c r="A952" t="inlineStr">
        <is>
          <t>812-CASE</t>
        </is>
      </c>
      <c r="B952" t="inlineStr">
        <is>
          <t>B093NN5RDX</t>
        </is>
      </c>
      <c r="C952" t="inlineStr">
        <is>
          <t>X003SC3ASR</t>
        </is>
      </c>
      <c r="D952" t="n">
        <v>812</v>
      </c>
      <c r="E952" t="inlineStr">
        <is>
          <t>FBA_812-CASE</t>
        </is>
      </c>
      <c r="F952" t="inlineStr">
        <is>
          <t>• Apply label “THIS IS A SET”. Apply FNSKU to each case.
• *Make sure all labels stick securely on the case*. Apply outer case label. Cover all visible barcodes on case</t>
        </is>
      </c>
      <c r="I952" s="30">
        <f>VLOOKUP(A952,'[5]ItemReport_10001042616_2025-02-'!$A:$U,21,0)</f>
        <v/>
      </c>
      <c r="J952" t="inlineStr">
        <is>
          <t>No Supplies</t>
        </is>
      </c>
    </row>
    <row r="953" ht="60" customHeight="1">
      <c r="A953" t="inlineStr">
        <is>
          <t>812-SET6</t>
        </is>
      </c>
      <c r="B953" t="inlineStr">
        <is>
          <t>B07RCM1LXW</t>
        </is>
      </c>
      <c r="C953" t="inlineStr">
        <is>
          <t>X0042UE50L</t>
        </is>
      </c>
      <c r="D953" t="n">
        <v>812</v>
      </c>
      <c r="E953" t="inlineStr">
        <is>
          <t>FBA_812-SET6</t>
        </is>
      </c>
      <c r="F953" s="25" t="inlineStr">
        <is>
          <t>• Put 6 pcs into polybag (different color) and apply FNSKU labels on each of the poly bags.
• Insert the poly-bagged sets back to CASE. (Cover all existing barcodes on the box/case)</t>
        </is>
      </c>
      <c r="I953" s="30">
        <f>VLOOKUP(A953,'[5]ItemReport_10001042616_2025-02-'!$A:$U,21,0)</f>
        <v/>
      </c>
      <c r="J953" t="inlineStr">
        <is>
          <t>Poly Bag 12 x 15.5</t>
        </is>
      </c>
    </row>
    <row r="954" ht="60" customHeight="1">
      <c r="A954" t="inlineStr">
        <is>
          <t>816-SET6</t>
        </is>
      </c>
      <c r="B954" t="inlineStr">
        <is>
          <t>B07RBBZNRL</t>
        </is>
      </c>
      <c r="C954" t="inlineStr">
        <is>
          <t>X003SCCX03</t>
        </is>
      </c>
      <c r="D954" t="n">
        <v>816</v>
      </c>
      <c r="E954" t="inlineStr">
        <is>
          <t>FBA_816-SET6</t>
        </is>
      </c>
      <c r="F954" s="25" t="inlineStr">
        <is>
          <t>• Insert 6 pcs per poly bag (6 different color). Apply FNSKU labels on each of the poly bags.
• Insert the poly-bagged sets back to CASE (Cover all existing barcodes on the box/case)</t>
        </is>
      </c>
      <c r="I954" s="30">
        <f>VLOOKUP(A954,'[5]ItemReport_10001042616_2025-02-'!$A:$U,21,0)</f>
        <v/>
      </c>
      <c r="J954" t="inlineStr">
        <is>
          <t>Poly Bag 12 x 15.5</t>
        </is>
      </c>
    </row>
    <row r="955" ht="30" customHeight="1">
      <c r="A955" t="inlineStr">
        <is>
          <t>8027-CASE</t>
        </is>
      </c>
      <c r="D955" t="n">
        <v>8027</v>
      </c>
      <c r="H955" s="39" t="inlineStr">
        <is>
          <t>• Prepack. Seal box. Apply Item label on box.
• Apply outer case label</t>
        </is>
      </c>
      <c r="I955" s="30">
        <f>VLOOKUP(A955,'[5]ItemReport_10001042616_2025-02-'!$A:$U,21,0)</f>
        <v/>
      </c>
    </row>
    <row r="956" ht="45" customHeight="1">
      <c r="A956" t="inlineStr">
        <is>
          <t>834-CASE</t>
        </is>
      </c>
      <c r="B956" t="inlineStr">
        <is>
          <t>B0D7R1R3YG</t>
        </is>
      </c>
      <c r="C956" t="inlineStr">
        <is>
          <t>B0D7R1R3YG</t>
        </is>
      </c>
      <c r="F956" s="25" t="inlineStr">
        <is>
          <t>• Apply label “THIS IS A SET” **DO NOT COVER CASE BARCODE**
• Apply outer case label accordingly to match item#</t>
        </is>
      </c>
      <c r="J956" t="inlineStr">
        <is>
          <t>No Supplies</t>
        </is>
      </c>
    </row>
    <row r="957">
      <c r="A957" t="inlineStr">
        <is>
          <t>834-EACH</t>
        </is>
      </c>
      <c r="B957" t="inlineStr">
        <is>
          <t>B0D7RN1FV3</t>
        </is>
      </c>
      <c r="C957" t="inlineStr">
        <is>
          <t>B0D7RN1FV3</t>
        </is>
      </c>
      <c r="D957" t="n">
        <v>834</v>
      </c>
      <c r="F957" t="inlineStr">
        <is>
          <t xml:space="preserve">Apply outer box/case label accordingly to match item# (Cover all existing barcodes on the box/case) </t>
        </is>
      </c>
      <c r="I957" s="30">
        <f>VLOOKUP(A957,'[5]ItemReport_10001042616_2025-02-'!$A:$U,21,0)</f>
        <v/>
      </c>
      <c r="J957" t="inlineStr">
        <is>
          <t>No Supplies</t>
        </is>
      </c>
    </row>
    <row r="958" ht="45" customHeight="1">
      <c r="A958" t="inlineStr">
        <is>
          <t>834-PACK4</t>
        </is>
      </c>
      <c r="B958" t="inlineStr">
        <is>
          <t>B0D7R1N4Y1</t>
        </is>
      </c>
      <c r="C958" t="inlineStr">
        <is>
          <t>X004KT3ZTB</t>
        </is>
      </c>
      <c r="F958" s="25" t="inlineStr">
        <is>
          <t>• Insert 4 pcs per poly bag. Apply FNSKU on poly bags.
• Insert the poly-bagged sets back to CASE (Cover all existing barcodes on the box/case)</t>
        </is>
      </c>
    </row>
    <row r="959" ht="45" customHeight="1">
      <c r="A959" t="inlineStr">
        <is>
          <t>835-CASE</t>
        </is>
      </c>
      <c r="B959" t="inlineStr">
        <is>
          <t>B0CCBTHXWD</t>
        </is>
      </c>
      <c r="C959" t="inlineStr">
        <is>
          <t>B0CCBTHXWD</t>
        </is>
      </c>
      <c r="F959" s="25" t="inlineStr">
        <is>
          <t>• Apply label “THIS IS A SET” **DO NOT COVER CASE BARCODE**
• Apply outer case label accordingly to match item#</t>
        </is>
      </c>
      <c r="J959" t="inlineStr">
        <is>
          <t>No Supplies</t>
        </is>
      </c>
    </row>
    <row r="960" ht="60" customHeight="1">
      <c r="A960" t="inlineStr">
        <is>
          <t>835-SET4</t>
        </is>
      </c>
      <c r="B960" t="inlineStr">
        <is>
          <t>B0CCC13R34</t>
        </is>
      </c>
      <c r="C960" t="inlineStr">
        <is>
          <t>B0CCC13R34</t>
        </is>
      </c>
      <c r="E960" t="inlineStr">
        <is>
          <t>FBA_835-SET4</t>
        </is>
      </c>
      <c r="F960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I960" s="30">
        <f>VLOOKUP(A960,'[5]ItemReport_10001042616_2025-02-'!$A:$U,21,0)</f>
        <v/>
      </c>
      <c r="J960" t="inlineStr">
        <is>
          <t>Poly Bag 12 x 15.5</t>
        </is>
      </c>
    </row>
    <row r="961" ht="60" customHeight="1">
      <c r="A961" t="inlineStr">
        <is>
          <t>835-SET4-b</t>
        </is>
      </c>
      <c r="B961" t="inlineStr">
        <is>
          <t>B0D98ZL8R2</t>
        </is>
      </c>
      <c r="E961" t="inlineStr">
        <is>
          <t>FBA_835-SET4-b</t>
        </is>
      </c>
      <c r="F961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G961" s="25" t="n"/>
      <c r="I961" s="30" t="n"/>
    </row>
    <row r="962">
      <c r="A962" t="inlineStr">
        <is>
          <t>836-BOX</t>
        </is>
      </c>
      <c r="B962" t="inlineStr">
        <is>
          <t>B07XQN8FJQ</t>
        </is>
      </c>
      <c r="F96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62" s="30">
        <f>VLOOKUP(A962,'[5]ItemReport_10001042616_2025-02-'!$A:$U,21,0)</f>
        <v/>
      </c>
      <c r="J962" t="inlineStr">
        <is>
          <t>No Supplies</t>
        </is>
      </c>
    </row>
    <row r="963" ht="60" customHeight="1">
      <c r="A963" t="inlineStr">
        <is>
          <t>836-SET4</t>
        </is>
      </c>
      <c r="B963" t="inlineStr">
        <is>
          <t>B07RBBZCF4</t>
        </is>
      </c>
      <c r="F963" s="25" t="inlineStr">
        <is>
          <t>• Put 4 pcs (different color) into polybag and apply FNSKU labels on each of the poly bags.
• Insert the poly-bagged sets back to BOX (Cover all existing barcodes on the box/case)</t>
        </is>
      </c>
      <c r="I963" s="30">
        <f>VLOOKUP(A963,'[5]ItemReport_10001042616_2025-02-'!$A:$U,21,0)</f>
        <v/>
      </c>
      <c r="J963" t="inlineStr">
        <is>
          <t>Poly Bag 12 x 15.5</t>
        </is>
      </c>
    </row>
    <row r="964">
      <c r="A964" t="inlineStr">
        <is>
          <t>837-BOX</t>
        </is>
      </c>
      <c r="B964" t="inlineStr">
        <is>
          <t>B00ANT4AAY</t>
        </is>
      </c>
      <c r="F964" t="inlineStr">
        <is>
          <t>• For inner box: apply “THIS IS A SET” label. *DO NOT cover Box barcode*
• Apply outer case label accordingly to match item# (Cover barcodes on the CASE)</t>
        </is>
      </c>
      <c r="I964" s="30">
        <f>VLOOKUP(A964,'[5]ItemReport_10001042616_2025-02-'!$A:$U,21,0)</f>
        <v/>
      </c>
      <c r="J964" t="inlineStr">
        <is>
          <t>No Supplies</t>
        </is>
      </c>
    </row>
    <row r="965" ht="60" customHeight="1">
      <c r="A965" t="inlineStr">
        <is>
          <t>837-SET4</t>
        </is>
      </c>
      <c r="B965" t="inlineStr">
        <is>
          <t>B07RCB9JSP</t>
        </is>
      </c>
      <c r="C965" t="inlineStr">
        <is>
          <t>X0043UZ1HB</t>
        </is>
      </c>
      <c r="E965" t="inlineStr">
        <is>
          <t>FBA_837-SET4</t>
        </is>
      </c>
      <c r="F965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965" s="30">
        <f>VLOOKUP(A965,'[5]ItemReport_10001042616_2025-02-'!$A:$U,21,0)</f>
        <v/>
      </c>
      <c r="J965" t="inlineStr">
        <is>
          <t>Poly Bag 12 x 15.5</t>
        </is>
      </c>
    </row>
    <row r="966">
      <c r="A966" t="inlineStr">
        <is>
          <t>840-CASE</t>
        </is>
      </c>
      <c r="B966" t="inlineStr">
        <is>
          <t>B07XQNRXHD</t>
        </is>
      </c>
      <c r="C966" t="inlineStr">
        <is>
          <t>X003SCIA3H</t>
        </is>
      </c>
      <c r="D966" t="n">
        <v>840</v>
      </c>
      <c r="E966" t="inlineStr">
        <is>
          <t>FBA_840-CASE</t>
        </is>
      </c>
      <c r="F966" t="inlineStr">
        <is>
          <t>• Apply label “THIS IS A SET”. Apply FNSKU to each case.
• *Make sure all labels stick securely on the case*. Apply outer case label. Cover all visible barcodes on case</t>
        </is>
      </c>
      <c r="I966" s="30">
        <f>VLOOKUP(A966,'[5]ItemReport_10001042616_2025-02-'!$A:$U,21,0)</f>
        <v/>
      </c>
      <c r="J966" t="inlineStr">
        <is>
          <t>No Supplies</t>
        </is>
      </c>
    </row>
    <row r="967">
      <c r="A967" t="inlineStr">
        <is>
          <t>841-CASE</t>
        </is>
      </c>
      <c r="B967" t="inlineStr">
        <is>
          <t>B07XQLG446</t>
        </is>
      </c>
      <c r="C967" t="inlineStr">
        <is>
          <t>X003SCIA37</t>
        </is>
      </c>
      <c r="D967" t="n">
        <v>841</v>
      </c>
      <c r="E967" t="inlineStr">
        <is>
          <t>FBA_841-CASE</t>
        </is>
      </c>
      <c r="F967" t="inlineStr">
        <is>
          <t>• Apply label “THIS IS A SET”. Apply FNSKU to each case.
• *Make sure all labels stick securely on the case*. Apply outer case label. Cover all visible barcodes on case</t>
        </is>
      </c>
      <c r="I967" s="30">
        <f>VLOOKUP(A967,'[5]ItemReport_10001042616_2025-02-'!$A:$U,21,0)</f>
        <v/>
      </c>
      <c r="J967" t="inlineStr">
        <is>
          <t>No Supplies</t>
        </is>
      </c>
    </row>
    <row r="968" ht="60" customHeight="1">
      <c r="A968" t="inlineStr">
        <is>
          <t>84200-SET2</t>
        </is>
      </c>
      <c r="B968" t="inlineStr">
        <is>
          <t>B08BQWB7QZ</t>
        </is>
      </c>
      <c r="C968" t="inlineStr">
        <is>
          <t>X004BHQAU3</t>
        </is>
      </c>
      <c r="F968" s="25" t="inlineStr">
        <is>
          <t>• Put 2 pcs (different color) into polybag and apply FNSKU labels on each of the poly bags.
• Insert the poly-bagged sets back to CASE (Cover all existing barcodes on the box/case)</t>
        </is>
      </c>
      <c r="I968" s="30">
        <f>VLOOKUP(A968,'[5]ItemReport_10001042616_2025-02-'!$A:$U,21,0)</f>
        <v/>
      </c>
    </row>
    <row r="969">
      <c r="A969" t="inlineStr">
        <is>
          <t>842-CASE</t>
        </is>
      </c>
      <c r="B969" t="inlineStr">
        <is>
          <t>B07XJZGN34</t>
        </is>
      </c>
      <c r="C969" t="inlineStr">
        <is>
          <t>X003SC3AV9</t>
        </is>
      </c>
      <c r="D969" t="n">
        <v>842</v>
      </c>
      <c r="E969" t="inlineStr">
        <is>
          <t>FBA_842-CASE</t>
        </is>
      </c>
      <c r="F969" t="inlineStr">
        <is>
          <t>• Apply label “THIS IS A SET”. Apply FNSKU to each case.
• *Make sure all labels stick securely on the case*. Apply outer case label. Cover all visible barcodes on case</t>
        </is>
      </c>
      <c r="I969" s="30">
        <f>VLOOKUP(A969,'[5]ItemReport_10001042616_2025-02-'!$A:$U,21,0)</f>
        <v/>
      </c>
      <c r="J969" t="inlineStr">
        <is>
          <t>No Supplies</t>
        </is>
      </c>
    </row>
    <row r="970" ht="30" customHeight="1">
      <c r="A970" t="inlineStr">
        <is>
          <t>845-CASE</t>
        </is>
      </c>
      <c r="B970" t="inlineStr">
        <is>
          <t>B07XQJNLJY</t>
        </is>
      </c>
      <c r="C970" t="inlineStr">
        <is>
          <t>X003SCCWVD</t>
        </is>
      </c>
      <c r="D970" t="n">
        <v>845</v>
      </c>
      <c r="E970" t="inlineStr">
        <is>
          <t>FBA_845-CASE</t>
        </is>
      </c>
      <c r="F970" t="inlineStr">
        <is>
          <t>• Apply label “THIS IS A SET”. Apply FNSKU to each case.
• *Make sure all labels stick securely on the case*. Apply outer case label. Cover all visible barcodes on case</t>
        </is>
      </c>
      <c r="H970" s="39" t="inlineStr">
        <is>
          <t>• Apply label “THIS IS A SET” *DO NOT cover Case barcode*
• Apply outer case label</t>
        </is>
      </c>
      <c r="I970" s="30">
        <f>VLOOKUP(A970,'[5]ItemReport_10001042616_2025-02-'!$A:$U,21,0)</f>
        <v/>
      </c>
      <c r="J970" t="inlineStr">
        <is>
          <t>No Supplies</t>
        </is>
      </c>
    </row>
    <row r="971" ht="60" customHeight="1">
      <c r="A971" t="inlineStr">
        <is>
          <t>845-SET4</t>
        </is>
      </c>
      <c r="B971" t="inlineStr">
        <is>
          <t>B08YPCDFFS</t>
        </is>
      </c>
      <c r="C971" t="inlineStr">
        <is>
          <t>X003SCH60Z</t>
        </is>
      </c>
      <c r="D971" t="n">
        <v>845</v>
      </c>
      <c r="E971" t="inlineStr">
        <is>
          <t>FBA_845-SET4</t>
        </is>
      </c>
      <c r="F971" s="25" t="inlineStr">
        <is>
          <t>• Insert 4 pcs per poly bag (different color). Apply FNSKU on the poly bags.
• Insert the poly-bagged sets back to CASE (Cover all existing barcodes on the box/case)</t>
        </is>
      </c>
      <c r="H971" s="39" t="inlineStr">
        <is>
          <t>• Put 4 pcs into polybag (different color), apply Item label on poly bags.
• Insert the poly-bagged sets back to CASE (Cover all existing barcodes on the box/case)</t>
        </is>
      </c>
      <c r="I971" s="30">
        <f>VLOOKUP(A971,'[5]ItemReport_10001042616_2025-02-'!$A:$U,21,0)</f>
        <v/>
      </c>
      <c r="J971" t="inlineStr">
        <is>
          <t>Poly bag 19 x 24</t>
        </is>
      </c>
    </row>
    <row r="972">
      <c r="A972" t="inlineStr">
        <is>
          <t>846-CASE</t>
        </is>
      </c>
      <c r="B972" t="inlineStr">
        <is>
          <t>B07XQJYFHJ</t>
        </is>
      </c>
      <c r="C972" t="inlineStr">
        <is>
          <t>X003SCCWXB</t>
        </is>
      </c>
      <c r="D972" t="n">
        <v>846</v>
      </c>
      <c r="E972" t="inlineStr">
        <is>
          <t>FBA_846-CASE</t>
        </is>
      </c>
      <c r="F972" t="inlineStr">
        <is>
          <t>• Apply label “THIS IS A SET”. Apply FNSKU to each case.
• *Make sure all labels stick securely on the case*. Apply outer case label. Cover all visible barcodes on case</t>
        </is>
      </c>
      <c r="H972" s="17" t="inlineStr">
        <is>
          <t>• Apply label “THIS IS A SET” *DO NOT cover Case barcode*
• Apply outer case label</t>
        </is>
      </c>
      <c r="I972" s="30">
        <f>VLOOKUP(A972,'[5]ItemReport_10001042616_2025-02-'!$A:$U,21,0)</f>
        <v/>
      </c>
      <c r="J972" t="inlineStr">
        <is>
          <t>No Supplies</t>
        </is>
      </c>
    </row>
    <row r="973" ht="60" customHeight="1">
      <c r="A973" t="inlineStr">
        <is>
          <t>846-SET4</t>
        </is>
      </c>
      <c r="B973" t="inlineStr">
        <is>
          <t>B08DL7LD32</t>
        </is>
      </c>
      <c r="C973" t="inlineStr">
        <is>
          <t>X003X0GELJ</t>
        </is>
      </c>
      <c r="D973" t="n">
        <v>846</v>
      </c>
      <c r="E973" t="inlineStr">
        <is>
          <t>FBA_846-SET4</t>
        </is>
      </c>
      <c r="F973" s="25" t="inlineStr">
        <is>
          <t>• Insert 4 pcs per poly bag (different color). Apply FNSKU on the poly bags.
• Insert the poly-bagged sets back to CASE (Cover all existing barcodes on the box/case)</t>
        </is>
      </c>
      <c r="I973" s="30">
        <f>VLOOKUP(A973,'[5]ItemReport_10001042616_2025-02-'!$A:$U,21,0)</f>
        <v/>
      </c>
      <c r="J973" t="inlineStr">
        <is>
          <t>Poly Bag 14.5 x 19</t>
        </is>
      </c>
    </row>
    <row r="974">
      <c r="A974" t="inlineStr">
        <is>
          <t>847-CASE</t>
        </is>
      </c>
      <c r="B974" t="inlineStr">
        <is>
          <t>B08QRLYMJ4</t>
        </is>
      </c>
      <c r="C974" t="inlineStr">
        <is>
          <t>X003SCCXUD</t>
        </is>
      </c>
      <c r="E974" t="inlineStr">
        <is>
          <t>FBA_847-CASE</t>
        </is>
      </c>
      <c r="F974" t="inlineStr">
        <is>
          <t>• Apply label “THIS IS A SET”. Apply FNSKU to each case.
• *Make sure all labels stick securely on the case*. Apply outer case label. Cover all visible barcodes on case</t>
        </is>
      </c>
      <c r="H974" s="17" t="inlineStr">
        <is>
          <t>• Apply label “THIS IS A SET” *DO NOT cover Case barcode*
• Apply outer case label</t>
        </is>
      </c>
      <c r="I974" s="30">
        <f>VLOOKUP(A974,'[5]ItemReport_10001042616_2025-02-'!$A:$U,21,0)</f>
        <v/>
      </c>
      <c r="J974" t="inlineStr">
        <is>
          <t>No Supplies</t>
        </is>
      </c>
    </row>
    <row r="975">
      <c r="A975" t="inlineStr">
        <is>
          <t>847-EACH</t>
        </is>
      </c>
      <c r="B975" t="inlineStr">
        <is>
          <t>B08QRDCTXN</t>
        </is>
      </c>
      <c r="C975" t="inlineStr">
        <is>
          <t>B08QRDCTXN</t>
        </is>
      </c>
      <c r="D975" t="n">
        <v>847</v>
      </c>
      <c r="E975" t="inlineStr">
        <is>
          <t>FBA_847-EACH</t>
        </is>
      </c>
      <c r="F975" t="inlineStr">
        <is>
          <t xml:space="preserve">Apply outer box/case label accordingly to match item# (Cover all existing barcodes on the box/case) </t>
        </is>
      </c>
      <c r="I975" s="30">
        <f>VLOOKUP(A975,'[5]ItemReport_10001042616_2025-02-'!$A:$U,21,0)</f>
        <v/>
      </c>
      <c r="J975" t="inlineStr">
        <is>
          <t>No Supplies</t>
        </is>
      </c>
    </row>
    <row r="976" ht="45" customHeight="1">
      <c r="A976" t="inlineStr">
        <is>
          <t>850-CASE</t>
        </is>
      </c>
      <c r="B976" t="inlineStr">
        <is>
          <t>B07XQLD8PX</t>
        </is>
      </c>
      <c r="C976" t="inlineStr">
        <is>
          <t>B07XQLD8PX</t>
        </is>
      </c>
      <c r="E976" t="inlineStr">
        <is>
          <t>FBA_850-CASE</t>
        </is>
      </c>
      <c r="F976" s="25" t="inlineStr">
        <is>
          <t>• Apply label “THIS IS A SET” **DO NOT COVER CASE BARCODE**
• Apply outer case label accordingly to match item#</t>
        </is>
      </c>
      <c r="H976" s="17" t="inlineStr">
        <is>
          <t>• Apply label “THIS IS A SET” *DO NOT cover Case barcode*
• Apply outer case label</t>
        </is>
      </c>
      <c r="I976" s="30">
        <f>VLOOKUP(A976,'[5]ItemReport_10001042616_2025-02-'!$A:$U,21,0)</f>
        <v/>
      </c>
      <c r="J976" t="inlineStr">
        <is>
          <t>No Supplies</t>
        </is>
      </c>
    </row>
    <row r="977" ht="45" customHeight="1">
      <c r="A977" t="inlineStr">
        <is>
          <t>851-CASE</t>
        </is>
      </c>
      <c r="B977" t="inlineStr">
        <is>
          <t>B093CS5SYX</t>
        </is>
      </c>
      <c r="C977" t="inlineStr">
        <is>
          <t>B093CS5SYX</t>
        </is>
      </c>
      <c r="E977" t="inlineStr">
        <is>
          <t>FBA_851-CASE</t>
        </is>
      </c>
      <c r="F977" s="25" t="inlineStr">
        <is>
          <t>• Apply label “THIS IS A SET” **DO NOT COVER CASE BARCODE**
• Apply outer case label accordingly to match item#</t>
        </is>
      </c>
      <c r="H977" s="17" t="inlineStr">
        <is>
          <t>• Apply label “THIS IS A SET” *DO NOT cover Case barcode*
• Apply outer case label</t>
        </is>
      </c>
      <c r="I977" s="30">
        <f>VLOOKUP(A977,'[5]ItemReport_10001042616_2025-02-'!$A:$U,21,0)</f>
        <v/>
      </c>
      <c r="J977" t="inlineStr">
        <is>
          <t>No Supplies</t>
        </is>
      </c>
    </row>
    <row r="978">
      <c r="A978" t="inlineStr">
        <is>
          <t>851-EACH</t>
        </is>
      </c>
      <c r="B978" t="inlineStr">
        <is>
          <t>B093CPW1HK</t>
        </is>
      </c>
      <c r="C978" t="inlineStr">
        <is>
          <t>B093CPW1HK</t>
        </is>
      </c>
      <c r="D978" t="n">
        <v>851</v>
      </c>
      <c r="E978" t="inlineStr">
        <is>
          <t>FBA_851-EACH</t>
        </is>
      </c>
      <c r="F978" t="inlineStr">
        <is>
          <t xml:space="preserve">Apply outer case label accordingly to match item# (Cover all existing barcodes on the case) </t>
        </is>
      </c>
      <c r="H978" s="17" t="inlineStr">
        <is>
          <t xml:space="preserve">Apply outer box/case label accordingly to match item# (Cover all existing barcodes on box and case) </t>
        </is>
      </c>
      <c r="I978" s="30">
        <f>VLOOKUP(A978,'[5]ItemReport_10001042616_2025-02-'!$A:$U,21,0)</f>
        <v/>
      </c>
      <c r="J978" t="inlineStr">
        <is>
          <t>No Supplies</t>
        </is>
      </c>
    </row>
    <row r="979" ht="45" customHeight="1">
      <c r="A979" t="inlineStr">
        <is>
          <t>804-BOX-1</t>
        </is>
      </c>
      <c r="D979" t="n">
        <v>804</v>
      </c>
      <c r="H979" s="25" t="inlineStr">
        <is>
          <t>• For inner box: apply “THIS IS A SET” label. Apply Item label (Cover barcode on box)
• Apply outer case label</t>
        </is>
      </c>
      <c r="I979" s="30">
        <f>VLOOKUP(A979,'[5]ItemReport_10001042616_2025-02-'!$A:$U,21,0)</f>
        <v/>
      </c>
      <c r="J979" t="inlineStr">
        <is>
          <t>No Supplies</t>
        </is>
      </c>
    </row>
    <row r="980" ht="60" customHeight="1">
      <c r="A980" t="inlineStr">
        <is>
          <t>861-EACH-BL</t>
        </is>
      </c>
      <c r="H980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0" s="30">
        <f>VLOOKUP(A980,'[5]ItemReport_10001042616_2025-02-'!$A:$U,21,0)</f>
        <v/>
      </c>
      <c r="J980" t="inlineStr">
        <is>
          <t>No Supplies</t>
        </is>
      </c>
    </row>
    <row r="981" ht="60" customHeight="1">
      <c r="A981" t="inlineStr">
        <is>
          <t>861-EACH-GN</t>
        </is>
      </c>
      <c r="H981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1" s="30">
        <f>VLOOKUP(A981,'[5]ItemReport_10001042616_2025-02-'!$A:$U,21,0)</f>
        <v/>
      </c>
      <c r="J981" t="inlineStr">
        <is>
          <t>No Supplies</t>
        </is>
      </c>
    </row>
    <row r="982" ht="60" customHeight="1">
      <c r="A982" t="inlineStr">
        <is>
          <t>861-EACH-PP</t>
        </is>
      </c>
      <c r="H982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2" s="30">
        <f>VLOOKUP(A982,'[5]ItemReport_10001042616_2025-02-'!$A:$U,21,0)</f>
        <v/>
      </c>
      <c r="J982" t="inlineStr">
        <is>
          <t>No Supplies</t>
        </is>
      </c>
    </row>
    <row r="983">
      <c r="A983" t="inlineStr">
        <is>
          <t>903-EACH</t>
        </is>
      </c>
      <c r="B983" t="inlineStr">
        <is>
          <t>B0018ML7KG</t>
        </is>
      </c>
      <c r="C983" t="inlineStr">
        <is>
          <t>B0018ML7KG</t>
        </is>
      </c>
      <c r="D983" t="n">
        <v>903</v>
      </c>
      <c r="E983" t="inlineStr">
        <is>
          <t>FBA_903-EACH</t>
        </is>
      </c>
      <c r="F983" t="inlineStr">
        <is>
          <t xml:space="preserve">Apply outer box/case label accordingly to match item# (Cover all existing barcodes on the box/case) </t>
        </is>
      </c>
      <c r="H983" s="17" t="inlineStr">
        <is>
          <t xml:space="preserve">Apply outer box/case label accordingly to match item# (Cover all existing barcodes on box and case) </t>
        </is>
      </c>
      <c r="I983" s="30">
        <f>VLOOKUP(A983,'[5]ItemReport_10001042616_2025-02-'!$A:$U,21,0)</f>
        <v/>
      </c>
      <c r="J983" t="inlineStr">
        <is>
          <t>No Supplies</t>
        </is>
      </c>
    </row>
    <row r="984" ht="60" customHeight="1">
      <c r="A984" t="inlineStr">
        <is>
          <t>903-PACK2</t>
        </is>
      </c>
      <c r="B984" t="inlineStr">
        <is>
          <t>B08GCZT4JH</t>
        </is>
      </c>
      <c r="C984" t="inlineStr">
        <is>
          <t>X0040DQ9YF</t>
        </is>
      </c>
      <c r="D984" t="n">
        <v>903</v>
      </c>
      <c r="E984" t="inlineStr">
        <is>
          <t>FBA_903-PACK2</t>
        </is>
      </c>
      <c r="F984" s="25" t="inlineStr">
        <is>
          <t>• Put 2 pcs into poly bag, apply FNSKU label. 
• Insert the poly-bagged sets back to CASE. Discard inner box. (Cover all existing barcodes on the box/case)</t>
        </is>
      </c>
      <c r="H984" s="39" t="inlineStr">
        <is>
          <t>• Put 2 pcs into polybag and apply item labels on each of the poly bags.
• Insert the poly-bagged sets back to BOX (Cover all existing barcodes on the box/case)</t>
        </is>
      </c>
      <c r="I984" s="30">
        <f>VLOOKUP(A984,'[5]ItemReport_10001042616_2025-02-'!$A:$U,21,0)</f>
        <v/>
      </c>
      <c r="J984" t="inlineStr">
        <is>
          <t>Poly Bag 7.5 x 10.5</t>
        </is>
      </c>
    </row>
    <row r="985">
      <c r="A985" t="inlineStr">
        <is>
          <t>904-EACH</t>
        </is>
      </c>
      <c r="B985" t="inlineStr">
        <is>
          <t>B07SG9G6LZ</t>
        </is>
      </c>
      <c r="D985" t="n">
        <v>904</v>
      </c>
      <c r="F985" t="inlineStr">
        <is>
          <t>• Use FNSKU to label each item (cover barcode). 
• Put item back to CASE. Discard inner box
• Apply outer case label accordingly to match item# (Cover all existing barcodes on the case)</t>
        </is>
      </c>
      <c r="H985" s="17" t="inlineStr">
        <is>
          <t xml:space="preserve">Apply outer box/case label accordingly to match item# (Cover all existing barcodes on box and case) </t>
        </is>
      </c>
      <c r="I985" s="30">
        <f>VLOOKUP(A985,'[5]ItemReport_10001042616_2025-02-'!$A:$U,21,0)</f>
        <v/>
      </c>
      <c r="J985" t="inlineStr">
        <is>
          <t>No Supplies</t>
        </is>
      </c>
    </row>
    <row r="986" ht="45" customHeight="1">
      <c r="A986" t="inlineStr">
        <is>
          <t>904-PACK2</t>
        </is>
      </c>
      <c r="B986" t="inlineStr">
        <is>
          <t>B08GD2QN1P</t>
        </is>
      </c>
      <c r="D986" t="n">
        <v>904</v>
      </c>
      <c r="H986" s="39" t="inlineStr">
        <is>
          <t>• Insert 2 pcs per poly bag. Apply item label. 
• Insert poly bags back to BOX. (Cover all existing barcodes on the box/case)</t>
        </is>
      </c>
      <c r="I986" s="30">
        <f>VLOOKUP(A986,'[5]ItemReport_10001042616_2025-02-'!$A:$U,21,0)</f>
        <v/>
      </c>
    </row>
    <row r="987">
      <c r="A987" t="inlineStr">
        <is>
          <t>905-EACH</t>
        </is>
      </c>
      <c r="B987" t="inlineStr">
        <is>
          <t>B07SKD994F</t>
        </is>
      </c>
      <c r="C987" t="inlineStr">
        <is>
          <t>X0043UN5TH</t>
        </is>
      </c>
      <c r="E987" t="inlineStr">
        <is>
          <t>FBA_905-EACH</t>
        </is>
      </c>
      <c r="F987" t="inlineStr">
        <is>
          <t xml:space="preserve">• Use FNSKU to label each item (cover barcode). Apply outer box/case label accordingly to match item# (Cover all existing barcodes on the box/case) </t>
        </is>
      </c>
      <c r="H987" s="17" t="inlineStr">
        <is>
          <t xml:space="preserve">Apply outer box/case label accordingly to match item# (Cover all existing barcodes on box and case) </t>
        </is>
      </c>
      <c r="I987" s="30">
        <f>VLOOKUP(A987,'[5]ItemReport_10001042616_2025-02-'!$A:$U,21,0)</f>
        <v/>
      </c>
      <c r="J987" t="inlineStr">
        <is>
          <t>No Supplies</t>
        </is>
      </c>
    </row>
    <row r="988" ht="45" customHeight="1">
      <c r="A988" t="inlineStr">
        <is>
          <t>905-PACK2</t>
        </is>
      </c>
      <c r="B988" t="inlineStr">
        <is>
          <t>B08GH6TP6Q</t>
        </is>
      </c>
      <c r="D988" t="n">
        <v>905</v>
      </c>
      <c r="F988" t="inlineStr">
        <is>
          <t>• Insert 2 pcs into poly bag, apply FNSKU label.
• Put back to CASE (Cover all existing barcodes on the box/case)</t>
        </is>
      </c>
      <c r="H988" s="39" t="inlineStr">
        <is>
          <t>• Insert 2 pcs per poly bag. Apply item label. 
• Insert poly bags back to BOX. (Cover all existing barcodes on the box/case)</t>
        </is>
      </c>
      <c r="I988" s="30">
        <f>VLOOKUP(A988,'[5]ItemReport_10001042616_2025-02-'!$A:$U,21,0)</f>
        <v/>
      </c>
    </row>
    <row r="989" ht="60" customHeight="1">
      <c r="A989" t="inlineStr">
        <is>
          <t>910-SET6</t>
        </is>
      </c>
      <c r="B989" t="inlineStr">
        <is>
          <t>B0091MD3HA</t>
        </is>
      </c>
      <c r="C989" t="inlineStr">
        <is>
          <t>B0091MD3HA</t>
        </is>
      </c>
      <c r="D989" t="n">
        <v>910</v>
      </c>
      <c r="E989" t="inlineStr">
        <is>
          <t>FBA_910-SET6</t>
        </is>
      </c>
      <c r="F989" s="25" t="inlineStr">
        <is>
          <t>• Insert 6 pcs per poly bag (6 different color). Apply FNSKU labels on each of the poly bags.
• Insert the poly-bagged sets back to CASE (Cover all existing barcodes on the box/case)</t>
        </is>
      </c>
      <c r="H989" s="39" t="inlineStr">
        <is>
          <t>• Insert 6 pcs per poly bag (6 different color). Apply item label on each of the poly bags.
• Insert the poly-bagged sets back to CASE (Cover all existing barcodes on the box/case)</t>
        </is>
      </c>
      <c r="I989" s="30">
        <f>VLOOKUP(A989,'[5]ItemReport_10001042616_2025-02-'!$A:$U,21,0)</f>
        <v/>
      </c>
      <c r="J989" t="inlineStr">
        <is>
          <t>Poly Bag 10 x 13</t>
        </is>
      </c>
    </row>
    <row r="990">
      <c r="A990" t="inlineStr">
        <is>
          <t>914-EACH</t>
        </is>
      </c>
      <c r="B990" t="inlineStr">
        <is>
          <t>B07SKF1B25</t>
        </is>
      </c>
      <c r="C990" t="inlineStr">
        <is>
          <t>X00446K72N</t>
        </is>
      </c>
      <c r="E990" t="inlineStr">
        <is>
          <t>FBA_914-EACH</t>
        </is>
      </c>
      <c r="F990" t="inlineStr">
        <is>
          <t xml:space="preserve">• Use FNSKU to label each item (cover barcode). Apply outer box/case label accordingly to match item# (Cover all existing barcodes on the box/case) </t>
        </is>
      </c>
      <c r="H990" s="17" t="inlineStr">
        <is>
          <t xml:space="preserve">Apply outer box/case label accordingly to match item# (Cover all existing barcodes on box and case) </t>
        </is>
      </c>
      <c r="I990" s="30">
        <f>VLOOKUP(A990,'[5]ItemReport_10001042616_2025-02-'!$A:$U,21,0)</f>
        <v/>
      </c>
      <c r="J990" t="inlineStr">
        <is>
          <t>No Supplies</t>
        </is>
      </c>
    </row>
    <row r="991">
      <c r="A991" t="inlineStr">
        <is>
          <t>923-EACH</t>
        </is>
      </c>
      <c r="B991" t="inlineStr">
        <is>
          <t>B0040PJQME</t>
        </is>
      </c>
      <c r="D991" t="n">
        <v>923</v>
      </c>
      <c r="H991" s="17" t="inlineStr">
        <is>
          <t xml:space="preserve">Apply outer box/case label accordingly to match item# (Cover all existing barcodes on box and case) </t>
        </is>
      </c>
      <c r="I991" s="30">
        <f>VLOOKUP(A991,'[5]ItemReport_10001042616_2025-02-'!$A:$U,21,0)</f>
        <v/>
      </c>
      <c r="J991" t="inlineStr">
        <is>
          <t>No Supplies</t>
        </is>
      </c>
    </row>
    <row r="992">
      <c r="A992" t="inlineStr">
        <is>
          <t>925-EACH</t>
        </is>
      </c>
      <c r="B992" t="inlineStr">
        <is>
          <t>B003BMWRE6</t>
        </is>
      </c>
      <c r="C992" t="inlineStr">
        <is>
          <t>B003BMWRE6</t>
        </is>
      </c>
      <c r="D992" t="n">
        <v>925</v>
      </c>
      <c r="E992" t="inlineStr">
        <is>
          <t>S&amp;L_925-EACH</t>
        </is>
      </c>
      <c r="F992" t="inlineStr">
        <is>
          <t xml:space="preserve">Apply outer box/case label accordingly to match item# (Cover all existing barcodes on the box/case) </t>
        </is>
      </c>
      <c r="H992" s="17" t="inlineStr">
        <is>
          <t xml:space="preserve">Apply outer box/case label accordingly to match item# (Cover all existing barcodes on box and case) </t>
        </is>
      </c>
      <c r="I992" s="30">
        <f>VLOOKUP(A992,'[5]ItemReport_10001042616_2025-02-'!$A:$U,21,0)</f>
        <v/>
      </c>
      <c r="J992" t="inlineStr">
        <is>
          <t>No Supplies</t>
        </is>
      </c>
    </row>
    <row r="993">
      <c r="A993" t="inlineStr">
        <is>
          <t>928-EACH</t>
        </is>
      </c>
      <c r="B993" t="inlineStr">
        <is>
          <t>B00GTJCXOW</t>
        </is>
      </c>
      <c r="D993" t="n">
        <v>928</v>
      </c>
      <c r="H993" s="17" t="inlineStr">
        <is>
          <t xml:space="preserve">Apply outer box/case label accordingly to match item# (Cover all existing barcodes on box and case) </t>
        </is>
      </c>
      <c r="I993" s="30">
        <f>VLOOKUP(A993,'[5]ItemReport_10001042616_2025-02-'!$A:$U,21,0)</f>
        <v/>
      </c>
      <c r="J993" t="inlineStr">
        <is>
          <t>No Supplies</t>
        </is>
      </c>
    </row>
    <row r="994" ht="45" customHeight="1">
      <c r="A994" t="inlineStr">
        <is>
          <t>928-PACK2</t>
        </is>
      </c>
      <c r="B994" t="inlineStr">
        <is>
          <t>B08GCYNV45</t>
        </is>
      </c>
      <c r="D994" t="n">
        <v>928</v>
      </c>
      <c r="F994" t="inlineStr">
        <is>
          <t>• Insert 2 pcs into poly bag, apply FNSKU label.
• Put back to CASE (Cover all existing barcodes on the box/case)</t>
        </is>
      </c>
      <c r="H994" s="39" t="inlineStr">
        <is>
          <t>• Insert 2 pcs per poly bag. Apply item label. 
• Insert poly bags back to BOX. (Cover all existing barcodes on the box/case)</t>
        </is>
      </c>
      <c r="I994" s="30">
        <f>VLOOKUP(A994,'[5]ItemReport_10001042616_2025-02-'!$A:$U,21,0)</f>
        <v/>
      </c>
    </row>
    <row r="995">
      <c r="A995" t="inlineStr">
        <is>
          <t>929-EACH</t>
        </is>
      </c>
      <c r="B995" t="inlineStr">
        <is>
          <t>B00GTJD0V2</t>
        </is>
      </c>
      <c r="C995" t="inlineStr">
        <is>
          <t>B00GTJD0V2</t>
        </is>
      </c>
      <c r="D995" t="n">
        <v>929</v>
      </c>
      <c r="E995" t="inlineStr">
        <is>
          <t>FBA_929-EACH</t>
        </is>
      </c>
      <c r="F995" t="inlineStr">
        <is>
          <t xml:space="preserve">Apply outer case label accordingly to match item# (Cover all existing barcodes on the case) </t>
        </is>
      </c>
      <c r="H995" s="17" t="inlineStr">
        <is>
          <t xml:space="preserve">Apply outer box/case label accordingly to match item# (Cover all existing barcodes on box and case) </t>
        </is>
      </c>
      <c r="I995" s="30">
        <f>VLOOKUP(A995,'[5]ItemReport_10001042616_2025-02-'!$A:$U,21,0)</f>
        <v/>
      </c>
      <c r="J995" t="inlineStr">
        <is>
          <t>No Supplies</t>
        </is>
      </c>
    </row>
    <row r="996" ht="45" customHeight="1">
      <c r="A996" t="inlineStr">
        <is>
          <t>929-PACK2</t>
        </is>
      </c>
      <c r="B996" t="inlineStr">
        <is>
          <t>B08GCYWBK1</t>
        </is>
      </c>
      <c r="C996" t="inlineStr">
        <is>
          <t>X0040DQF85</t>
        </is>
      </c>
      <c r="D996" t="n">
        <v>929</v>
      </c>
      <c r="E996" t="inlineStr">
        <is>
          <t>FBA_929-PACK2</t>
        </is>
      </c>
      <c r="F996" s="25" t="inlineStr">
        <is>
          <t xml:space="preserve">• Put 2 pcs into poly bag, apply FNSKU label. 
• Insert the poly-bagged sets back to CASE. Discard inner box. (Cover all existing barcodes on the box/case) </t>
        </is>
      </c>
      <c r="H996" s="25" t="inlineStr">
        <is>
          <t xml:space="preserve">• Put 2 pcs into poly bag, apply item label. 
• Insert the poly-bagged sets back to CASE. Discard inner box. (Cover all existing barcodes on the box/case) </t>
        </is>
      </c>
      <c r="I996" s="30">
        <f>VLOOKUP(A996,'[5]ItemReport_10001042616_2025-02-'!$A:$U,21,0)</f>
        <v/>
      </c>
      <c r="J996" t="inlineStr">
        <is>
          <t>Poly Bag 7.5 x 10.5</t>
        </is>
      </c>
    </row>
    <row r="997">
      <c r="A997" t="inlineStr">
        <is>
          <t>930-BOX</t>
        </is>
      </c>
      <c r="B997" t="inlineStr">
        <is>
          <t>B07XL51JV6</t>
        </is>
      </c>
      <c r="F99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97" s="30">
        <f>VLOOKUP(A997,'[5]ItemReport_10001042616_2025-02-'!$A:$U,21,0)</f>
        <v/>
      </c>
      <c r="J997" t="inlineStr">
        <is>
          <t>No Supplies</t>
        </is>
      </c>
    </row>
    <row r="998">
      <c r="A998" t="inlineStr">
        <is>
          <t>930-EACH</t>
        </is>
      </c>
      <c r="B998" t="inlineStr">
        <is>
          <t>B003BMWQYC</t>
        </is>
      </c>
      <c r="C998" t="inlineStr">
        <is>
          <t>B003BMWQYC</t>
        </is>
      </c>
      <c r="D998" t="n">
        <v>930</v>
      </c>
      <c r="E998" t="inlineStr">
        <is>
          <t>FBA_930-EACH</t>
        </is>
      </c>
      <c r="F998" t="inlineStr">
        <is>
          <t xml:space="preserve">Apply outer case label accordingly to match item# (Cover all existing barcodes on the case) </t>
        </is>
      </c>
      <c r="H998" s="17" t="inlineStr">
        <is>
          <t xml:space="preserve">Apply outer box/case label accordingly to match item# (Cover all existing barcodes on box and case) </t>
        </is>
      </c>
      <c r="I998" s="30">
        <f>VLOOKUP(A998,'[5]ItemReport_10001042616_2025-02-'!$A:$U,21,0)</f>
        <v/>
      </c>
      <c r="J998" t="inlineStr">
        <is>
          <t>No Supplies</t>
        </is>
      </c>
    </row>
    <row r="999" ht="60" customHeight="1">
      <c r="A999" t="inlineStr">
        <is>
          <t>942-A-EA-BG</t>
        </is>
      </c>
      <c r="F999" s="25" t="inlineStr">
        <is>
          <t xml:space="preserve">• BEIGE Color. Use FNSKU to label each item (cover barcode). 
• Put same color in the case
• Apply outer case label accordingly to match item# (Cover all existing barcodes on the case) </t>
        </is>
      </c>
      <c r="I999" s="30">
        <f>VLOOKUP(A999,'[5]ItemReport_10001042616_2025-02-'!$A:$U,21,0)</f>
        <v/>
      </c>
    </row>
    <row r="1000" ht="60" customHeight="1">
      <c r="A1000" t="inlineStr">
        <is>
          <t>942-A-EA-BL</t>
        </is>
      </c>
      <c r="F1000" s="25" t="inlineStr">
        <is>
          <t xml:space="preserve">• BLUE Color. Use FNSKU to label each item (cover barcode). 
• Put same color in the case
• Apply outer case label accordingly to match item# (Cover all existing barcodes on the case) </t>
        </is>
      </c>
      <c r="I1000" s="30">
        <f>VLOOKUP(A1000,'[5]ItemReport_10001042616_2025-02-'!$A:$U,21,0)</f>
        <v/>
      </c>
    </row>
    <row r="1001" ht="75" customHeight="1">
      <c r="A1001" t="inlineStr">
        <is>
          <t>942-A-EA-GN</t>
        </is>
      </c>
      <c r="F1001" s="25" t="inlineStr">
        <is>
          <t xml:space="preserve">• GREEN Color. Use FNSKU to label each item (cover barcode). 
• Put same color in the case
• Apply outer case label accordingly to match item# (Cover all existing barcodes on the case) </t>
        </is>
      </c>
      <c r="I1001" s="30">
        <f>VLOOKUP(A1001,'[5]ItemReport_10001042616_2025-02-'!$A:$U,21,0)</f>
        <v/>
      </c>
    </row>
    <row r="1002" ht="60" customHeight="1">
      <c r="A1002" t="inlineStr">
        <is>
          <t>942-A-EA-PK</t>
        </is>
      </c>
      <c r="F1002" s="25" t="inlineStr">
        <is>
          <t xml:space="preserve">• PINK Color. Use FNSKU to label each item (cover barcode). 
• Put same color in the case
• Apply outer case label accordingly to match item# (Cover all existing barcodes on the case) </t>
        </is>
      </c>
      <c r="I1002" s="30">
        <f>VLOOKUP(A1002,'[5]ItemReport_10001042616_2025-02-'!$A:$U,21,0)</f>
        <v/>
      </c>
    </row>
    <row r="1003">
      <c r="A1003" t="inlineStr">
        <is>
          <t>992-EACH</t>
        </is>
      </c>
      <c r="B1003" t="inlineStr">
        <is>
          <t>B08R6JJP2L</t>
        </is>
      </c>
      <c r="C1003" t="inlineStr">
        <is>
          <t>X0043V3CT9</t>
        </is>
      </c>
      <c r="E1003" t="inlineStr">
        <is>
          <t>FBA_992-EACH</t>
        </is>
      </c>
      <c r="F1003" t="inlineStr">
        <is>
          <t xml:space="preserve">• Use FNSKU to label each item (cover barcode). Apply outer case label accordingly to match item# (Cover all existing barcodes on the case) </t>
        </is>
      </c>
      <c r="I1003" s="30">
        <f>VLOOKUP(A1003,'[5]ItemReport_10001042616_2025-02-'!$A:$U,21,0)</f>
        <v/>
      </c>
      <c r="J1003" t="inlineStr">
        <is>
          <t>No Supplies</t>
        </is>
      </c>
    </row>
    <row r="1004">
      <c r="A1004" t="inlineStr">
        <is>
          <t>AZ2030P2</t>
        </is>
      </c>
      <c r="F1004" t="inlineStr">
        <is>
          <t xml:space="preserve">Apply outer box/case label accordingly to match item# (Cover all existing barcodes on the box/case) </t>
        </is>
      </c>
      <c r="I1004" s="30">
        <f>VLOOKUP(A1004,'[5]ItemReport_10001042616_2025-02-'!$A:$U,21,0)</f>
        <v/>
      </c>
      <c r="J1004" t="inlineStr">
        <is>
          <t>No Supplies</t>
        </is>
      </c>
    </row>
    <row r="1005">
      <c r="A1005" t="inlineStr">
        <is>
          <t>AZ2170P6</t>
        </is>
      </c>
      <c r="F1005" t="inlineStr">
        <is>
          <t xml:space="preserve">Apply outer box/case label accordingly to match item# (Cover all existing barcodes on the box/case) </t>
        </is>
      </c>
      <c r="I1005" s="30">
        <f>VLOOKUP(A1005,'[5]ItemReport_10001042616_2025-02-'!$A:$U,21,0)</f>
        <v/>
      </c>
      <c r="J1005" t="inlineStr">
        <is>
          <t>No Supplies</t>
        </is>
      </c>
    </row>
    <row r="1006">
      <c r="A1006" t="inlineStr">
        <is>
          <t>AZ2172P6</t>
        </is>
      </c>
      <c r="F1006" t="inlineStr">
        <is>
          <t xml:space="preserve">Apply outer box/case label accordingly to match item# (Cover all existing barcodes on the box/case) </t>
        </is>
      </c>
      <c r="I1006" s="30">
        <f>VLOOKUP(A1006,'[5]ItemReport_10001042616_2025-02-'!$A:$U,21,0)</f>
        <v/>
      </c>
      <c r="J1006" t="inlineStr">
        <is>
          <t>No Supplies</t>
        </is>
      </c>
    </row>
    <row r="1007">
      <c r="A1007" t="inlineStr">
        <is>
          <t>AZ2174P6</t>
        </is>
      </c>
      <c r="F1007" t="inlineStr">
        <is>
          <t xml:space="preserve">Apply outer box/case label accordingly to match item# (Cover all existing barcodes on the box/case) </t>
        </is>
      </c>
      <c r="I1007" s="30">
        <f>VLOOKUP(A1007,'[5]ItemReport_10001042616_2025-02-'!$A:$U,21,0)</f>
        <v/>
      </c>
      <c r="J1007" t="inlineStr">
        <is>
          <t>No Supplies</t>
        </is>
      </c>
    </row>
    <row r="1008">
      <c r="A1008" t="inlineStr">
        <is>
          <t>AZ3130P6</t>
        </is>
      </c>
      <c r="F1008" t="inlineStr">
        <is>
          <t xml:space="preserve">Apply outer box/case label accordingly to match item# (Cover all existing barcodes on the box/case) </t>
        </is>
      </c>
      <c r="I1008" s="30">
        <f>VLOOKUP(A1008,'[5]ItemReport_10001042616_2025-02-'!$A:$U,21,0)</f>
        <v/>
      </c>
      <c r="J1008" t="inlineStr">
        <is>
          <t>No Supplies</t>
        </is>
      </c>
    </row>
    <row r="1009">
      <c r="A1009" t="inlineStr">
        <is>
          <t>AZ3144P10</t>
        </is>
      </c>
      <c r="F1009" t="inlineStr">
        <is>
          <t xml:space="preserve">Apply outer box/case label accordingly to match item# (Cover all existing barcodes on the box/case) </t>
        </is>
      </c>
      <c r="I1009" s="30">
        <f>VLOOKUP(A1009,'[5]ItemReport_10001042616_2025-02-'!$A:$U,21,0)</f>
        <v/>
      </c>
      <c r="J1009" t="inlineStr">
        <is>
          <t>No Supplies</t>
        </is>
      </c>
    </row>
    <row r="1010">
      <c r="A1010" t="inlineStr">
        <is>
          <t>AZ3167P4</t>
        </is>
      </c>
      <c r="F1010" t="inlineStr">
        <is>
          <t xml:space="preserve">Apply outer box/case label accordingly to match item# (Cover all existing barcodes on the box/case) </t>
        </is>
      </c>
      <c r="I1010" s="30">
        <f>VLOOKUP(A1010,'[5]ItemReport_10001042616_2025-02-'!$A:$U,21,0)</f>
        <v/>
      </c>
      <c r="J1010" t="inlineStr">
        <is>
          <t>No Supplies</t>
        </is>
      </c>
    </row>
    <row r="1011">
      <c r="A1011" t="inlineStr">
        <is>
          <t>AZ3182P6</t>
        </is>
      </c>
      <c r="F1011" t="inlineStr">
        <is>
          <t xml:space="preserve">Apply outer box/case label accordingly to match item# (Cover all existing barcodes on the box/case) </t>
        </is>
      </c>
      <c r="I1011" s="30">
        <f>VLOOKUP(A1011,'[5]ItemReport_10001042616_2025-02-'!$A:$U,21,0)</f>
        <v/>
      </c>
      <c r="J1011" t="inlineStr">
        <is>
          <t>No Supplies</t>
        </is>
      </c>
    </row>
    <row r="1012">
      <c r="A1012" t="inlineStr">
        <is>
          <t>AZ5053P2</t>
        </is>
      </c>
      <c r="F1012" t="inlineStr">
        <is>
          <t xml:space="preserve">Apply outer box/case label accordingly to match item# (Cover all existing barcodes on the box/case) </t>
        </is>
      </c>
      <c r="I1012" s="30">
        <f>VLOOKUP(A1012,'[5]ItemReport_10001042616_2025-02-'!$A:$U,21,0)</f>
        <v/>
      </c>
      <c r="J1012" t="inlineStr">
        <is>
          <t>No Supplies</t>
        </is>
      </c>
    </row>
    <row r="1013">
      <c r="A1013" t="inlineStr">
        <is>
          <t>AZ5053P6</t>
        </is>
      </c>
      <c r="F1013" t="inlineStr">
        <is>
          <t xml:space="preserve">Apply outer box/case label accordingly to match item# (Cover all existing barcodes on the box/case) </t>
        </is>
      </c>
      <c r="I1013" s="30">
        <f>VLOOKUP(A1013,'[5]ItemReport_10001042616_2025-02-'!$A:$U,21,0)</f>
        <v/>
      </c>
      <c r="J1013" t="inlineStr">
        <is>
          <t>No Supplies</t>
        </is>
      </c>
    </row>
    <row r="1014">
      <c r="A1014" t="inlineStr">
        <is>
          <t>AZ508P6</t>
        </is>
      </c>
      <c r="F1014" t="inlineStr">
        <is>
          <t xml:space="preserve">Apply outer box/case label accordingly to match item# (Cover all existing barcodes on the box/case) </t>
        </is>
      </c>
      <c r="I1014" s="30">
        <f>VLOOKUP(A1014,'[5]ItemReport_10001042616_2025-02-'!$A:$U,21,0)</f>
        <v/>
      </c>
      <c r="J1014" t="inlineStr">
        <is>
          <t>No Supplies</t>
        </is>
      </c>
    </row>
    <row r="1015">
      <c r="A1015" t="inlineStr">
        <is>
          <t>AZ808P2</t>
        </is>
      </c>
      <c r="F1015" t="inlineStr">
        <is>
          <t xml:space="preserve">Apply outer box/case label accordingly to match item# (Cover all existing barcodes on the box/case) </t>
        </is>
      </c>
      <c r="I1015" s="30">
        <f>VLOOKUP(A1015,'[5]ItemReport_10001042616_2025-02-'!$A:$U,21,0)</f>
        <v/>
      </c>
      <c r="J1015" t="inlineStr">
        <is>
          <t>No Supplies</t>
        </is>
      </c>
    </row>
    <row r="1016">
      <c r="A1016" t="inlineStr">
        <is>
          <t>AZ847P4</t>
        </is>
      </c>
      <c r="F1016" t="inlineStr">
        <is>
          <t xml:space="preserve">Apply outer box/case label accordingly to match item# (Cover all existing barcodes on the box/case) </t>
        </is>
      </c>
      <c r="I1016" s="30">
        <f>VLOOKUP(A1016,'[5]ItemReport_10001042616_2025-02-'!$A:$U,21,0)</f>
        <v/>
      </c>
      <c r="J1016" t="inlineStr">
        <is>
          <t>No Supplies</t>
        </is>
      </c>
    </row>
    <row r="1017">
      <c r="A1017" t="inlineStr">
        <is>
          <t>AZ851P4</t>
        </is>
      </c>
      <c r="F1017" t="inlineStr">
        <is>
          <t xml:space="preserve">Apply outer box/case label accordingly to match item# (Cover all existing barcodes on the box/case) </t>
        </is>
      </c>
      <c r="I1017" s="30">
        <f>VLOOKUP(A1017,'[5]ItemReport_10001042616_2025-02-'!$A:$U,21,0)</f>
        <v/>
      </c>
      <c r="J1017" t="inlineStr">
        <is>
          <t>No Supplies</t>
        </is>
      </c>
    </row>
    <row r="1018">
      <c r="A1018" t="inlineStr">
        <is>
          <t>L-24-EACH</t>
        </is>
      </c>
      <c r="B1018" t="inlineStr">
        <is>
          <t>B07H9JDNRG</t>
        </is>
      </c>
      <c r="C1018" t="inlineStr">
        <is>
          <t>B07H9JDNRG</t>
        </is>
      </c>
      <c r="E1018" t="inlineStr">
        <is>
          <t>FBA_L-24-EACH</t>
        </is>
      </c>
      <c r="F1018" t="inlineStr">
        <is>
          <t>• Use a new box to ship
• Apply outer box label accordingly to match item# (Cover all existing barcodes on the box)</t>
        </is>
      </c>
      <c r="I1018" s="30">
        <f>VLOOKUP(A1018,'[5]ItemReport_10001042616_2025-02-'!$A:$U,21,0)</f>
        <v/>
      </c>
      <c r="J1018" t="inlineStr">
        <is>
          <t>No Supplies</t>
        </is>
      </c>
    </row>
    <row r="1019">
      <c r="A1019" t="inlineStr">
        <is>
          <t>S-12-EACH</t>
        </is>
      </c>
      <c r="B1019" t="inlineStr">
        <is>
          <t>B01M5ES7L7</t>
        </is>
      </c>
      <c r="C1019" t="inlineStr">
        <is>
          <t>B01M5ES7L7</t>
        </is>
      </c>
      <c r="D1019" t="inlineStr">
        <is>
          <t>S-12</t>
        </is>
      </c>
      <c r="E1019" t="inlineStr">
        <is>
          <t>FBA_S-12-EACH</t>
        </is>
      </c>
      <c r="F1019" t="inlineStr">
        <is>
          <t>• Use a new box to ship
• Apply outer box label accordingly to match item# (Cover all existing barcodes on the box)</t>
        </is>
      </c>
      <c r="H1019" t="inlineStr">
        <is>
          <t>• Use a new box to ship
• Apply outer box label (Cover all existing barcodes on the box)</t>
        </is>
      </c>
      <c r="I1019" s="30">
        <f>VLOOKUP(A1019,'[5]ItemReport_10001042616_2025-02-'!$A:$U,21,0)</f>
        <v/>
      </c>
      <c r="J1019" t="inlineStr">
        <is>
          <t>No Supplies</t>
        </is>
      </c>
    </row>
    <row r="1020" ht="60" customHeight="1">
      <c r="A1020" t="inlineStr">
        <is>
          <t>S-17-PACK4</t>
        </is>
      </c>
      <c r="F1020" s="25" t="inlineStr">
        <is>
          <t xml:space="preserve">• Put 4 pcs per poly bag. Apply FNSKU labels on each of the poly bags.
• Put the poly-bagged sets to a BOX. (Cover all existing barcodes on the box/case) </t>
        </is>
      </c>
      <c r="H1020" s="39" t="inlineStr">
        <is>
          <t>• Insert 4 pcs per poly bag. Apply Item label on each of the poly bags.
• Insert the poly-bagged sets to BX-13113</t>
        </is>
      </c>
      <c r="I1020" s="30">
        <f>VLOOKUP(A1020,'[5]ItemReport_10001042616_2025-02-'!$A:$U,21,0)</f>
        <v/>
      </c>
    </row>
    <row r="1021" ht="60" customHeight="1">
      <c r="A1021" t="inlineStr">
        <is>
          <t>S-23-PACK4</t>
        </is>
      </c>
      <c r="B1021" t="inlineStr">
        <is>
          <t>B08DCWHXZQ</t>
        </is>
      </c>
      <c r="C1021" t="inlineStr">
        <is>
          <t>X004KT40DV</t>
        </is>
      </c>
      <c r="F1021" s="25" t="inlineStr">
        <is>
          <t xml:space="preserve">• Put 4 pcs per poly bag. Apply FNSKU labels on each of the poly bags.
• Put the poly-bagged sets to a BOX. (Cover all existing barcodes on the box/case) </t>
        </is>
      </c>
    </row>
    <row r="1022">
      <c r="A1022" t="inlineStr">
        <is>
          <t>S-28-EACH</t>
        </is>
      </c>
      <c r="B1022" t="inlineStr">
        <is>
          <t>B0743RPFB2</t>
        </is>
      </c>
      <c r="C1022" t="inlineStr">
        <is>
          <t>B0743RPFB2</t>
        </is>
      </c>
      <c r="E1022" t="inlineStr">
        <is>
          <t>S-28-EACH</t>
        </is>
      </c>
      <c r="F1022" t="inlineStr">
        <is>
          <t>• Use a new box to ship
• Apply outer box label accordingly to match item# (Cover all existing barcodes on the box)</t>
        </is>
      </c>
      <c r="I1022" s="30">
        <f>VLOOKUP(A1022,'[5]ItemReport_10001042616_2025-02-'!$A:$U,21,0)</f>
        <v/>
      </c>
      <c r="J1022" t="inlineStr">
        <is>
          <t>No Supplies</t>
        </is>
      </c>
    </row>
    <row r="1023">
      <c r="A1023" t="inlineStr">
        <is>
          <t>S-2-BOX</t>
        </is>
      </c>
      <c r="B1023" t="inlineStr">
        <is>
          <t>B07XB38P4K</t>
        </is>
      </c>
      <c r="F1023" t="inlineStr">
        <is>
          <t>• For inner box: apply “THIS IS A SET” label. *DO NOT cover Box barcode*
• Apply outer case label accordingly to match item# (Cover barcodes on the CASE)</t>
        </is>
      </c>
      <c r="I1023" s="30">
        <f>VLOOKUP(A1023,'[5]ItemReport_10001042616_2025-02-'!$A:$U,21,0)</f>
        <v/>
      </c>
      <c r="J1023" t="inlineStr">
        <is>
          <t>No Supplies</t>
        </is>
      </c>
    </row>
    <row r="1024" ht="60" customHeight="1">
      <c r="A1024" t="inlineStr">
        <is>
          <t>S-2-PACK4</t>
        </is>
      </c>
      <c r="B1024" t="inlineStr">
        <is>
          <t>B08DCBGTNV</t>
        </is>
      </c>
      <c r="C1024" t="inlineStr">
        <is>
          <t>X003UID4HV</t>
        </is>
      </c>
      <c r="D1024" t="inlineStr">
        <is>
          <t>S-2</t>
        </is>
      </c>
      <c r="E1024" t="inlineStr">
        <is>
          <t>FBA_S-2-PACK4</t>
        </is>
      </c>
      <c r="F1024" s="25" t="inlineStr">
        <is>
          <t xml:space="preserve">• Put 4 pcs per poly bag. Apply FNSKU labels on each of the poly bags.
• Put the poly-bagged sets to a BOX. (Cover all existing barcodes on the box/case) </t>
        </is>
      </c>
      <c r="I1024" s="30">
        <f>VLOOKUP(A1024,'[5]ItemReport_10001042616_2025-02-'!$A:$U,21,0)</f>
        <v/>
      </c>
      <c r="J1024" t="inlineStr">
        <is>
          <t>Poly Bag 10 x 13</t>
        </is>
      </c>
    </row>
    <row r="1025" ht="60" customHeight="1">
      <c r="A1025" t="inlineStr">
        <is>
          <t>S-53-PACK4</t>
        </is>
      </c>
      <c r="F1025" s="25" t="inlineStr">
        <is>
          <t xml:space="preserve">• Put 4 pcs per poly bag. Apply FNSKU labels on each of the poly bags.
• Put the poly-bagged sets to a BOX. (Cover all existing barcodes on the box/case) </t>
        </is>
      </c>
    </row>
    <row r="1026">
      <c r="A1026" t="inlineStr">
        <is>
          <t>WM3126P6</t>
        </is>
      </c>
      <c r="H1026" s="17" t="inlineStr">
        <is>
          <t xml:space="preserve">Apply outer box/case label accordingly to match item# (Cover all existing barcodes on box and case) </t>
        </is>
      </c>
      <c r="J1026" t="inlineStr">
        <is>
          <t>No Supplies</t>
        </is>
      </c>
    </row>
    <row r="1027">
      <c r="A1027" t="inlineStr">
        <is>
          <t>WM3158P8</t>
        </is>
      </c>
      <c r="H1027" s="17" t="inlineStr">
        <is>
          <t xml:space="preserve">Apply outer box/case label accordingly to match item# (Cover all existing barcodes on box and case) </t>
        </is>
      </c>
      <c r="J1027" t="inlineStr">
        <is>
          <t>No Supplies</t>
        </is>
      </c>
    </row>
    <row r="1028">
      <c r="A1028" t="inlineStr">
        <is>
          <t>WM3167P4</t>
        </is>
      </c>
      <c r="H1028" s="17" t="inlineStr">
        <is>
          <t xml:space="preserve">Apply outer box/case label accordingly to match item# (Cover all existing barcodes on box and case) </t>
        </is>
      </c>
      <c r="J1028" t="inlineStr">
        <is>
          <t>No Supplies</t>
        </is>
      </c>
    </row>
    <row r="1029">
      <c r="A1029" t="inlineStr">
        <is>
          <t>WM5053P2</t>
        </is>
      </c>
      <c r="H1029" s="17" t="inlineStr">
        <is>
          <t xml:space="preserve">Apply outer box/case label accordingly to match item# (Cover all existing barcodes on box and case) </t>
        </is>
      </c>
      <c r="J1029" t="inlineStr">
        <is>
          <t>No Supplies</t>
        </is>
      </c>
    </row>
    <row r="1030">
      <c r="A1030" t="inlineStr">
        <is>
          <t>WM5053P6</t>
        </is>
      </c>
      <c r="H1030" s="17" t="inlineStr">
        <is>
          <t xml:space="preserve">Apply outer box/case label accordingly to match item# (Cover all existing barcodes on box and case) </t>
        </is>
      </c>
      <c r="J1030" t="inlineStr">
        <is>
          <t>No Supplies</t>
        </is>
      </c>
    </row>
    <row r="1031">
      <c r="A1031" t="inlineStr">
        <is>
          <t>WM508P6</t>
        </is>
      </c>
      <c r="H1031" s="17" t="inlineStr">
        <is>
          <t xml:space="preserve">Apply outer box/case label accordingly to match item# (Cover all existing barcodes on box and case) </t>
        </is>
      </c>
      <c r="J1031" t="inlineStr">
        <is>
          <t>No Supplies</t>
        </is>
      </c>
    </row>
    <row r="1032">
      <c r="A1032" t="inlineStr">
        <is>
          <t>WM509P4</t>
        </is>
      </c>
      <c r="H1032" s="17" t="inlineStr">
        <is>
          <t xml:space="preserve">Apply outer box/case label accordingly to match item# (Cover all existing barcodes on box and case) </t>
        </is>
      </c>
      <c r="J1032" t="inlineStr">
        <is>
          <t>No Supplies</t>
        </is>
      </c>
    </row>
    <row r="1033">
      <c r="A1033" t="inlineStr">
        <is>
          <t>2520-PACK2</t>
        </is>
      </c>
      <c r="B1033" t="inlineStr">
        <is>
          <t>B0BH8F1LSN</t>
        </is>
      </c>
      <c r="C1033" t="inlineStr">
        <is>
          <t>X004LGA0Y1</t>
        </is>
      </c>
      <c r="F1033" t="inlineStr">
        <is>
          <t>• Put 2 pcs into polybag and apply FNSKU labels on each of the poly bags.
• Insert the poly-bagged sets back to BOX (Cover all existing barcodes on the box/case)</t>
        </is>
      </c>
    </row>
    <row r="1034">
      <c r="A1034" t="inlineStr">
        <is>
          <t>3001-EACH-1</t>
        </is>
      </c>
      <c r="B1034" t="inlineStr">
        <is>
          <t>B0018MSDKI</t>
        </is>
      </c>
      <c r="C1034" t="inlineStr">
        <is>
          <t>X004MNJSFF</t>
        </is>
      </c>
      <c r="F1034" t="inlineStr">
        <is>
          <t xml:space="preserve">Apply outer box/case label accordingly to match item# (Cover all existing barcodes on the box/case) </t>
        </is>
      </c>
    </row>
    <row r="1035">
      <c r="A1035" t="inlineStr">
        <is>
          <t>9029-EACH</t>
        </is>
      </c>
      <c r="B1035" t="inlineStr">
        <is>
          <t>B0F1DLYW1T</t>
        </is>
      </c>
      <c r="C1035" t="inlineStr">
        <is>
          <t>B0F1DLYW1T</t>
        </is>
      </c>
      <c r="F1035" t="inlineStr">
        <is>
          <t xml:space="preserve">Apply outer box/case label accordingly to match item# (Cover all existing barcodes on the box/case) </t>
        </is>
      </c>
    </row>
    <row r="1036" ht="45" customHeight="1">
      <c r="A1036" t="inlineStr">
        <is>
          <t>3465-A-CASE</t>
        </is>
      </c>
      <c r="B1036" t="inlineStr">
        <is>
          <t>B07D4LHGHX</t>
        </is>
      </c>
      <c r="C1036" t="inlineStr">
        <is>
          <t>B07D4LHGHX</t>
        </is>
      </c>
      <c r="F1036" s="25" t="inlineStr">
        <is>
          <t>• Apply label “THIS IS A SET” **DO NOT COVER CASE BARCODE**
• Apply outer case label accordingly to match item#</t>
        </is>
      </c>
    </row>
    <row r="1037" ht="45" customHeight="1">
      <c r="A1037" t="inlineStr">
        <is>
          <t>8256-CASE</t>
        </is>
      </c>
      <c r="B1037" t="inlineStr">
        <is>
          <t>B0D487M6Z5</t>
        </is>
      </c>
      <c r="C1037" t="inlineStr">
        <is>
          <t>B0D487M6Z5</t>
        </is>
      </c>
      <c r="F1037" s="25" t="inlineStr">
        <is>
          <t>• Apply label “THIS IS A SET” **DO NOT COVER CASE BARCODE**
• Apply outer case label accordingly to match item#</t>
        </is>
      </c>
    </row>
    <row r="1038" ht="45" customHeight="1">
      <c r="A1038" t="inlineStr">
        <is>
          <t>8258-CASE</t>
        </is>
      </c>
      <c r="B1038" t="inlineStr">
        <is>
          <t>B0D4879Q7S</t>
        </is>
      </c>
      <c r="C1038" t="inlineStr">
        <is>
          <t>B0D4879Q7S</t>
        </is>
      </c>
      <c r="F1038" s="25" t="inlineStr">
        <is>
          <t>• Apply label “THIS IS A SET” **DO NOT COVER CASE BARCODE**
• Apply outer case label accordingly to match item#</t>
        </is>
      </c>
    </row>
    <row r="1039">
      <c r="A1039" t="inlineStr">
        <is>
          <t>1795-EACH</t>
        </is>
      </c>
      <c r="B1039" t="inlineStr">
        <is>
          <t>B07S65NJNN</t>
        </is>
      </c>
      <c r="C1039" t="inlineStr">
        <is>
          <t>X004JM6TPB</t>
        </is>
      </c>
      <c r="F1039" t="inlineStr">
        <is>
          <t xml:space="preserve">Apply outer box/case label accordingly to match item# (Cover all existing barcodes on the box/case) </t>
        </is>
      </c>
    </row>
    <row r="1040">
      <c r="A1040" t="inlineStr">
        <is>
          <t>210-PACK2</t>
        </is>
      </c>
      <c r="B1040" t="inlineStr">
        <is>
          <t>B08VCBYNJC</t>
        </is>
      </c>
      <c r="C1040" t="inlineStr">
        <is>
          <t>X004JMIBBL</t>
        </is>
      </c>
      <c r="F1040" t="inlineStr">
        <is>
          <t>• Apply label “THIS IS A SET”. Apply FNSKU to each case.
• *Make sure all labels stick securely on the case*. Apply outer case label. Cover all visible barcodes on case</t>
        </is>
      </c>
    </row>
    <row r="1041">
      <c r="A1041" t="inlineStr">
        <is>
          <t>8241-EACH-1</t>
        </is>
      </c>
      <c r="F1041" t="inlineStr">
        <is>
          <t>• Use FNSKU to label each item (cover barcode). 
• Put item back to CASE. Discard inner box
• Apply outer case label accordingly to match item# (Cover all existing barcodes on the case)</t>
        </is>
      </c>
      <c r="H1041" t="inlineStr">
        <is>
          <t xml:space="preserve">Apply outer box/case label accordingly to match item# (Cover all existing barcodes on the box/case) </t>
        </is>
      </c>
    </row>
    <row r="1042">
      <c r="A1042" t="inlineStr">
        <is>
          <t>5071-EACH</t>
        </is>
      </c>
      <c r="H1042" s="17" t="inlineStr">
        <is>
          <t xml:space="preserve">Apply outer box/case label accordingly to match item# (Cover all existing barcodes on box and case) </t>
        </is>
      </c>
    </row>
    <row r="1043" ht="45" customHeight="1">
      <c r="A1043" t="inlineStr">
        <is>
          <t>5154-PACK2</t>
        </is>
      </c>
      <c r="H1043" s="39" t="inlineStr">
        <is>
          <t>• Insert 2 pcs per poly bag. Apply item label. 
• Insert poly bags back to BOX. (Cover all existing barcodes on the box/case)</t>
        </is>
      </c>
    </row>
    <row r="1044">
      <c r="A1044" t="inlineStr">
        <is>
          <t>8201-EACH</t>
        </is>
      </c>
      <c r="H1044" s="17" t="inlineStr">
        <is>
          <t xml:space="preserve">Apply outer box/case label accordingly to match item# (Cover all existing barcodes on box and case) </t>
        </is>
      </c>
    </row>
    <row r="1045">
      <c r="A1045" t="inlineStr">
        <is>
          <t>5450-EACH</t>
        </is>
      </c>
      <c r="H1045" s="17" t="inlineStr">
        <is>
          <t xml:space="preserve">Apply outer box/case label accordingly to match item# (Cover all existing barcodes on box and case) </t>
        </is>
      </c>
    </row>
    <row r="1046">
      <c r="A1046" t="inlineStr">
        <is>
          <t>5010-EACH</t>
        </is>
      </c>
      <c r="H1046" s="17" t="inlineStr">
        <is>
          <t xml:space="preserve">Apply outer box/case label accordingly to match item# (Cover all existing barcodes on box and case) </t>
        </is>
      </c>
    </row>
    <row r="1047">
      <c r="A1047" t="inlineStr">
        <is>
          <t>714937-EACH</t>
        </is>
      </c>
      <c r="H1047" s="17" t="inlineStr">
        <is>
          <t xml:space="preserve">Apply outer box/case label accordingly to match item# (Cover all existing barcodes on box and case) </t>
        </is>
      </c>
    </row>
    <row r="1048" ht="45" customHeight="1">
      <c r="A1048" t="inlineStr">
        <is>
          <t>787-PACK2</t>
        </is>
      </c>
      <c r="F1048" t="inlineStr">
        <is>
          <t>• Apply label “THIS IS A SET”. Apply FNSKU to each case.
• *Make sure all labels stick securely on the case*. Apply outer case label. Cover all visible barcodes on case</t>
        </is>
      </c>
      <c r="H1048" s="39" t="inlineStr">
        <is>
          <t>• Insert 2 pcs per poly bag. Apply item label. 
• Insert poly bags back to BOX. (Cover all existing barcodes on the box/case)</t>
        </is>
      </c>
    </row>
    <row r="1049" ht="60" customHeight="1">
      <c r="A1049" t="inlineStr">
        <is>
          <t>861-SET3</t>
        </is>
      </c>
      <c r="F1049" s="25" t="inlineStr">
        <is>
          <t>• Insert 3 pcs per poly bag (different color). Apply FNSKU on the poly bags.
• Insert the poly-bagged sets back to CASE (Cover all existing barcodes on the box/case)</t>
        </is>
      </c>
      <c r="H1049" s="39" t="inlineStr">
        <is>
          <t>• Put 3 pcs into polybag (different color), apply Item label on poly bags.
• Insert the poly-bagged sets back to CASE (Cover all existing barcodes on the box/case)</t>
        </is>
      </c>
    </row>
    <row r="1050">
      <c r="A1050" t="inlineStr">
        <is>
          <t>8211-EACH-1</t>
        </is>
      </c>
      <c r="H1050" t="inlineStr">
        <is>
          <t xml:space="preserve">Apply outer box/case label accordingly to match item# (Cover all existing barcodes on the box/case) </t>
        </is>
      </c>
    </row>
    <row r="1051">
      <c r="A1051" t="inlineStr">
        <is>
          <t>8200-EACH</t>
        </is>
      </c>
      <c r="H1051" t="inlineStr">
        <is>
          <t xml:space="preserve">Apply outer box/case label accordingly to match item# (Cover all existing barcodes on the box/case) </t>
        </is>
      </c>
    </row>
    <row r="1052">
      <c r="A1052" t="inlineStr">
        <is>
          <t>2051-EACH</t>
        </is>
      </c>
      <c r="H1052" t="inlineStr">
        <is>
          <t xml:space="preserve">Apply outer box/case label accordingly to match item# (Cover all existing barcodes on the box/case) </t>
        </is>
      </c>
    </row>
    <row r="1053">
      <c r="A1053" t="inlineStr">
        <is>
          <t>3331-EACH</t>
        </is>
      </c>
      <c r="F1053" t="inlineStr">
        <is>
          <t xml:space="preserve">Apply outer box/case label accordingly to match item# (Cover all existing barcodes on the box/case) </t>
        </is>
      </c>
    </row>
    <row r="1054">
      <c r="A1054" t="inlineStr">
        <is>
          <t>1723-EACH</t>
        </is>
      </c>
      <c r="F1054" t="inlineStr">
        <is>
          <t xml:space="preserve">Apply outer box/case label accordingly to match item# (Cover all existing barcodes on the box/case) </t>
        </is>
      </c>
    </row>
    <row r="1055">
      <c r="A1055" t="inlineStr">
        <is>
          <t>2023-EACH-1</t>
        </is>
      </c>
      <c r="F1055" t="inlineStr">
        <is>
          <t xml:space="preserve">Apply outer box/case label accordingly to match item# (Cover all existing barcodes on the box/case) </t>
        </is>
      </c>
    </row>
    <row r="1056">
      <c r="A1056" t="inlineStr">
        <is>
          <t>1943-SET4</t>
        </is>
      </c>
      <c r="F1056" t="inlineStr">
        <is>
          <t>• Put 4 pcs into poly bag (different color), apply FNSKU label. 
• Insert the poly-bagged sets back to CASE. Discard inner box (Cover all existing barcodes on the box/case)</t>
        </is>
      </c>
    </row>
    <row r="1057" ht="60" customHeight="1">
      <c r="A1057" s="79" t="inlineStr">
        <is>
          <t>4569945741-SET2+2520-EA</t>
        </is>
      </c>
      <c r="H1057" s="39" t="inlineStr">
        <is>
          <t>• Put 2pc #4569945741, 1pc #2520 into polybag and apply Item label on each of the poly bags.
• Insert the poly-bagged sets to CASE (Cover all existing barcodes on the box/case)</t>
        </is>
      </c>
    </row>
    <row r="1058" ht="60" customHeight="1">
      <c r="A1058" t="inlineStr">
        <is>
          <t>808-PACK10</t>
        </is>
      </c>
      <c r="D1058" t="n">
        <v>808</v>
      </c>
      <c r="E1058" t="inlineStr">
        <is>
          <t xml:space="preserve"> FBA_808-PACK10</t>
        </is>
      </c>
      <c r="F1058" s="25" t="inlineStr">
        <is>
          <t>• Put 10 pcs into polybag and apply FNSKU labels on each of the poly bags.
• Insert the poly-bagged sets back to CASE (Cover all existing barcodes on the box/case)</t>
        </is>
      </c>
    </row>
    <row r="1059" ht="60" customHeight="1">
      <c r="A1059" t="inlineStr">
        <is>
          <t>2155-PACK10</t>
        </is>
      </c>
      <c r="D1059" t="n">
        <v>2155</v>
      </c>
      <c r="E1059" t="inlineStr">
        <is>
          <t>FBA_2155-PACK10</t>
        </is>
      </c>
      <c r="F1059" s="25" t="inlineStr">
        <is>
          <t>• Put 10 pcs into polybag and apply FNSKU labels on each of the poly bags.
• Insert the poly-bagged sets back to CASE (Cover all existing barcodes on the box/case)</t>
        </is>
      </c>
    </row>
    <row r="1060" ht="60" customHeight="1">
      <c r="A1060" t="inlineStr">
        <is>
          <t>2156-SET25</t>
        </is>
      </c>
      <c r="D1060" t="n">
        <v>2156</v>
      </c>
      <c r="E1060" t="inlineStr">
        <is>
          <t xml:space="preserve"> FBA_2156-SET25</t>
        </is>
      </c>
      <c r="F1060" s="25" t="inlineStr">
        <is>
          <t>• Insert 25 pcs per poly bag (X5 pc - black, purple, blue, green, pink). Apply FNSKU labels on each of the poly bags.
• Insert the poly-bagged sets back to CASE. (Cover all existing barcodes on the box/case)</t>
        </is>
      </c>
    </row>
    <row r="1061" ht="45" customHeight="1">
      <c r="A1061" t="inlineStr">
        <is>
          <t>8005-CASE-B</t>
        </is>
      </c>
      <c r="B1061" t="inlineStr">
        <is>
          <t>B0BB8R9HGQ</t>
        </is>
      </c>
      <c r="C1061" t="inlineStr">
        <is>
          <t>B0BB8R9HGQ</t>
        </is>
      </c>
      <c r="D1061" t="n">
        <v>8005</v>
      </c>
      <c r="E1061" t="inlineStr">
        <is>
          <t>FBA_8005-CASE-B</t>
        </is>
      </c>
      <c r="F1061" s="25" t="inlineStr">
        <is>
          <t>• Prepack. Seal box. Apply FNSKU label on box.
• Pack in BX-191313
• Apply outer case label (Cover all existing barcodes on case)</t>
        </is>
      </c>
    </row>
    <row r="1062" ht="60" customHeight="1">
      <c r="A1062" t="inlineStr">
        <is>
          <t>8204-EACH</t>
        </is>
      </c>
      <c r="B1062" t="inlineStr">
        <is>
          <t>B07RP467JB</t>
        </is>
      </c>
      <c r="D1062" t="n">
        <v>8204</v>
      </c>
      <c r="E1062" t="inlineStr">
        <is>
          <t>FBA_8204-EACH</t>
        </is>
      </c>
      <c r="F106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3" ht="60" customHeight="1">
      <c r="A1063" t="inlineStr">
        <is>
          <t>3930-EACH</t>
        </is>
      </c>
      <c r="B1063" t="inlineStr">
        <is>
          <t>B08NSJ1SFC</t>
        </is>
      </c>
      <c r="D1063" t="n">
        <v>3930</v>
      </c>
      <c r="E1063" t="inlineStr">
        <is>
          <t>FBA_3930-EACH</t>
        </is>
      </c>
      <c r="F106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4" ht="60" customHeight="1">
      <c r="A1064" t="inlineStr">
        <is>
          <t>8205-EACH-1</t>
        </is>
      </c>
      <c r="B1064" t="inlineStr">
        <is>
          <t>B003BLQHZ2</t>
        </is>
      </c>
      <c r="D1064" t="n">
        <v>8205</v>
      </c>
      <c r="E1064" t="inlineStr">
        <is>
          <t>FBA_8205-EACH-1</t>
        </is>
      </c>
      <c r="F106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5" ht="45" customHeight="1">
      <c r="A1065" t="inlineStr">
        <is>
          <t>2808-SET4</t>
        </is>
      </c>
      <c r="B1065" t="inlineStr">
        <is>
          <t>B07RJZNHX4</t>
        </is>
      </c>
      <c r="D1065" t="n">
        <v>2808</v>
      </c>
      <c r="E1065" t="inlineStr">
        <is>
          <t>FBA_2808-SET4</t>
        </is>
      </c>
      <c r="F1065" s="25" t="inlineStr">
        <is>
          <t>• Insert 4 pcs per poly bag (Blue, Purple, Green, Pink). Apply FNSKU labels on each of the poly bags.
• Insert the poly-bagged sets back to BX-191313</t>
        </is>
      </c>
    </row>
    <row r="1066" ht="60" customHeight="1">
      <c r="A1066" t="inlineStr">
        <is>
          <t>1616-EACH</t>
        </is>
      </c>
      <c r="B1066" t="inlineStr">
        <is>
          <t>B07H9KM8DS</t>
        </is>
      </c>
      <c r="C1066" t="inlineStr">
        <is>
          <t>X004VND36V</t>
        </is>
      </c>
      <c r="D1066" t="n">
        <v>1616</v>
      </c>
      <c r="E1066" t="inlineStr">
        <is>
          <t>FBA_1616-EACH</t>
        </is>
      </c>
      <c r="F106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7" ht="45" customHeight="1">
      <c r="A1067" t="inlineStr">
        <is>
          <t>1613-PACK2</t>
        </is>
      </c>
      <c r="B1067" t="inlineStr">
        <is>
          <t>B08DDKLXPJ</t>
        </is>
      </c>
      <c r="D1067" t="n">
        <v>1613</v>
      </c>
      <c r="E1067" t="inlineStr">
        <is>
          <t>FBA_1613-PACK2</t>
        </is>
      </c>
      <c r="F1067" s="25" t="inlineStr">
        <is>
          <t>• Insert 2 pcs into poly bag, apply FNSKU label.
• Put back to CASE (Cover all existing barcodes on the box/case)</t>
        </is>
      </c>
    </row>
    <row r="1068" ht="45" customHeight="1">
      <c r="A1068" t="inlineStr">
        <is>
          <t>3340-PACK2</t>
        </is>
      </c>
      <c r="B1068" t="inlineStr">
        <is>
          <t>B08KJTG4YT</t>
        </is>
      </c>
      <c r="D1068" t="n">
        <v>3340</v>
      </c>
      <c r="E1068" t="inlineStr">
        <is>
          <t>FBA_3340-PACK2</t>
        </is>
      </c>
      <c r="F1068" s="25" t="inlineStr">
        <is>
          <t>• Insert 2 pcs into poly bag, apply FNSKU label.
• Put back to CASE (Cover all existing barcodes on the box/case)</t>
        </is>
      </c>
    </row>
    <row r="1069" ht="60" customHeight="1">
      <c r="A1069" t="inlineStr">
        <is>
          <t>5601-EACH</t>
        </is>
      </c>
      <c r="B1069" t="inlineStr">
        <is>
          <t>B0DPNH4P7J</t>
        </is>
      </c>
      <c r="C1069" t="inlineStr">
        <is>
          <t>B0DPNH4P7J</t>
        </is>
      </c>
      <c r="D1069" t="n">
        <v>5601</v>
      </c>
      <c r="E1069" t="inlineStr">
        <is>
          <t>FBA_5601-EACH</t>
        </is>
      </c>
      <c r="F106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0" ht="60" customHeight="1">
      <c r="A1070" t="inlineStr">
        <is>
          <t>230-BAZIC</t>
        </is>
      </c>
      <c r="B1070" t="inlineStr">
        <is>
          <t>B0019IGM0E</t>
        </is>
      </c>
      <c r="D1070" t="n">
        <v>230</v>
      </c>
      <c r="E1070" t="inlineStr">
        <is>
          <t>FBA_230-BAZIC</t>
        </is>
      </c>
      <c r="F107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071" ht="60" customHeight="1">
      <c r="A1071" t="inlineStr">
        <is>
          <t>2326-EACH</t>
        </is>
      </c>
      <c r="B1071" t="inlineStr">
        <is>
          <t>B001HTHRDG</t>
        </is>
      </c>
      <c r="D1071" t="n">
        <v>2326</v>
      </c>
      <c r="E1071" t="inlineStr">
        <is>
          <t>FBA_2326-EACH</t>
        </is>
      </c>
      <c r="F107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2" ht="60" customHeight="1">
      <c r="A1072" t="inlineStr">
        <is>
          <t>1034-EACH</t>
        </is>
      </c>
      <c r="B1072" t="inlineStr">
        <is>
          <t>B07CCJ5K5H</t>
        </is>
      </c>
      <c r="C1072" t="inlineStr">
        <is>
          <t>B07CCJ5K5H</t>
        </is>
      </c>
      <c r="D1072" t="n">
        <v>1034</v>
      </c>
      <c r="E1072" t="inlineStr">
        <is>
          <t>FBA_1034-EACH</t>
        </is>
      </c>
      <c r="F107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3" ht="45" customHeight="1">
      <c r="A1073" t="inlineStr">
        <is>
          <t>6018-PACK2</t>
        </is>
      </c>
      <c r="B1073" t="inlineStr">
        <is>
          <t>B08G9L2NWY</t>
        </is>
      </c>
      <c r="D1073" t="n">
        <v>6018</v>
      </c>
      <c r="E1073" t="inlineStr">
        <is>
          <t>FBA_6018-PACK2</t>
        </is>
      </c>
      <c r="F1073" s="25" t="inlineStr">
        <is>
          <t>• Insert 2 pcs into poly bag, apply FNSKU label.
• Put back to CASE (Cover all existing barcodes on the box/case)</t>
        </is>
      </c>
    </row>
    <row r="1074" ht="45" customHeight="1">
      <c r="A1074" t="inlineStr">
        <is>
          <t>5020-CASE</t>
        </is>
      </c>
      <c r="B1074" t="inlineStr">
        <is>
          <t>B07X22QMN2</t>
        </is>
      </c>
      <c r="C1074" t="inlineStr">
        <is>
          <t>X004VNSON3</t>
        </is>
      </c>
      <c r="D1074" t="n">
        <v>5020</v>
      </c>
      <c r="E1074" t="inlineStr">
        <is>
          <t>FBA_5020-CASE</t>
        </is>
      </c>
      <c r="F1074" s="25" t="inlineStr">
        <is>
          <t>• Prepack. Seal box. Apply FNSKU label on box.
• Pack in BX-191313
• Apply outer case label (Cover all existing barcodes on case)</t>
        </is>
      </c>
    </row>
    <row r="1075" ht="60" customHeight="1">
      <c r="A1075" t="inlineStr">
        <is>
          <t>4101-EACH</t>
        </is>
      </c>
      <c r="B1075" t="inlineStr">
        <is>
          <t>B07Q3T57VD</t>
        </is>
      </c>
      <c r="D1075" t="n">
        <v>4101</v>
      </c>
      <c r="E1075" t="inlineStr">
        <is>
          <t>FBA_4101-EACH</t>
        </is>
      </c>
      <c r="F107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6" ht="60" customHeight="1">
      <c r="A1076" t="inlineStr">
        <is>
          <t>1707-EACH</t>
        </is>
      </c>
      <c r="B1076" t="inlineStr">
        <is>
          <t>B07S6614MB</t>
        </is>
      </c>
      <c r="D1076" t="n">
        <v>1707</v>
      </c>
      <c r="E1076" t="inlineStr">
        <is>
          <t>FBA_1707-EACH</t>
        </is>
      </c>
      <c r="F107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7" ht="45" customHeight="1">
      <c r="A1077" t="inlineStr">
        <is>
          <t>3351-SET6</t>
        </is>
      </c>
      <c r="B1077" t="inlineStr">
        <is>
          <t>B08C4B5SYS</t>
        </is>
      </c>
      <c r="C1077" t="inlineStr">
        <is>
          <t>X004X6X3U7</t>
        </is>
      </c>
      <c r="D1077" t="n">
        <v>3351</v>
      </c>
      <c r="E1077" t="inlineStr">
        <is>
          <t>FBA_3351-SET6</t>
        </is>
      </c>
      <c r="F1077" s="25" t="inlineStr">
        <is>
          <t>• Insert 6 pcs per poly bag (6 different color). Apply FNSKU labels on each of the poly bags.
• Put the poly-bagged sets back to BX-191313</t>
        </is>
      </c>
    </row>
    <row r="1078" ht="45" customHeight="1">
      <c r="A1078" t="inlineStr">
        <is>
          <t>1724-SET6</t>
        </is>
      </c>
      <c r="B1078" t="inlineStr">
        <is>
          <t>B07SCHQZRS</t>
        </is>
      </c>
      <c r="D1078" t="n">
        <v>1724</v>
      </c>
      <c r="E1078" t="inlineStr">
        <is>
          <t>FBA_1724-SET6</t>
        </is>
      </c>
      <c r="F1078" s="25" t="inlineStr">
        <is>
          <t>• Insert 6 pcs per poly bag (6 different color). Apply FNSKU labels on each of the poly bags.
• Put the poly-bagged sets back to BX-191313</t>
        </is>
      </c>
    </row>
    <row r="1079" ht="45" customHeight="1">
      <c r="A1079" t="inlineStr">
        <is>
          <t>2345-PACK2</t>
        </is>
      </c>
      <c r="B1079" t="inlineStr">
        <is>
          <t>B08L42MYDV</t>
        </is>
      </c>
      <c r="D1079" t="n">
        <v>2345</v>
      </c>
      <c r="E1079" t="inlineStr">
        <is>
          <t>FBA_2345-PACK2</t>
        </is>
      </c>
      <c r="F1079" s="25" t="inlineStr">
        <is>
          <t>• Insert 2 pcs into poly bag, apply FNSKU label.
• Put back to CASE (Cover all existing barcodes on the box/case)</t>
        </is>
      </c>
    </row>
    <row r="1080" ht="45" customHeight="1">
      <c r="A1080" t="inlineStr">
        <is>
          <t>4141-PACK2</t>
        </is>
      </c>
      <c r="B1080" t="inlineStr">
        <is>
          <t>B08DQG518M</t>
        </is>
      </c>
      <c r="D1080" t="n">
        <v>4141</v>
      </c>
      <c r="E1080" t="inlineStr">
        <is>
          <t>FBA_4141-PACK2</t>
        </is>
      </c>
      <c r="F1080" s="25" t="inlineStr">
        <is>
          <t>• Insert 2 pcs into poly bag, apply FNSKU label.
• Put back to CASE (Cover all existing barcodes on the box/case)</t>
        </is>
      </c>
    </row>
    <row r="1081" ht="60" customHeight="1">
      <c r="A1081" t="inlineStr">
        <is>
          <t>4123-EACH</t>
        </is>
      </c>
      <c r="B1081" t="inlineStr">
        <is>
          <t>B07Q5VR7FQ</t>
        </is>
      </c>
      <c r="D1081" t="n">
        <v>4123</v>
      </c>
      <c r="E1081" t="inlineStr">
        <is>
          <t>FBA_4123-EACH</t>
        </is>
      </c>
      <c r="F108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82" ht="45" customHeight="1">
      <c r="A1082" t="inlineStr">
        <is>
          <t>4433-SET4</t>
        </is>
      </c>
      <c r="B1082" t="inlineStr">
        <is>
          <t>B07SB3B26Y</t>
        </is>
      </c>
      <c r="D1082" t="n">
        <v>4433</v>
      </c>
      <c r="E1082" t="inlineStr">
        <is>
          <t>FBA_4433-SET4</t>
        </is>
      </c>
      <c r="F1082" s="25" t="inlineStr">
        <is>
          <t>• Insert 4 pcs per poly bag (Blue, Purple, Green, Pink). Apply FNSKU labels on each of the poly bags.
• Insert the poly-bagged sets back to BX-191313</t>
        </is>
      </c>
    </row>
    <row r="1083" ht="45" customHeight="1">
      <c r="A1083" t="inlineStr">
        <is>
          <t>2051-PACK2</t>
        </is>
      </c>
      <c r="B1083" t="inlineStr">
        <is>
          <t>B08GWRHDJ3</t>
        </is>
      </c>
      <c r="D1083" t="n">
        <v>2051</v>
      </c>
      <c r="E1083" t="inlineStr">
        <is>
          <t>FBA_2051-PACK2</t>
        </is>
      </c>
      <c r="F1083" s="25" t="inlineStr">
        <is>
          <t>• Insert 2 pcs into poly bag, apply FNSKU label.
• Put back to CASE (Cover all existing barcodes on the box/case)</t>
        </is>
      </c>
    </row>
    <row r="1084" ht="60" customHeight="1">
      <c r="A1084" t="inlineStr">
        <is>
          <t>320-BOX</t>
        </is>
      </c>
      <c r="B1084" t="inlineStr">
        <is>
          <t>B07XQJJP1Z</t>
        </is>
      </c>
      <c r="D1084" t="n">
        <v>320</v>
      </c>
      <c r="E1084" t="inlineStr">
        <is>
          <t>FBA_320-BOX</t>
        </is>
      </c>
      <c r="F108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085" ht="60" customHeight="1">
      <c r="A1085" t="inlineStr">
        <is>
          <t>2350-EACH</t>
        </is>
      </c>
      <c r="B1085" t="inlineStr">
        <is>
          <t>B0F4Z4CZ64</t>
        </is>
      </c>
      <c r="C1085" t="inlineStr">
        <is>
          <t>B0F4Z4CZ64</t>
        </is>
      </c>
      <c r="D1085" t="n">
        <v>2350</v>
      </c>
      <c r="E1085" t="inlineStr">
        <is>
          <t>FBA_2350-EACH</t>
        </is>
      </c>
      <c r="F108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86" ht="60" customHeight="1">
      <c r="A1086" t="inlineStr">
        <is>
          <t>1788-EACH</t>
        </is>
      </c>
      <c r="B1086" t="inlineStr">
        <is>
          <t>B07SBCJ6XH</t>
        </is>
      </c>
      <c r="D1086" t="n">
        <v>1788</v>
      </c>
      <c r="E1086" t="inlineStr">
        <is>
          <t>FBA_1788-EACH</t>
        </is>
      </c>
      <c r="F108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87" ht="60" customHeight="1">
      <c r="A1087" t="inlineStr">
        <is>
          <t>3202-SET3</t>
        </is>
      </c>
      <c r="B1087" t="inlineStr">
        <is>
          <t>B07S5DR4W6</t>
        </is>
      </c>
      <c r="D1087" t="n">
        <v>3202</v>
      </c>
      <c r="E1087" t="inlineStr">
        <is>
          <t>FBA_3202-SET3</t>
        </is>
      </c>
      <c r="F108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088" ht="45" customHeight="1">
      <c r="A1088" t="inlineStr">
        <is>
          <t>3127-CASE</t>
        </is>
      </c>
      <c r="B1088" t="inlineStr">
        <is>
          <t>B0F5FJF8VL</t>
        </is>
      </c>
      <c r="D1088" t="n">
        <v>3127</v>
      </c>
      <c r="E1088" t="inlineStr">
        <is>
          <t>FBA_3127-CASE</t>
        </is>
      </c>
      <c r="F1088" s="25" t="inlineStr">
        <is>
          <t>• Prepack. Seal box. Apply FNSKU label on box.
• Pack in BX-191313
• Apply outer case label (Cover all existing barcodes on case)</t>
        </is>
      </c>
    </row>
    <row r="1089" ht="60" customHeight="1">
      <c r="A1089" t="inlineStr">
        <is>
          <t>4105-PACK4</t>
        </is>
      </c>
      <c r="B1089" t="inlineStr">
        <is>
          <t>B08DQCJ93D</t>
        </is>
      </c>
      <c r="D1089" t="n">
        <v>4105</v>
      </c>
      <c r="E1089" t="inlineStr">
        <is>
          <t>FBA_4105-PACK4</t>
        </is>
      </c>
      <c r="F108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090" ht="45" customHeight="1">
      <c r="A1090" t="inlineStr">
        <is>
          <t>5121-SET4</t>
        </is>
      </c>
      <c r="B1090" t="inlineStr">
        <is>
          <t>B07SKBW7VP</t>
        </is>
      </c>
      <c r="D1090" t="n">
        <v>5121</v>
      </c>
      <c r="E1090" t="inlineStr">
        <is>
          <t>FBA_5121-SET4</t>
        </is>
      </c>
      <c r="F1090" s="25" t="inlineStr">
        <is>
          <t>• Insert 4 pcs per poly bag (Blue, Purple, Green, Pink). Apply FNSKU labels on each of the poly bags.
• Insert the poly-bagged sets back to BX-191313</t>
        </is>
      </c>
    </row>
    <row r="1091" ht="45" customHeight="1">
      <c r="A1091" t="inlineStr">
        <is>
          <t>4120-CASE</t>
        </is>
      </c>
      <c r="B1091" t="inlineStr">
        <is>
          <t>B07QB54MGY</t>
        </is>
      </c>
      <c r="D1091" t="n">
        <v>4120</v>
      </c>
      <c r="E1091" t="inlineStr">
        <is>
          <t>FBA_4120-CASE</t>
        </is>
      </c>
      <c r="F1091" s="25" t="inlineStr">
        <is>
          <t>• Prepack. Seal box. Apply FNSKU label on box.
• Pack in BX-191313
• Apply outer case label (Cover all existing barcodes on case)</t>
        </is>
      </c>
    </row>
    <row r="1092" ht="60" customHeight="1">
      <c r="A1092" t="inlineStr">
        <is>
          <t>2022-EACH</t>
        </is>
      </c>
      <c r="B1092" t="inlineStr">
        <is>
          <t>B00FBOS1SI</t>
        </is>
      </c>
      <c r="D1092" t="n">
        <v>2022</v>
      </c>
      <c r="E1092" t="inlineStr">
        <is>
          <t>FBA_2022-EACH</t>
        </is>
      </c>
      <c r="F109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93" ht="45" customHeight="1">
      <c r="A1093" t="inlineStr">
        <is>
          <t>2901-CASE</t>
        </is>
      </c>
      <c r="B1093" t="inlineStr">
        <is>
          <t>B07RLQKKD7</t>
        </is>
      </c>
      <c r="C1093" t="inlineStr">
        <is>
          <t>X0038DZ65L</t>
        </is>
      </c>
      <c r="D1093" t="n">
        <v>2901</v>
      </c>
      <c r="E1093" t="inlineStr">
        <is>
          <t>FBA_2901-CASE</t>
        </is>
      </c>
      <c r="F1093" s="25" t="inlineStr">
        <is>
          <t>• Prepack. Seal box. Apply FNSKU label on box.
• Pack in BX-191313
• Apply outer case label (Cover all existing barcodes on case)</t>
        </is>
      </c>
    </row>
    <row r="1094" ht="45" customHeight="1">
      <c r="A1094" t="inlineStr">
        <is>
          <t>5029-CASE</t>
        </is>
      </c>
      <c r="B1094" t="inlineStr">
        <is>
          <t>B07WZW8BYH</t>
        </is>
      </c>
      <c r="C1094" t="inlineStr">
        <is>
          <t>X004VNSOFV</t>
        </is>
      </c>
      <c r="D1094" t="n">
        <v>5029</v>
      </c>
      <c r="E1094" t="inlineStr">
        <is>
          <t>FBA_5029-CASE</t>
        </is>
      </c>
      <c r="F1094" s="25" t="inlineStr">
        <is>
          <t>• Prepack. Seal box. Apply FNSKU label on box.
• Pack in BX-191313
• Apply outer case label (Cover all existing barcodes on case)</t>
        </is>
      </c>
    </row>
    <row r="1095" ht="45" customHeight="1">
      <c r="A1095" t="inlineStr">
        <is>
          <t>3332-PACK2</t>
        </is>
      </c>
      <c r="B1095" t="inlineStr">
        <is>
          <t>B08KJFGXVN</t>
        </is>
      </c>
      <c r="D1095" t="n">
        <v>3332</v>
      </c>
      <c r="E1095" t="inlineStr">
        <is>
          <t>FBA_3332-PACK2</t>
        </is>
      </c>
      <c r="F1095" s="25" t="inlineStr">
        <is>
          <t>• Insert 2 pcs into poly bag, apply FNSKU label.
• Put back to CASE (Cover all existing barcodes on the box/case)</t>
        </is>
      </c>
    </row>
    <row r="1096" ht="45" customHeight="1">
      <c r="A1096" t="inlineStr">
        <is>
          <t>310-PACK2</t>
        </is>
      </c>
      <c r="B1096" t="inlineStr">
        <is>
          <t>B08FPC71ZH</t>
        </is>
      </c>
      <c r="D1096" t="n">
        <v>310</v>
      </c>
      <c r="E1096" t="inlineStr">
        <is>
          <t>FBA_310-PACK2</t>
        </is>
      </c>
      <c r="F1096" s="25" t="inlineStr">
        <is>
          <t>• Insert 2 pcs into poly bag, apply FNSKU label.
• Put back to CASE (Cover all existing barcodes on the box/case)</t>
        </is>
      </c>
    </row>
    <row r="1097" ht="60" customHeight="1">
      <c r="A1097" t="inlineStr">
        <is>
          <t>835-EACH</t>
        </is>
      </c>
      <c r="B1097" t="inlineStr">
        <is>
          <t>B0CCC13R34</t>
        </is>
      </c>
      <c r="C1097" t="inlineStr">
        <is>
          <t>B0CCC13R34</t>
        </is>
      </c>
      <c r="D1097" t="n">
        <v>835</v>
      </c>
      <c r="E1097" t="inlineStr">
        <is>
          <t>FBA_835-EACH</t>
        </is>
      </c>
      <c r="F109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98" ht="45" customHeight="1">
      <c r="A1098" t="inlineStr">
        <is>
          <t>2225-PACK2</t>
        </is>
      </c>
      <c r="B1098" t="inlineStr">
        <is>
          <t>B09BBP5VMX</t>
        </is>
      </c>
      <c r="D1098" t="n">
        <v>2225</v>
      </c>
      <c r="E1098" t="inlineStr">
        <is>
          <t>FBA_2225-PACK2</t>
        </is>
      </c>
      <c r="F1098" s="25" t="inlineStr">
        <is>
          <t>• Insert 2 pcs into poly bag, apply FNSKU label.
• Put back to CASE (Cover all existing barcodes on the box/case)</t>
        </is>
      </c>
    </row>
    <row r="1099" ht="45" customHeight="1">
      <c r="A1099" t="inlineStr">
        <is>
          <t>943-SET6</t>
        </is>
      </c>
      <c r="B1099" t="inlineStr">
        <is>
          <t>B07SG9BYRR</t>
        </is>
      </c>
      <c r="C1099" t="inlineStr">
        <is>
          <t>X004X6XESX</t>
        </is>
      </c>
      <c r="D1099" t="n">
        <v>943</v>
      </c>
      <c r="E1099" t="inlineStr">
        <is>
          <t>FBA_943-SET6</t>
        </is>
      </c>
      <c r="F1099" s="25" t="inlineStr">
        <is>
          <t>• Insert 6 pcs per poly bag (6 different color). Apply FNSKU labels on each of the poly bags.
• Put the poly-bagged sets back to BX-191313</t>
        </is>
      </c>
    </row>
    <row r="1100" ht="45" customHeight="1">
      <c r="A1100" t="inlineStr">
        <is>
          <t>4140-PACK2</t>
        </is>
      </c>
      <c r="B1100" t="inlineStr">
        <is>
          <t>B08DQ2HC52</t>
        </is>
      </c>
      <c r="D1100" t="n">
        <v>4140</v>
      </c>
      <c r="E1100" t="inlineStr">
        <is>
          <t>FBA_4140-PACK2</t>
        </is>
      </c>
      <c r="F1100" s="25" t="inlineStr">
        <is>
          <t>• Insert 2 pcs into poly bag, apply FNSKU label.
• Put back to CASE (Cover all existing barcodes on the box/case)</t>
        </is>
      </c>
    </row>
    <row r="1101" ht="60" customHeight="1">
      <c r="A1101" t="inlineStr">
        <is>
          <t>3141-EACH</t>
        </is>
      </c>
      <c r="B1101" t="inlineStr">
        <is>
          <t>B07Q7147TG</t>
        </is>
      </c>
      <c r="D1101" t="n">
        <v>3141</v>
      </c>
      <c r="E1101" t="inlineStr">
        <is>
          <t>FBA_3141-EACH</t>
        </is>
      </c>
      <c r="F110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02" ht="45" customHeight="1">
      <c r="A1102" t="inlineStr">
        <is>
          <t>3147-PACK2</t>
        </is>
      </c>
      <c r="B1102" t="inlineStr">
        <is>
          <t>B08DPYNLKP</t>
        </is>
      </c>
      <c r="D1102" t="n">
        <v>3147</v>
      </c>
      <c r="E1102" t="inlineStr">
        <is>
          <t>FBA_3147-PACK2</t>
        </is>
      </c>
      <c r="F1102" s="25" t="inlineStr">
        <is>
          <t>• Insert 2 pcs into poly bag, apply FNSKU label.
• Put back to CASE (Cover all existing barcodes on the box/case)</t>
        </is>
      </c>
    </row>
    <row r="1103" ht="60" customHeight="1">
      <c r="A1103" t="inlineStr">
        <is>
          <t>5090-PACK4</t>
        </is>
      </c>
      <c r="B1103" t="inlineStr">
        <is>
          <t>B08FBPJTZS</t>
        </is>
      </c>
      <c r="D1103" t="n">
        <v>5090</v>
      </c>
      <c r="E1103" t="inlineStr">
        <is>
          <t>FBA_5090-PACK4</t>
        </is>
      </c>
      <c r="F1103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04" ht="45" customHeight="1">
      <c r="A1104" t="inlineStr">
        <is>
          <t>4142-CASE</t>
        </is>
      </c>
      <c r="B1104" t="inlineStr">
        <is>
          <t>B07QN88VV2</t>
        </is>
      </c>
      <c r="D1104" t="n">
        <v>4142</v>
      </c>
      <c r="E1104" t="inlineStr">
        <is>
          <t>FBA_4142-CASE</t>
        </is>
      </c>
      <c r="F1104" s="25" t="inlineStr">
        <is>
          <t>• Prepack. Seal box. Apply FNSKU label on box.
• Pack in BX-191313
• Apply outer case label (Cover all existing barcodes on case)</t>
        </is>
      </c>
    </row>
    <row r="1105" ht="45" customHeight="1">
      <c r="A1105" t="inlineStr">
        <is>
          <t>576-SET6</t>
        </is>
      </c>
      <c r="B1105" t="inlineStr">
        <is>
          <t>B0DJCGRCTQ</t>
        </is>
      </c>
      <c r="C1105" t="inlineStr">
        <is>
          <t>X004VNA6TN</t>
        </is>
      </c>
      <c r="D1105" t="n">
        <v>576</v>
      </c>
      <c r="E1105" t="inlineStr">
        <is>
          <t>FBA_576-SET6</t>
        </is>
      </c>
      <c r="F1105" s="25" t="inlineStr">
        <is>
          <t>• Insert 6 pcs per poly bag (6 different color). Apply FNSKU labels on each of the poly bags.
• Put the poly-bagged sets back to BX-191313</t>
        </is>
      </c>
    </row>
    <row r="1106" ht="60" customHeight="1">
      <c r="A1106" t="inlineStr">
        <is>
          <t>1280-EACH</t>
        </is>
      </c>
      <c r="B1106" t="inlineStr">
        <is>
          <t>B073RWXVQD</t>
        </is>
      </c>
      <c r="D1106" t="n">
        <v>1280</v>
      </c>
      <c r="E1106" t="inlineStr">
        <is>
          <t>FBA_1280-EACH</t>
        </is>
      </c>
      <c r="F110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07" ht="45" customHeight="1">
      <c r="A1107" t="inlineStr">
        <is>
          <t>6120-PACK2</t>
        </is>
      </c>
      <c r="B1107" t="inlineStr">
        <is>
          <t>B09DK2JXYZ</t>
        </is>
      </c>
      <c r="D1107" t="n">
        <v>6120</v>
      </c>
      <c r="E1107" t="inlineStr">
        <is>
          <t>FBA_6120-PACK2</t>
        </is>
      </c>
      <c r="F1107" s="25" t="inlineStr">
        <is>
          <t>• Insert 2 pcs into poly bag, apply FNSKU label.
• Put back to CASE (Cover all existing barcodes on the box/case)</t>
        </is>
      </c>
    </row>
    <row r="1108" ht="60" customHeight="1">
      <c r="A1108" t="inlineStr">
        <is>
          <t>17039-EACH</t>
        </is>
      </c>
      <c r="B1108" t="inlineStr">
        <is>
          <t>B00FBOM490</t>
        </is>
      </c>
      <c r="D1108" t="n">
        <v>17039</v>
      </c>
      <c r="E1108" t="inlineStr">
        <is>
          <t>FBA_17039-EACH</t>
        </is>
      </c>
      <c r="F110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09" ht="45" customHeight="1">
      <c r="A1109" t="inlineStr">
        <is>
          <t>942-A-SET4</t>
        </is>
      </c>
      <c r="B1109" t="inlineStr">
        <is>
          <t>B0CV2M1FH7</t>
        </is>
      </c>
      <c r="D1109" t="n">
        <v>942</v>
      </c>
      <c r="E1109" t="inlineStr">
        <is>
          <t>FBA_942-A-SET4</t>
        </is>
      </c>
      <c r="F1109" s="25" t="inlineStr">
        <is>
          <t>• Insert 4 pcs per poly bag (Blue, Purple, Green, Pink). Apply FNSKU labels on each of the poly bags.
• Insert the poly-bagged sets back to BX-191313</t>
        </is>
      </c>
    </row>
    <row r="1110" ht="45" customHeight="1">
      <c r="A1110" t="inlineStr">
        <is>
          <t>4121-PACK2</t>
        </is>
      </c>
      <c r="B1110" t="inlineStr">
        <is>
          <t>B08DQ5LPMR</t>
        </is>
      </c>
      <c r="D1110" t="n">
        <v>4121</v>
      </c>
      <c r="E1110" t="inlineStr">
        <is>
          <t>FBA_4121-PACK2</t>
        </is>
      </c>
      <c r="F1110" s="25" t="inlineStr">
        <is>
          <t>• Insert 2 pcs into poly bag, apply FNSKU label.
• Put back to CASE (Cover all existing barcodes on the box/case)</t>
        </is>
      </c>
    </row>
    <row r="1111" ht="60" customHeight="1">
      <c r="A1111" t="inlineStr">
        <is>
          <t>1272-EACH</t>
        </is>
      </c>
      <c r="B1111" t="inlineStr">
        <is>
          <t>B00PHWFNV2</t>
        </is>
      </c>
      <c r="D1111" t="n">
        <v>1272</v>
      </c>
      <c r="E1111" t="inlineStr">
        <is>
          <t>FBA_1272-EACH</t>
        </is>
      </c>
      <c r="F111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2" ht="60" customHeight="1">
      <c r="A1112" t="inlineStr">
        <is>
          <t>551-EACH</t>
        </is>
      </c>
      <c r="B1112" t="inlineStr">
        <is>
          <t>B07S64FDYZ</t>
        </is>
      </c>
      <c r="D1112" t="n">
        <v>551</v>
      </c>
      <c r="E1112" t="inlineStr">
        <is>
          <t>FBA_551-EACH</t>
        </is>
      </c>
      <c r="F111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3" ht="60" customHeight="1">
      <c r="A1113" t="inlineStr">
        <is>
          <t>3334-EACH</t>
        </is>
      </c>
      <c r="B1113" t="inlineStr">
        <is>
          <t>B08KJKTKCY</t>
        </is>
      </c>
      <c r="D1113" t="n">
        <v>3334</v>
      </c>
      <c r="E1113" t="inlineStr">
        <is>
          <t>FBA_3334-EACH</t>
        </is>
      </c>
      <c r="F111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4" ht="60" customHeight="1">
      <c r="A1114" t="inlineStr">
        <is>
          <t>5082-PACK4</t>
        </is>
      </c>
      <c r="B1114" t="inlineStr">
        <is>
          <t>B0DL1XSQ72</t>
        </is>
      </c>
      <c r="C1114" t="inlineStr">
        <is>
          <t>X004VNH9UR</t>
        </is>
      </c>
      <c r="D1114" t="n">
        <v>5082</v>
      </c>
      <c r="E1114" t="inlineStr">
        <is>
          <t>FBA_5082-PACK4</t>
        </is>
      </c>
      <c r="F1114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15" ht="45" customHeight="1">
      <c r="A1115" t="inlineStr">
        <is>
          <t>130-SET4</t>
        </is>
      </c>
      <c r="B1115" t="inlineStr">
        <is>
          <t>B07RJZSWFB</t>
        </is>
      </c>
      <c r="D1115" t="n">
        <v>130</v>
      </c>
      <c r="E1115" t="inlineStr">
        <is>
          <t>FBA_130-SET4</t>
        </is>
      </c>
      <c r="F1115" s="25" t="inlineStr">
        <is>
          <t>• Insert 4 pcs per poly bag (Blue, Purple, Green, Pink). Apply FNSKU labels on each of the poly bags.
• Insert the poly-bagged sets back to BX-191313</t>
        </is>
      </c>
    </row>
    <row r="1116" ht="60" customHeight="1">
      <c r="A1116" t="inlineStr">
        <is>
          <t>1204-EACH</t>
        </is>
      </c>
      <c r="B1116" t="inlineStr">
        <is>
          <t>B07S2Z1XNL</t>
        </is>
      </c>
      <c r="D1116" t="n">
        <v>1204</v>
      </c>
      <c r="E1116" t="inlineStr">
        <is>
          <t>FBA_1204-EACH</t>
        </is>
      </c>
      <c r="F111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7" ht="45" customHeight="1">
      <c r="A1117" t="inlineStr">
        <is>
          <t>532-CASE</t>
        </is>
      </c>
      <c r="B1117" t="inlineStr">
        <is>
          <t>B001H48TWO</t>
        </is>
      </c>
      <c r="D1117" t="n">
        <v>532</v>
      </c>
      <c r="E1117" t="inlineStr">
        <is>
          <t>FBA_532-CASE</t>
        </is>
      </c>
      <c r="F1117" s="25" t="inlineStr">
        <is>
          <t>• Prepack. Seal box. Apply FNSKU label on box.
• Pack in BX-191313
• Apply outer case label (Cover all existing barcodes on case)</t>
        </is>
      </c>
    </row>
    <row r="1118" ht="45" customHeight="1">
      <c r="A1118" t="inlineStr">
        <is>
          <t>2232-PACK2</t>
        </is>
      </c>
      <c r="B1118" t="inlineStr">
        <is>
          <t>B09BBSHNQH</t>
        </is>
      </c>
      <c r="D1118" t="n">
        <v>2232</v>
      </c>
      <c r="E1118" t="inlineStr">
        <is>
          <t>FBA_2232-PACK2</t>
        </is>
      </c>
      <c r="F1118" s="25" t="inlineStr">
        <is>
          <t>• Insert 2 pcs into poly bag, apply FNSKU label.
• Put back to CASE (Cover all existing barcodes on the box/case)</t>
        </is>
      </c>
    </row>
    <row r="1119" ht="60" customHeight="1">
      <c r="A1119" t="inlineStr">
        <is>
          <t>749-PACK4</t>
        </is>
      </c>
      <c r="B1119" t="inlineStr">
        <is>
          <t>B0D88XKTXQ</t>
        </is>
      </c>
      <c r="D1119" t="n">
        <v>749</v>
      </c>
      <c r="E1119" t="inlineStr">
        <is>
          <t>FBA_749-PACK4</t>
        </is>
      </c>
      <c r="F111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20" ht="60" customHeight="1">
      <c r="A1120" t="inlineStr">
        <is>
          <t>1611-EACH</t>
        </is>
      </c>
      <c r="B1120" t="inlineStr">
        <is>
          <t>B002URSBSE</t>
        </is>
      </c>
      <c r="C1120" t="inlineStr">
        <is>
          <t>B002URSBSE</t>
        </is>
      </c>
      <c r="D1120" t="n">
        <v>1611</v>
      </c>
      <c r="E1120" t="inlineStr">
        <is>
          <t>FBA_1611-EACH</t>
        </is>
      </c>
      <c r="F112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21" ht="60" customHeight="1">
      <c r="A1121" t="inlineStr">
        <is>
          <t>735-BOX</t>
        </is>
      </c>
      <c r="B1121" t="inlineStr">
        <is>
          <t>B0BTN598GK</t>
        </is>
      </c>
      <c r="D1121" t="n">
        <v>735</v>
      </c>
      <c r="E1121" t="inlineStr">
        <is>
          <t>FBA_735-BOX</t>
        </is>
      </c>
      <c r="F11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22" ht="45" customHeight="1">
      <c r="A1122" t="inlineStr">
        <is>
          <t>5023-CASE</t>
        </is>
      </c>
      <c r="B1122" t="inlineStr">
        <is>
          <t>B07X32GMTR</t>
        </is>
      </c>
      <c r="D1122" t="n">
        <v>5023</v>
      </c>
      <c r="E1122" t="inlineStr">
        <is>
          <t>FBA_5023-CASE</t>
        </is>
      </c>
      <c r="F1122" s="25" t="inlineStr">
        <is>
          <t>• Prepack. Seal box. Apply FNSKU label on box.
• Pack in BX-191313
• Apply outer case label (Cover all existing barcodes on case)</t>
        </is>
      </c>
    </row>
    <row r="1123" ht="45" customHeight="1">
      <c r="A1123" t="inlineStr">
        <is>
          <t>1638-SET6</t>
        </is>
      </c>
      <c r="B1123" t="inlineStr">
        <is>
          <t>B091RLHF4T</t>
        </is>
      </c>
      <c r="D1123" t="n">
        <v>1638</v>
      </c>
      <c r="E1123" t="inlineStr">
        <is>
          <t>FBA_1638-SET6</t>
        </is>
      </c>
      <c r="F1123" s="25" t="inlineStr">
        <is>
          <t>• Insert 6 pcs per poly bag (6 different color). Apply FNSKU labels on each of the poly bags.
• Put the poly-bagged sets back to BX-191313</t>
        </is>
      </c>
    </row>
    <row r="1124" ht="45" customHeight="1">
      <c r="A1124" t="inlineStr">
        <is>
          <t>534-PACK2</t>
        </is>
      </c>
      <c r="B1124" t="inlineStr">
        <is>
          <t>B08DFJRNGH</t>
        </is>
      </c>
      <c r="C1124" t="inlineStr">
        <is>
          <t>X004X730UT</t>
        </is>
      </c>
      <c r="D1124" t="n">
        <v>534</v>
      </c>
      <c r="E1124" t="inlineStr">
        <is>
          <t>FBA_534-PACK2</t>
        </is>
      </c>
      <c r="F1124" s="25" t="inlineStr">
        <is>
          <t>• Insert 2 pcs into poly bag, apply FNSKU label.
• Put back to CASE (Cover all existing barcodes on the box/case)</t>
        </is>
      </c>
    </row>
    <row r="1125" ht="45" customHeight="1">
      <c r="A1125" t="inlineStr">
        <is>
          <t>5037-CASE</t>
        </is>
      </c>
      <c r="B1125" t="inlineStr">
        <is>
          <t>B0B7ZN8GSL</t>
        </is>
      </c>
      <c r="D1125" t="n">
        <v>5037</v>
      </c>
      <c r="E1125" t="inlineStr">
        <is>
          <t>FBA_5037-CASE</t>
        </is>
      </c>
      <c r="F1125" s="25" t="inlineStr">
        <is>
          <t>• Prepack. Seal box. Apply FNSKU label on box.
• Pack in BX-191313
• Apply outer case label (Cover all existing barcodes on case)</t>
        </is>
      </c>
    </row>
    <row r="1126" ht="45" customHeight="1">
      <c r="A1126" t="inlineStr">
        <is>
          <t>274-SET6</t>
        </is>
      </c>
      <c r="B1126" t="inlineStr">
        <is>
          <t>B07RLWKPR6</t>
        </is>
      </c>
      <c r="D1126" t="n">
        <v>274</v>
      </c>
      <c r="E1126" t="inlineStr">
        <is>
          <t>FBA_274-SET6</t>
        </is>
      </c>
      <c r="F1126" s="25" t="inlineStr">
        <is>
          <t>• Insert 6 pcs per poly bag (6 different color). Apply FNSKU labels on each of the poly bags.
• Put the poly-bagged sets back to BX-191313</t>
        </is>
      </c>
    </row>
    <row r="1127" ht="60" customHeight="1">
      <c r="A1127" t="inlineStr">
        <is>
          <t>501-SET3</t>
        </is>
      </c>
      <c r="B1127" t="inlineStr">
        <is>
          <t>B0CQB9KCFD</t>
        </is>
      </c>
      <c r="D1127" t="n">
        <v>501</v>
      </c>
      <c r="E1127" t="inlineStr">
        <is>
          <t>FBA_501-SET3</t>
        </is>
      </c>
      <c r="F112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128" ht="45" customHeight="1">
      <c r="A1128" t="inlineStr">
        <is>
          <t>3105-SET6</t>
        </is>
      </c>
      <c r="B1128" t="inlineStr">
        <is>
          <t>B07S3DCZJY</t>
        </is>
      </c>
      <c r="D1128" t="n">
        <v>3105</v>
      </c>
      <c r="E1128" t="inlineStr">
        <is>
          <t>FBA_3105-SET6</t>
        </is>
      </c>
      <c r="F1128" s="25" t="inlineStr">
        <is>
          <t>• Insert 6 pcs per poly bag (6 different color). Apply FNSKU labels on each of the poly bags.
• Put the poly-bagged sets back to BX-191313</t>
        </is>
      </c>
    </row>
    <row r="1129" ht="75" customHeight="1">
      <c r="A1129" t="inlineStr">
        <is>
          <t>17092-SET8</t>
        </is>
      </c>
      <c r="B1129" t="inlineStr">
        <is>
          <t>B07S7785GM</t>
        </is>
      </c>
      <c r="D1129" t="n">
        <v>17092</v>
      </c>
      <c r="E1129" t="inlineStr">
        <is>
          <t>FBA_17092-SET8</t>
        </is>
      </c>
      <c r="F1129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130" ht="45" customHeight="1">
      <c r="A1130" t="inlineStr">
        <is>
          <t>6030-PACK2</t>
        </is>
      </c>
      <c r="B1130" t="inlineStr">
        <is>
          <t>B08G8Z6GWK</t>
        </is>
      </c>
      <c r="D1130" t="n">
        <v>6030</v>
      </c>
      <c r="E1130" t="inlineStr">
        <is>
          <t>FBA_6030-PACK2</t>
        </is>
      </c>
      <c r="F1130" s="25" t="inlineStr">
        <is>
          <t>• Insert 2 pcs into poly bag, apply FNSKU label.
• Put back to CASE (Cover all existing barcodes on the box/case)</t>
        </is>
      </c>
    </row>
    <row r="1131" ht="60" customHeight="1">
      <c r="A1131" t="inlineStr">
        <is>
          <t>3336-EACH</t>
        </is>
      </c>
      <c r="B1131" t="inlineStr">
        <is>
          <t>B08KJRDY6J</t>
        </is>
      </c>
      <c r="D1131" t="n">
        <v>3336</v>
      </c>
      <c r="E1131" t="inlineStr">
        <is>
          <t>FBA_3336-EACH</t>
        </is>
      </c>
      <c r="F113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2" ht="60" customHeight="1">
      <c r="A1132" t="inlineStr">
        <is>
          <t>3191-EACH</t>
        </is>
      </c>
      <c r="B1132" t="inlineStr">
        <is>
          <t>B07Q9PHXWJ</t>
        </is>
      </c>
      <c r="D1132" t="n">
        <v>3191</v>
      </c>
      <c r="E1132" t="inlineStr">
        <is>
          <t>FBA_3191-EACH</t>
        </is>
      </c>
      <c r="F113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3" ht="45" customHeight="1">
      <c r="A1133" t="inlineStr">
        <is>
          <t>2139-SET6</t>
        </is>
      </c>
      <c r="B1133" t="inlineStr">
        <is>
          <t>B07S3DM8B5</t>
        </is>
      </c>
      <c r="D1133" t="n">
        <v>2139</v>
      </c>
      <c r="E1133" t="inlineStr">
        <is>
          <t>FBA_2139-SET6</t>
        </is>
      </c>
      <c r="F1133" s="25" t="inlineStr">
        <is>
          <t>• Insert 6 pcs per poly bag (6 different color). Apply FNSKU labels on each of the poly bags.
• Put the poly-bagged sets back to BX-191313</t>
        </is>
      </c>
    </row>
    <row r="1134" ht="45" customHeight="1">
      <c r="A1134" t="inlineStr">
        <is>
          <t>3127-SET6</t>
        </is>
      </c>
      <c r="B1134" t="inlineStr">
        <is>
          <t>B0F5FDQYGF</t>
        </is>
      </c>
      <c r="D1134" t="n">
        <v>3127</v>
      </c>
      <c r="E1134" t="inlineStr">
        <is>
          <t>FBA_3127-SET6</t>
        </is>
      </c>
      <c r="F1134" s="25" t="inlineStr">
        <is>
          <t>• Insert 6 pcs per poly bag (6 different color). Apply FNSKU labels on each of the poly bags.
• Put the poly-bagged sets back to BX-191313</t>
        </is>
      </c>
    </row>
    <row r="1135" ht="60" customHeight="1">
      <c r="A1135" t="inlineStr">
        <is>
          <t>2351-EACH</t>
        </is>
      </c>
      <c r="B1135" t="inlineStr">
        <is>
          <t>B0F4YLQRNJ</t>
        </is>
      </c>
      <c r="D1135" t="n">
        <v>2351</v>
      </c>
      <c r="E1135" t="inlineStr">
        <is>
          <t>FBA_2351-EACH</t>
        </is>
      </c>
      <c r="F113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6" ht="45" customHeight="1">
      <c r="A1136" t="inlineStr">
        <is>
          <t>3104-SET6</t>
        </is>
      </c>
      <c r="B1136" t="inlineStr">
        <is>
          <t>B07RX33GN1</t>
        </is>
      </c>
      <c r="D1136" t="n">
        <v>3104</v>
      </c>
      <c r="E1136" t="inlineStr">
        <is>
          <t>FBA_3104-SET6</t>
        </is>
      </c>
      <c r="F1136" s="25" t="inlineStr">
        <is>
          <t>• Insert 6 pcs per poly bag (6 different color). Apply FNSKU labels on each of the poly bags.
• Put the poly-bagged sets back to BX-191313</t>
        </is>
      </c>
    </row>
    <row r="1137" ht="60" customHeight="1">
      <c r="A1137" t="inlineStr">
        <is>
          <t>6051-EACH</t>
        </is>
      </c>
      <c r="B1137" t="inlineStr">
        <is>
          <t>B0711V8GY7</t>
        </is>
      </c>
      <c r="D1137" t="n">
        <v>6051</v>
      </c>
      <c r="E1137" t="inlineStr">
        <is>
          <t>FBA_6051-EACH</t>
        </is>
      </c>
      <c r="F113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8" ht="45" customHeight="1">
      <c r="A1138" t="inlineStr">
        <is>
          <t>5031-CASE</t>
        </is>
      </c>
      <c r="B1138" t="inlineStr">
        <is>
          <t>B07WZX16VY</t>
        </is>
      </c>
      <c r="D1138" t="n">
        <v>5031</v>
      </c>
      <c r="E1138" t="inlineStr">
        <is>
          <t>FBA_5031-CASE</t>
        </is>
      </c>
      <c r="F1138" s="25" t="inlineStr">
        <is>
          <t>• Prepack. Seal box. Apply FNSKU label on box.
• Pack in BX-191313
• Apply outer case label (Cover all existing barcodes on case)</t>
        </is>
      </c>
    </row>
    <row r="1139" ht="60" customHeight="1">
      <c r="A1139" t="inlineStr">
        <is>
          <t>1776-EACH</t>
        </is>
      </c>
      <c r="B1139" t="inlineStr">
        <is>
          <t>B07S99NZX2</t>
        </is>
      </c>
      <c r="D1139" t="n">
        <v>1776</v>
      </c>
      <c r="E1139" t="inlineStr">
        <is>
          <t>FBA_1776-EACH</t>
        </is>
      </c>
      <c r="F113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0" ht="60" customHeight="1">
      <c r="A1140" t="inlineStr">
        <is>
          <t>5012-PACK6</t>
        </is>
      </c>
      <c r="B1140" t="inlineStr">
        <is>
          <t>B07T3H792W</t>
        </is>
      </c>
      <c r="D1140" t="n">
        <v>5012</v>
      </c>
      <c r="E1140" t="inlineStr">
        <is>
          <t>FBA_5012-PACK6</t>
        </is>
      </c>
      <c r="F1140" s="25" t="inlineStr">
        <is>
          <t xml:space="preserve">• Put 6 pcs into polybag and apply FNSKU labels on each of the poly bags.
• Insert the poly-bagged sets back to CASE (Cover all existing barcodes on the box/case) </t>
        </is>
      </c>
    </row>
    <row r="1141" ht="60" customHeight="1">
      <c r="A1141" t="inlineStr">
        <is>
          <t>17054-EACH</t>
        </is>
      </c>
      <c r="B1141" t="inlineStr">
        <is>
          <t>B07S65BYXP</t>
        </is>
      </c>
      <c r="D1141" t="n">
        <v>17054</v>
      </c>
      <c r="E1141" t="inlineStr">
        <is>
          <t>FBA_17054-EACH</t>
        </is>
      </c>
      <c r="F114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2" ht="60" customHeight="1">
      <c r="A1142" t="inlineStr">
        <is>
          <t>3825-EACH</t>
        </is>
      </c>
      <c r="B1142" t="inlineStr">
        <is>
          <t>B09CJ9J6C4</t>
        </is>
      </c>
      <c r="D1142" t="n">
        <v>3825</v>
      </c>
      <c r="E1142" t="inlineStr">
        <is>
          <t>FBA_3825-EACH</t>
        </is>
      </c>
      <c r="F114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3" ht="60" customHeight="1">
      <c r="A1143" t="inlineStr">
        <is>
          <t>17017-EACH</t>
        </is>
      </c>
      <c r="B1143" t="inlineStr">
        <is>
          <t>B07S65BBY9</t>
        </is>
      </c>
      <c r="D1143" t="n">
        <v>17017</v>
      </c>
      <c r="E1143" t="inlineStr">
        <is>
          <t>FBA_17017-EACH</t>
        </is>
      </c>
      <c r="F114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4" ht="45" customHeight="1">
      <c r="A1144" t="inlineStr">
        <is>
          <t>209-PACK2</t>
        </is>
      </c>
      <c r="B1144" t="inlineStr">
        <is>
          <t>B08VBQBLGL</t>
        </is>
      </c>
      <c r="D1144" t="n">
        <v>209</v>
      </c>
      <c r="E1144" t="inlineStr">
        <is>
          <t>FBA_209-PACK2</t>
        </is>
      </c>
      <c r="F1144" s="25" t="inlineStr">
        <is>
          <t>• Insert 2 pcs into poly bag, apply FNSKU label.
• Put back to CASE (Cover all existing barcodes on the box/case)</t>
        </is>
      </c>
    </row>
    <row r="1145" ht="45" customHeight="1">
      <c r="A1145" t="inlineStr">
        <is>
          <t>712-PACK2</t>
        </is>
      </c>
      <c r="B1145" t="inlineStr">
        <is>
          <t>B08F7K5KRK</t>
        </is>
      </c>
      <c r="D1145" t="n">
        <v>712</v>
      </c>
      <c r="E1145" t="inlineStr">
        <is>
          <t>FBA_712-PACK2</t>
        </is>
      </c>
      <c r="F1145" s="25" t="inlineStr">
        <is>
          <t>• Insert 2 pcs into poly bag, apply FNSKU label.
• Put back to CASE (Cover all existing barcodes on the box/case)</t>
        </is>
      </c>
    </row>
    <row r="1146" ht="60" customHeight="1">
      <c r="A1146" t="inlineStr">
        <is>
          <t>2321-EACH</t>
        </is>
      </c>
      <c r="B1146" t="inlineStr">
        <is>
          <t>B07QXV2LYB</t>
        </is>
      </c>
      <c r="D1146" t="n">
        <v>2321</v>
      </c>
      <c r="E1146" t="inlineStr">
        <is>
          <t>FBA_2321-EACH</t>
        </is>
      </c>
      <c r="F114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7" ht="60" customHeight="1">
      <c r="A1147" t="inlineStr">
        <is>
          <t>2207-BOX</t>
        </is>
      </c>
      <c r="B1147" t="inlineStr">
        <is>
          <t>B07XPSG9N2</t>
        </is>
      </c>
      <c r="D1147" t="n">
        <v>2207</v>
      </c>
      <c r="E1147" t="inlineStr">
        <is>
          <t>FBA_2207-BOX</t>
        </is>
      </c>
      <c r="F114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48" ht="45" customHeight="1">
      <c r="A1148" t="inlineStr">
        <is>
          <t>305-SET6</t>
        </is>
      </c>
      <c r="B1148" t="inlineStr">
        <is>
          <t>B07SC5D6P5</t>
        </is>
      </c>
      <c r="D1148" t="n">
        <v>305</v>
      </c>
      <c r="E1148" t="inlineStr">
        <is>
          <t>FBA_305-SET6</t>
        </is>
      </c>
      <c r="F1148" s="25" t="inlineStr">
        <is>
          <t>• Insert 6 pcs per poly bag (6 different color). Apply FNSKU labels on each of the poly bags.
• Put the poly-bagged sets back to BX-191313</t>
        </is>
      </c>
    </row>
    <row r="1149" ht="45" customHeight="1">
      <c r="A1149" t="inlineStr">
        <is>
          <t>4120-PACK2</t>
        </is>
      </c>
      <c r="B1149" t="inlineStr">
        <is>
          <t>B08DQ4KF1K</t>
        </is>
      </c>
      <c r="D1149" t="n">
        <v>4120</v>
      </c>
      <c r="E1149" t="inlineStr">
        <is>
          <t>FBA_4120-PACK2</t>
        </is>
      </c>
      <c r="F1149" s="25" t="inlineStr">
        <is>
          <t>• Insert 2 pcs into poly bag, apply FNSKU label.
• Put back to CASE (Cover all existing barcodes on the box/case)</t>
        </is>
      </c>
    </row>
    <row r="1150" ht="45" customHeight="1">
      <c r="A1150" t="inlineStr">
        <is>
          <t>4151-PACK2</t>
        </is>
      </c>
      <c r="B1150" t="inlineStr">
        <is>
          <t>B08DPX58X1</t>
        </is>
      </c>
      <c r="D1150" t="n">
        <v>4151</v>
      </c>
      <c r="E1150" t="inlineStr">
        <is>
          <t>FBA_4151-PACK2</t>
        </is>
      </c>
      <c r="F1150" s="25" t="inlineStr">
        <is>
          <t>• Insert 2 pcs into poly bag, apply FNSKU label.
• Put back to CASE (Cover all existing barcodes on the box/case)</t>
        </is>
      </c>
    </row>
    <row r="1151" ht="60" customHeight="1">
      <c r="A1151" t="inlineStr">
        <is>
          <t>4101-PACK4</t>
        </is>
      </c>
      <c r="B1151" t="inlineStr">
        <is>
          <t>B08DPVCH93</t>
        </is>
      </c>
      <c r="D1151" t="n">
        <v>4101</v>
      </c>
      <c r="E1151" t="inlineStr">
        <is>
          <t>FBA_4101-PACK4</t>
        </is>
      </c>
      <c r="F1151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52" ht="45" customHeight="1">
      <c r="A1152" t="inlineStr">
        <is>
          <t>84300-SET4</t>
        </is>
      </c>
      <c r="B1152" t="inlineStr">
        <is>
          <t>B08BR2XZ2S</t>
        </is>
      </c>
      <c r="D1152" t="n">
        <v>84300</v>
      </c>
      <c r="E1152" t="inlineStr">
        <is>
          <t>FBA_84300-SET4</t>
        </is>
      </c>
      <c r="F1152" s="25" t="inlineStr">
        <is>
          <t>• Insert 4 pcs per poly bag (Blue, Purple, Green, Pink). Apply FNSKU labels on each of the poly bags.
• Insert the poly-bagged sets back to BX-191313</t>
        </is>
      </c>
    </row>
    <row r="1153" ht="45" customHeight="1">
      <c r="A1153" t="inlineStr">
        <is>
          <t>5096-PACK2</t>
        </is>
      </c>
      <c r="B1153" t="inlineStr">
        <is>
          <t>B08DFJD25N</t>
        </is>
      </c>
      <c r="D1153" t="n">
        <v>5096</v>
      </c>
      <c r="E1153" t="inlineStr">
        <is>
          <t>FBA_5096-PACK2</t>
        </is>
      </c>
      <c r="F1153" s="25" t="inlineStr">
        <is>
          <t>• Insert 2 pcs into poly bag, apply FNSKU label.
• Put back to CASE (Cover all existing barcodes on the box/case)</t>
        </is>
      </c>
    </row>
    <row r="1154" ht="60" customHeight="1">
      <c r="A1154" t="inlineStr">
        <is>
          <t>3002-BOX</t>
        </is>
      </c>
      <c r="B1154" t="inlineStr">
        <is>
          <t>B00275E9FI</t>
        </is>
      </c>
      <c r="D1154" t="n">
        <v>3002</v>
      </c>
      <c r="E1154" t="inlineStr">
        <is>
          <t>FBA_3002-BOX</t>
        </is>
      </c>
      <c r="F115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55" ht="45" customHeight="1">
      <c r="A1155" t="inlineStr">
        <is>
          <t>2050-PACK2</t>
        </is>
      </c>
      <c r="B1155" t="inlineStr">
        <is>
          <t>B08GWPYYVX</t>
        </is>
      </c>
      <c r="D1155" t="n">
        <v>2050</v>
      </c>
      <c r="E1155" t="inlineStr">
        <is>
          <t>FBA_2050-PACK2</t>
        </is>
      </c>
      <c r="F1155" s="25" t="inlineStr">
        <is>
          <t>• Insert 2 pcs into poly bag, apply FNSKU label.
• Put back to CASE (Cover all existing barcodes on the box/case)</t>
        </is>
      </c>
    </row>
    <row r="1156" ht="45" customHeight="1">
      <c r="A1156" t="inlineStr">
        <is>
          <t>767-CASE</t>
        </is>
      </c>
      <c r="B1156" t="inlineStr">
        <is>
          <t>B00275ECZ0</t>
        </is>
      </c>
      <c r="D1156" t="n">
        <v>767</v>
      </c>
      <c r="E1156" t="inlineStr">
        <is>
          <t>FBA_767-CASE</t>
        </is>
      </c>
      <c r="F1156" s="25" t="inlineStr">
        <is>
          <t>• Prepack. Seal box. Apply FNSKU label on box.
• Pack in BX-191313
• Apply outer case label (Cover all existing barcodes on case)</t>
        </is>
      </c>
    </row>
    <row r="1157" ht="45" customHeight="1">
      <c r="A1157" t="inlineStr">
        <is>
          <t>5030-CASE</t>
        </is>
      </c>
      <c r="B1157" t="inlineStr">
        <is>
          <t>B07X58MJ8C</t>
        </is>
      </c>
      <c r="D1157" t="n">
        <v>5030</v>
      </c>
      <c r="E1157" t="inlineStr">
        <is>
          <t>FBA_5030-CASE</t>
        </is>
      </c>
      <c r="F1157" s="25" t="inlineStr">
        <is>
          <t>• Prepack. Seal box. Apply FNSKU label on box.
• Pack in BX-191313
• Apply outer case label (Cover all existing barcodes on case)</t>
        </is>
      </c>
    </row>
    <row r="1158" ht="45" customHeight="1">
      <c r="A1158" t="inlineStr">
        <is>
          <t>8204-CASE</t>
        </is>
      </c>
      <c r="B1158" t="inlineStr">
        <is>
          <t>B0F8X6FD7W</t>
        </is>
      </c>
      <c r="D1158" t="n">
        <v>8204</v>
      </c>
      <c r="E1158" t="inlineStr">
        <is>
          <t>FBA_8204-CASE</t>
        </is>
      </c>
      <c r="F1158" s="25" t="inlineStr">
        <is>
          <t>• Prepack. Seal box. Apply FNSKU label on box.
• Pack in BX-191313
• Apply outer case label (Cover all existing barcodes on case)</t>
        </is>
      </c>
    </row>
    <row r="1159" ht="60" customHeight="1">
      <c r="A1159" t="inlineStr">
        <is>
          <t>3013-PACK4</t>
        </is>
      </c>
      <c r="B1159" t="inlineStr">
        <is>
          <t>B0CNTY3M5Z</t>
        </is>
      </c>
      <c r="D1159" t="n">
        <v>3013</v>
      </c>
      <c r="E1159" t="inlineStr">
        <is>
          <t>FBA_3013-PACK4</t>
        </is>
      </c>
      <c r="F115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60" ht="45" customHeight="1">
      <c r="A1160" t="inlineStr">
        <is>
          <t>4150-PACK2</t>
        </is>
      </c>
      <c r="B1160" t="inlineStr">
        <is>
          <t>B08DQ9JTMD</t>
        </is>
      </c>
      <c r="D1160" t="n">
        <v>4150</v>
      </c>
      <c r="E1160" t="inlineStr">
        <is>
          <t>FBA_4150-PACK2</t>
        </is>
      </c>
      <c r="F1160" s="25" t="inlineStr">
        <is>
          <t>• Insert 2 pcs into poly bag, apply FNSKU label.
• Put back to CASE (Cover all existing barcodes on the box/case)</t>
        </is>
      </c>
    </row>
    <row r="1161" ht="60" customHeight="1">
      <c r="A1161" t="inlineStr">
        <is>
          <t>3164-PACK4</t>
        </is>
      </c>
      <c r="B1161" t="inlineStr">
        <is>
          <t>B08G3THJ9Y</t>
        </is>
      </c>
      <c r="D1161" t="n">
        <v>3164</v>
      </c>
      <c r="E1161" t="inlineStr">
        <is>
          <t>FBA_3164-PACK4</t>
        </is>
      </c>
      <c r="F1161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62" ht="45" customHeight="1">
      <c r="A1162" t="inlineStr">
        <is>
          <t>5112-SET4</t>
        </is>
      </c>
      <c r="B1162" t="inlineStr">
        <is>
          <t>B08B9TCTL9</t>
        </is>
      </c>
      <c r="D1162" t="n">
        <v>5112</v>
      </c>
      <c r="E1162" t="inlineStr">
        <is>
          <t>FBA_5112-SET4</t>
        </is>
      </c>
      <c r="F1162" s="25" t="inlineStr">
        <is>
          <t>• Insert 4 pcs per poly bag (Blue, Purple, Green, Pink). Apply FNSKU labels on each of the poly bags.
• Insert the poly-bagged sets back to BX-191313</t>
        </is>
      </c>
    </row>
    <row r="1163" ht="45" customHeight="1">
      <c r="A1163" t="inlineStr">
        <is>
          <t>362-CASE</t>
        </is>
      </c>
      <c r="B1163" t="inlineStr">
        <is>
          <t>B08BQH6T88</t>
        </is>
      </c>
      <c r="D1163" t="n">
        <v>362</v>
      </c>
      <c r="E1163" t="inlineStr">
        <is>
          <t>FBA_362-CASE</t>
        </is>
      </c>
      <c r="F1163" s="25" t="inlineStr">
        <is>
          <t>• Prepack. Seal box. Apply FNSKU label on box.
• Pack in BX-191313
• Apply outer case label (Cover all existing barcodes on case)</t>
        </is>
      </c>
    </row>
    <row r="1164" ht="60" customHeight="1">
      <c r="A1164" t="inlineStr">
        <is>
          <t>323-PACK4</t>
        </is>
      </c>
      <c r="B1164" t="inlineStr">
        <is>
          <t>B0CYFH6YB1</t>
        </is>
      </c>
      <c r="D1164" t="n">
        <v>323</v>
      </c>
      <c r="E1164" t="inlineStr">
        <is>
          <t>FBA_323-PACK4</t>
        </is>
      </c>
      <c r="F1164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65" ht="45" customHeight="1">
      <c r="A1165" t="inlineStr">
        <is>
          <t>375-CASE</t>
        </is>
      </c>
      <c r="B1165" t="inlineStr">
        <is>
          <t>B08BQX4GN5</t>
        </is>
      </c>
      <c r="D1165" t="n">
        <v>375</v>
      </c>
      <c r="E1165" t="inlineStr">
        <is>
          <t>FBA_375-CASE</t>
        </is>
      </c>
      <c r="F1165" s="25" t="inlineStr">
        <is>
          <t>• Prepack. Seal box. Apply FNSKU label on box.
• Pack in BX-191313
• Apply outer case label (Cover all existing barcodes on case)</t>
        </is>
      </c>
    </row>
    <row r="1166" ht="45" customHeight="1">
      <c r="A1166" t="inlineStr">
        <is>
          <t>551-PACK2</t>
        </is>
      </c>
      <c r="B1166" t="inlineStr">
        <is>
          <t>B08FBPB244</t>
        </is>
      </c>
      <c r="D1166" t="n">
        <v>551</v>
      </c>
      <c r="E1166" t="inlineStr">
        <is>
          <t>FBA_551-PACK2</t>
        </is>
      </c>
      <c r="F1166" s="25" t="inlineStr">
        <is>
          <t>• Insert 2 pcs into poly bag, apply FNSKU label.
• Put back to CASE (Cover all existing barcodes on the box/case)</t>
        </is>
      </c>
    </row>
    <row r="1167" ht="45" customHeight="1">
      <c r="A1167" t="inlineStr">
        <is>
          <t>602-SET4</t>
        </is>
      </c>
      <c r="B1167" t="inlineStr">
        <is>
          <t>B0B6GT4GK2</t>
        </is>
      </c>
      <c r="D1167" t="n">
        <v>602</v>
      </c>
      <c r="E1167" t="inlineStr">
        <is>
          <t>FBA_602-SET4</t>
        </is>
      </c>
      <c r="F1167" s="25" t="inlineStr">
        <is>
          <t>• Insert 4 pcs per poly bag (Blue, Purple, Green, Pink). Apply FNSKU labels on each of the poly bags.
• Insert the poly-bagged sets back to BX-191313</t>
        </is>
      </c>
    </row>
    <row r="1168" ht="60" customHeight="1">
      <c r="A1168" t="inlineStr">
        <is>
          <t>725-EACH</t>
        </is>
      </c>
      <c r="B1168" t="inlineStr">
        <is>
          <t>B005KQ924Y</t>
        </is>
      </c>
      <c r="D1168" t="n">
        <v>725</v>
      </c>
      <c r="E1168" t="inlineStr">
        <is>
          <t>FBA_725-EACH</t>
        </is>
      </c>
      <c r="F116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69" ht="60" customHeight="1">
      <c r="A1169" t="inlineStr">
        <is>
          <t>2014-EACH</t>
        </is>
      </c>
      <c r="B1169" t="inlineStr">
        <is>
          <t>B07TDYSHJJ</t>
        </is>
      </c>
      <c r="D1169" t="n">
        <v>2014</v>
      </c>
      <c r="E1169" t="inlineStr">
        <is>
          <t>FBA_2014-EACH</t>
        </is>
      </c>
      <c r="F116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0" ht="60" customHeight="1">
      <c r="A1170" t="inlineStr">
        <is>
          <t>8050-EACH</t>
        </is>
      </c>
      <c r="B1170" t="inlineStr">
        <is>
          <t>B0FBHPB9BS</t>
        </is>
      </c>
      <c r="D1170" t="n">
        <v>8050</v>
      </c>
      <c r="E1170" t="inlineStr">
        <is>
          <t>FBA_8050-EACH</t>
        </is>
      </c>
      <c r="F117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1" ht="60" customHeight="1">
      <c r="A1171" t="inlineStr">
        <is>
          <t>1060-EACH</t>
        </is>
      </c>
      <c r="B1171" t="inlineStr">
        <is>
          <t>B096L8DN38</t>
        </is>
      </c>
      <c r="D1171" t="n">
        <v>1060</v>
      </c>
      <c r="E1171" t="inlineStr">
        <is>
          <t>FBA_1060-EACH</t>
        </is>
      </c>
      <c r="F117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2" ht="45" customHeight="1">
      <c r="A1172" t="inlineStr">
        <is>
          <t>5470-SET6</t>
        </is>
      </c>
      <c r="B1172" t="inlineStr">
        <is>
          <t>B07S954FRP</t>
        </is>
      </c>
      <c r="D1172" t="n">
        <v>5470</v>
      </c>
      <c r="E1172" t="inlineStr">
        <is>
          <t>FBA_5470-SET6</t>
        </is>
      </c>
      <c r="F1172" s="25" t="inlineStr">
        <is>
          <t>• Insert 6 pcs per poly bag (6 different color). Apply FNSKU labels on each of the poly bags.
• Put the poly-bagged sets back to BX-191313</t>
        </is>
      </c>
    </row>
    <row r="1173" ht="60" customHeight="1">
      <c r="A1173" t="inlineStr">
        <is>
          <t>2507-EACH</t>
        </is>
      </c>
      <c r="B1173" t="inlineStr">
        <is>
          <t>B07QY2QTH7</t>
        </is>
      </c>
      <c r="D1173" t="n">
        <v>2507</v>
      </c>
      <c r="E1173" t="inlineStr">
        <is>
          <t>FBA_2507-EACH</t>
        </is>
      </c>
      <c r="F117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4" ht="45" customHeight="1">
      <c r="A1174" t="inlineStr">
        <is>
          <t>4126-CASE</t>
        </is>
      </c>
      <c r="B1174" t="inlineStr">
        <is>
          <t>B07QD3GNSD</t>
        </is>
      </c>
      <c r="D1174" t="n">
        <v>4126</v>
      </c>
      <c r="E1174" t="inlineStr">
        <is>
          <t>FBA_4126-CASE</t>
        </is>
      </c>
      <c r="F1174" s="25" t="inlineStr">
        <is>
          <t>• Prepack. Seal box. Apply FNSKU label on box.
• Pack in BX-191313
• Apply outer case label (Cover all existing barcodes on case)</t>
        </is>
      </c>
    </row>
    <row r="1175" ht="60" customHeight="1">
      <c r="A1175" t="inlineStr">
        <is>
          <t>111-EACH</t>
        </is>
      </c>
      <c r="B1175" t="inlineStr">
        <is>
          <t>B07RJZVKK1</t>
        </is>
      </c>
      <c r="D1175" t="n">
        <v>111</v>
      </c>
      <c r="E1175" t="inlineStr">
        <is>
          <t>FBA_111-EACH</t>
        </is>
      </c>
      <c r="F117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6" ht="45" customHeight="1">
      <c r="A1176" t="inlineStr">
        <is>
          <t>3189-SET6</t>
        </is>
      </c>
      <c r="B1176" t="inlineStr">
        <is>
          <t>B07RX2S5S6</t>
        </is>
      </c>
      <c r="D1176" t="n">
        <v>3189</v>
      </c>
      <c r="E1176" t="inlineStr">
        <is>
          <t>FBA_3189-SET6</t>
        </is>
      </c>
      <c r="F1176" s="25" t="inlineStr">
        <is>
          <t>• Insert 6 pcs per poly bag (6 different color). Apply FNSKU labels on each of the poly bags.
• Put the poly-bagged sets back to BX-191313</t>
        </is>
      </c>
    </row>
    <row r="1177" ht="45" customHeight="1">
      <c r="A1177" t="inlineStr">
        <is>
          <t>4125-PACK2</t>
        </is>
      </c>
      <c r="B1177" t="inlineStr">
        <is>
          <t>B08DQBLTG5</t>
        </is>
      </c>
      <c r="D1177" t="n">
        <v>4125</v>
      </c>
      <c r="E1177" t="inlineStr">
        <is>
          <t>FBA_4125-PACK2</t>
        </is>
      </c>
      <c r="F1177" s="25" t="inlineStr">
        <is>
          <t>• Insert 2 pcs into poly bag, apply FNSKU label.
• Put back to CASE (Cover all existing barcodes on the box/case)</t>
        </is>
      </c>
    </row>
    <row r="1178" ht="45" customHeight="1">
      <c r="A1178" t="inlineStr">
        <is>
          <t>2012-PACK2</t>
        </is>
      </c>
      <c r="B1178" t="inlineStr">
        <is>
          <t>B08GX3FTSL</t>
        </is>
      </c>
      <c r="D1178" t="n">
        <v>2012</v>
      </c>
      <c r="E1178" t="inlineStr">
        <is>
          <t>FBA_2012-PACK2</t>
        </is>
      </c>
      <c r="F1178" s="25" t="inlineStr">
        <is>
          <t>• Insert 2 pcs into poly bag, apply FNSKU label.
• Put back to CASE (Cover all existing barcodes on the box/case)</t>
        </is>
      </c>
    </row>
    <row r="1179" ht="60" customHeight="1">
      <c r="A1179" t="inlineStr">
        <is>
          <t>1775-EACH</t>
        </is>
      </c>
      <c r="B1179" t="inlineStr">
        <is>
          <t>B07SBCJFHB</t>
        </is>
      </c>
      <c r="D1179" t="n">
        <v>1775</v>
      </c>
      <c r="E1179" t="inlineStr">
        <is>
          <t>FBA_1775-EACH</t>
        </is>
      </c>
      <c r="F117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80" ht="45" customHeight="1">
      <c r="A1180" t="inlineStr">
        <is>
          <t>4162-PACK2</t>
        </is>
      </c>
      <c r="B1180" t="inlineStr">
        <is>
          <t>B08DQ57PPC</t>
        </is>
      </c>
      <c r="D1180" t="n">
        <v>4162</v>
      </c>
      <c r="E1180" t="inlineStr">
        <is>
          <t>FBA_4162-PACK2</t>
        </is>
      </c>
      <c r="F1180" s="25" t="inlineStr">
        <is>
          <t>• Insert 2 pcs into poly bag, apply FNSKU label.
• Put back to CASE (Cover all existing barcodes on the box/case)</t>
        </is>
      </c>
    </row>
    <row r="1181" ht="45" customHeight="1">
      <c r="A1181" t="inlineStr">
        <is>
          <t>1040-PACK2</t>
        </is>
      </c>
      <c r="B1181" t="inlineStr">
        <is>
          <t>B096L8XN1F</t>
        </is>
      </c>
      <c r="D1181" t="n">
        <v>1040</v>
      </c>
      <c r="E1181" t="inlineStr">
        <is>
          <t>FBA_1040-PACK2</t>
        </is>
      </c>
      <c r="F1181" s="25" t="inlineStr">
        <is>
          <t>• Insert 2 pcs into poly bag, apply FNSKU label.
• Put back to CASE (Cover all existing barcodes on the box/case)</t>
        </is>
      </c>
    </row>
    <row r="1182" ht="45" customHeight="1">
      <c r="A1182" t="inlineStr">
        <is>
          <t>4160-PACK2</t>
        </is>
      </c>
      <c r="B1182" t="inlineStr">
        <is>
          <t>B08DQ6N3MS</t>
        </is>
      </c>
      <c r="D1182" t="n">
        <v>4160</v>
      </c>
      <c r="E1182" t="inlineStr">
        <is>
          <t>FBA_4160-PACK2</t>
        </is>
      </c>
      <c r="F1182" s="25" t="inlineStr">
        <is>
          <t>• Insert 2 pcs into poly bag, apply FNSKU label.
• Put back to CASE (Cover all existing barcodes on the box/case)</t>
        </is>
      </c>
    </row>
    <row r="1183" ht="60" customHeight="1">
      <c r="A1183" t="inlineStr">
        <is>
          <t>1242-EACH</t>
        </is>
      </c>
      <c r="B1183" t="inlineStr">
        <is>
          <t>B07S3ZW4Y4</t>
        </is>
      </c>
      <c r="D1183" t="n">
        <v>1242</v>
      </c>
      <c r="E1183" t="inlineStr">
        <is>
          <t>FBA_1242-EACH</t>
        </is>
      </c>
      <c r="F118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84" ht="75" customHeight="1">
      <c r="A1184" t="inlineStr">
        <is>
          <t>2156-SET10</t>
        </is>
      </c>
      <c r="B1184" t="inlineStr">
        <is>
          <t>B0BSP7M34W</t>
        </is>
      </c>
      <c r="D1184" t="n">
        <v>2156</v>
      </c>
      <c r="E1184" t="inlineStr">
        <is>
          <t>FBA_2156-SET10</t>
        </is>
      </c>
      <c r="F1184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</row>
    <row r="1185" ht="60" customHeight="1">
      <c r="A1185" t="inlineStr">
        <is>
          <t>17090-A-EACH</t>
        </is>
      </c>
      <c r="B1185" t="inlineStr">
        <is>
          <t>B07S87F4C6</t>
        </is>
      </c>
      <c r="D1185" t="n">
        <v>17090</v>
      </c>
      <c r="E1185" t="inlineStr">
        <is>
          <t>FBA_17090-A-EACH</t>
        </is>
      </c>
      <c r="F118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86" ht="60" customHeight="1">
      <c r="A1186" t="inlineStr">
        <is>
          <t>3117-BOX</t>
        </is>
      </c>
      <c r="B1186" t="inlineStr">
        <is>
          <t>B07XQKFRFL</t>
        </is>
      </c>
      <c r="D1186" t="n">
        <v>3117</v>
      </c>
      <c r="E1186" t="inlineStr">
        <is>
          <t>FBA_3117-BOX</t>
        </is>
      </c>
      <c r="F118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87" ht="45" customHeight="1">
      <c r="A1187" t="inlineStr">
        <is>
          <t>571-PACK2</t>
        </is>
      </c>
      <c r="B1187" t="inlineStr">
        <is>
          <t>B08DFHL48P</t>
        </is>
      </c>
      <c r="D1187" t="n">
        <v>571</v>
      </c>
      <c r="E1187" t="inlineStr">
        <is>
          <t>FBA_571-PACK2</t>
        </is>
      </c>
      <c r="F1187" s="25" t="inlineStr">
        <is>
          <t>• Insert 2 pcs into poly bag, apply FNSKU label.
• Put back to CASE (Cover all existing barcodes on the box/case)</t>
        </is>
      </c>
    </row>
    <row r="1188" ht="45" customHeight="1">
      <c r="A1188" t="inlineStr">
        <is>
          <t>4429-SET6</t>
        </is>
      </c>
      <c r="B1188" t="inlineStr">
        <is>
          <t>B08QTWVF27</t>
        </is>
      </c>
      <c r="D1188" t="n">
        <v>4429</v>
      </c>
      <c r="E1188" t="inlineStr">
        <is>
          <t>FBA_4429-SET6</t>
        </is>
      </c>
      <c r="F1188" s="25" t="inlineStr">
        <is>
          <t>• Insert 6 pcs per poly bag (6 different color). Apply FNSKU labels on each of the poly bags.
• Put the poly-bagged sets back to BX-191313</t>
        </is>
      </c>
    </row>
    <row r="1189" ht="45" customHeight="1">
      <c r="A1189" t="inlineStr">
        <is>
          <t>4141-CASE</t>
        </is>
      </c>
      <c r="B1189" t="inlineStr">
        <is>
          <t>B07QZYWFLN</t>
        </is>
      </c>
      <c r="D1189" t="n">
        <v>4141</v>
      </c>
      <c r="E1189" t="inlineStr">
        <is>
          <t>FBA_4141-CASE</t>
        </is>
      </c>
      <c r="F1189" s="25" t="inlineStr">
        <is>
          <t>• Prepack. Seal box. Apply FNSKU label on box.
• Pack in BX-191313
• Apply outer case label (Cover all existing barcodes on case)</t>
        </is>
      </c>
    </row>
    <row r="1190" ht="60" customHeight="1">
      <c r="A1190" t="inlineStr">
        <is>
          <t>1729-PACK4</t>
        </is>
      </c>
      <c r="B1190" t="inlineStr">
        <is>
          <t>B0D4RBPT82</t>
        </is>
      </c>
      <c r="D1190" t="n">
        <v>1729</v>
      </c>
      <c r="E1190" t="inlineStr">
        <is>
          <t>FBA_1729-PACK4</t>
        </is>
      </c>
      <c r="F119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91" ht="45" customHeight="1">
      <c r="A1191" t="inlineStr">
        <is>
          <t>5407-CASE</t>
        </is>
      </c>
      <c r="B1191" t="inlineStr">
        <is>
          <t>B08X9WSPR9</t>
        </is>
      </c>
      <c r="D1191" t="n">
        <v>5407</v>
      </c>
      <c r="E1191" t="inlineStr">
        <is>
          <t>FBA_5407-CASE</t>
        </is>
      </c>
      <c r="F1191" s="25" t="inlineStr">
        <is>
          <t>• Prepack. Seal box. Apply FNSKU label on box.
• Pack in BX-191313
• Apply outer case label (Cover all existing barcodes on case)</t>
        </is>
      </c>
    </row>
    <row r="1192" ht="45" customHeight="1">
      <c r="A1192" t="inlineStr">
        <is>
          <t>112-PACK2</t>
        </is>
      </c>
      <c r="B1192" t="inlineStr">
        <is>
          <t>B09ZWBBXNQ</t>
        </is>
      </c>
      <c r="D1192" t="n">
        <v>112</v>
      </c>
      <c r="E1192" t="inlineStr">
        <is>
          <t>FBA_112-PACK2</t>
        </is>
      </c>
      <c r="F1192" s="25" t="inlineStr">
        <is>
          <t>• Insert 2 pcs into poly bag, apply FNSKU label.
• Put back to CASE (Cover all existing barcodes on the box/case)</t>
        </is>
      </c>
    </row>
    <row r="1193" ht="45" customHeight="1">
      <c r="A1193" t="inlineStr">
        <is>
          <t>251-PACK2</t>
        </is>
      </c>
      <c r="B1193" t="inlineStr">
        <is>
          <t>B0CRK3M5FN</t>
        </is>
      </c>
      <c r="D1193" t="n">
        <v>251</v>
      </c>
      <c r="E1193" t="inlineStr">
        <is>
          <t>FBA_251-PACK2</t>
        </is>
      </c>
      <c r="F1193" s="25" t="inlineStr">
        <is>
          <t>• Insert 2 pcs into poly bag, apply FNSKU label.
• Put back to CASE (Cover all existing barcodes on the box/case)</t>
        </is>
      </c>
    </row>
    <row r="1194" ht="45" customHeight="1">
      <c r="A1194" t="inlineStr">
        <is>
          <t>1320-CASE</t>
        </is>
      </c>
      <c r="B1194" t="inlineStr">
        <is>
          <t>B07XQLDLLR</t>
        </is>
      </c>
      <c r="D1194" t="n">
        <v>1320</v>
      </c>
      <c r="E1194" t="inlineStr">
        <is>
          <t>FBA_1320-CASE</t>
        </is>
      </c>
      <c r="F1194" s="25" t="inlineStr">
        <is>
          <t>• Prepack. Seal box. Apply FNSKU label on box.
• Pack in BX-191313
• Apply outer case label (Cover all existing barcodes on case)</t>
        </is>
      </c>
    </row>
    <row r="1195" ht="45" customHeight="1">
      <c r="A1195" t="inlineStr">
        <is>
          <t>510-CASE</t>
        </is>
      </c>
      <c r="B1195" t="inlineStr">
        <is>
          <t>B07F6Z3KCG</t>
        </is>
      </c>
      <c r="D1195" t="n">
        <v>510</v>
      </c>
      <c r="E1195" t="inlineStr">
        <is>
          <t>FBA_510-CASE</t>
        </is>
      </c>
      <c r="F1195" s="25" t="inlineStr">
        <is>
          <t>• Prepack. Seal box. Apply FNSKU label on box.
• Pack in BX-191313
• Apply outer case label (Cover all existing barcodes on case)</t>
        </is>
      </c>
    </row>
    <row r="1196" ht="60" customHeight="1">
      <c r="A1196" t="inlineStr">
        <is>
          <t>1794-EACH</t>
        </is>
      </c>
      <c r="B1196" t="inlineStr">
        <is>
          <t>B07S97XLTH</t>
        </is>
      </c>
      <c r="D1196" t="n">
        <v>1794</v>
      </c>
      <c r="E1196" t="inlineStr">
        <is>
          <t>FBA_1794-EACH</t>
        </is>
      </c>
      <c r="F119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97" ht="60" customHeight="1">
      <c r="A1197" t="inlineStr">
        <is>
          <t>3332-EACH</t>
        </is>
      </c>
      <c r="B1197" t="inlineStr">
        <is>
          <t>B08KJNN14N</t>
        </is>
      </c>
      <c r="D1197" t="n">
        <v>3332</v>
      </c>
      <c r="E1197" t="inlineStr">
        <is>
          <t>FBA_3332-EACH</t>
        </is>
      </c>
      <c r="F119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98" ht="45" customHeight="1">
      <c r="A1198" t="inlineStr">
        <is>
          <t>4122-PACK2</t>
        </is>
      </c>
      <c r="B1198" t="inlineStr">
        <is>
          <t>B08DQ32M5Z</t>
        </is>
      </c>
      <c r="D1198" t="n">
        <v>4122</v>
      </c>
      <c r="E1198" t="inlineStr">
        <is>
          <t>FBA_4122-PACK2</t>
        </is>
      </c>
      <c r="F1198" s="25" t="inlineStr">
        <is>
          <t>• Insert 2 pcs into poly bag, apply FNSKU label.
• Put back to CASE (Cover all existing barcodes on the box/case)</t>
        </is>
      </c>
    </row>
    <row r="1199" ht="45" customHeight="1">
      <c r="A1199" t="inlineStr">
        <is>
          <t>1280-PACK2</t>
        </is>
      </c>
      <c r="B1199" t="inlineStr">
        <is>
          <t>B08FRSLZ4F</t>
        </is>
      </c>
      <c r="D1199" t="n">
        <v>1280</v>
      </c>
      <c r="E1199" t="inlineStr">
        <is>
          <t>FBA_1280-PACK2</t>
        </is>
      </c>
      <c r="F1199" s="25" t="inlineStr">
        <is>
          <t>• Insert 2 pcs into poly bag, apply FNSKU label.
• Put back to CASE (Cover all existing barcodes on the box/case)</t>
        </is>
      </c>
    </row>
    <row r="1200" ht="45" customHeight="1">
      <c r="A1200" t="inlineStr">
        <is>
          <t>1920-SET6</t>
        </is>
      </c>
      <c r="B1200" t="inlineStr">
        <is>
          <t>B07SFY6GFR</t>
        </is>
      </c>
      <c r="D1200" t="n">
        <v>1920</v>
      </c>
      <c r="E1200" t="inlineStr">
        <is>
          <t>FBA_1920-SET6</t>
        </is>
      </c>
      <c r="F1200" s="25" t="inlineStr">
        <is>
          <t>• Insert 6 pcs per poly bag (6 different color). Apply FNSKU labels on each of the poly bags.
• Put the poly-bagged sets back to BX-191313</t>
        </is>
      </c>
    </row>
    <row r="1201" ht="45" customHeight="1">
      <c r="A1201" t="inlineStr">
        <is>
          <t>307-SET4</t>
        </is>
      </c>
      <c r="B1201" t="inlineStr">
        <is>
          <t>B07SB2N1DV</t>
        </is>
      </c>
      <c r="D1201" t="n">
        <v>307</v>
      </c>
      <c r="E1201" t="inlineStr">
        <is>
          <t>FBA_307-SET4</t>
        </is>
      </c>
      <c r="F1201" s="25" t="inlineStr">
        <is>
          <t>• Insert 4 pcs per poly bag (Blue, Purple, Green, Pink). Apply FNSKU labels on each of the poly bags.
• Insert the poly-bagged sets back to BX-191313</t>
        </is>
      </c>
    </row>
    <row r="1202" ht="60" customHeight="1">
      <c r="A1202" t="inlineStr">
        <is>
          <t>2050-EACH</t>
        </is>
      </c>
      <c r="B1202" t="inlineStr">
        <is>
          <t>B072LPT43Q</t>
        </is>
      </c>
      <c r="D1202" t="n">
        <v>2050</v>
      </c>
      <c r="E1202" t="inlineStr">
        <is>
          <t>FBA_2050-EACH</t>
        </is>
      </c>
      <c r="F120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3" ht="60" customHeight="1">
      <c r="A1203" t="inlineStr">
        <is>
          <t>4576236-EACH</t>
        </is>
      </c>
      <c r="B1203" t="inlineStr">
        <is>
          <t>B088814R5C</t>
        </is>
      </c>
      <c r="D1203" t="n">
        <v>4576236</v>
      </c>
      <c r="E1203" t="inlineStr">
        <is>
          <t>FBA_4576236-EACH</t>
        </is>
      </c>
      <c r="F120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4" ht="45" customHeight="1">
      <c r="A1204" t="inlineStr">
        <is>
          <t>816-CASE</t>
        </is>
      </c>
      <c r="B1204" t="inlineStr">
        <is>
          <t>B07XQJXBKD</t>
        </is>
      </c>
      <c r="D1204" t="n">
        <v>816</v>
      </c>
      <c r="E1204" t="inlineStr">
        <is>
          <t>FBA_816-CASE</t>
        </is>
      </c>
      <c r="F1204" s="25" t="inlineStr">
        <is>
          <t>• Prepack. Seal box. Apply FNSKU label on box.
• Pack in BX-191313
• Apply outer case label (Cover all existing barcodes on case)</t>
        </is>
      </c>
    </row>
    <row r="1205" ht="45" customHeight="1">
      <c r="A1205" t="inlineStr">
        <is>
          <t>3192-PACK2</t>
        </is>
      </c>
      <c r="B1205" t="inlineStr">
        <is>
          <t>B08DQ38RJX</t>
        </is>
      </c>
      <c r="D1205" t="n">
        <v>3192</v>
      </c>
      <c r="E1205" t="inlineStr">
        <is>
          <t>FBA_3192-PACK2</t>
        </is>
      </c>
      <c r="F1205" s="25" t="inlineStr">
        <is>
          <t>• Insert 2 pcs into poly bag, apply FNSKU label.
• Put back to CASE (Cover all existing barcodes on the box/case)</t>
        </is>
      </c>
    </row>
    <row r="1206" ht="45" customHeight="1">
      <c r="A1206" t="inlineStr">
        <is>
          <t>1285-PACK2</t>
        </is>
      </c>
      <c r="B1206" t="inlineStr">
        <is>
          <t>B08FRPXDLB</t>
        </is>
      </c>
      <c r="D1206" t="n">
        <v>1285</v>
      </c>
      <c r="E1206" t="inlineStr">
        <is>
          <t>FBA_1285-PACK2</t>
        </is>
      </c>
      <c r="F1206" s="25" t="inlineStr">
        <is>
          <t>• Insert 2 pcs into poly bag, apply FNSKU label.
• Put back to CASE (Cover all existing barcodes on the box/case)</t>
        </is>
      </c>
    </row>
    <row r="1207" ht="60" customHeight="1">
      <c r="A1207" t="inlineStr">
        <is>
          <t>937-EACH</t>
        </is>
      </c>
      <c r="B1207" t="inlineStr">
        <is>
          <t>B001BX912S</t>
        </is>
      </c>
      <c r="D1207" t="n">
        <v>937</v>
      </c>
      <c r="E1207" t="inlineStr">
        <is>
          <t>FBA_937-EACH</t>
        </is>
      </c>
      <c r="F120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8" ht="60" customHeight="1">
      <c r="A1208" t="inlineStr">
        <is>
          <t>749-EACH</t>
        </is>
      </c>
      <c r="B1208" t="inlineStr">
        <is>
          <t>B0D895591X</t>
        </is>
      </c>
      <c r="D1208" t="n">
        <v>749</v>
      </c>
      <c r="E1208" t="inlineStr">
        <is>
          <t>FBA_749-EACH</t>
        </is>
      </c>
      <c r="F120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9" ht="60" customHeight="1">
      <c r="A1209" t="inlineStr">
        <is>
          <t>8250-EACH</t>
        </is>
      </c>
      <c r="B1209" t="inlineStr">
        <is>
          <t>B0F8WYWKD4</t>
        </is>
      </c>
      <c r="D1209" t="n">
        <v>8250</v>
      </c>
      <c r="E1209" t="inlineStr">
        <is>
          <t>FBA_8250-EACH</t>
        </is>
      </c>
      <c r="F120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10" ht="60" customHeight="1">
      <c r="A1210" t="inlineStr">
        <is>
          <t>786-EACH</t>
        </is>
      </c>
      <c r="B1210" t="inlineStr">
        <is>
          <t>B075VXJ9VG</t>
        </is>
      </c>
      <c r="D1210" t="n">
        <v>786</v>
      </c>
      <c r="E1210" t="inlineStr">
        <is>
          <t>FBA_786-EACH</t>
        </is>
      </c>
      <c r="F121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11" ht="45" customHeight="1">
      <c r="A1211" t="inlineStr">
        <is>
          <t>4147-PACK2</t>
        </is>
      </c>
      <c r="B1211" t="inlineStr">
        <is>
          <t>B08DQ48KRH</t>
        </is>
      </c>
      <c r="D1211" t="n">
        <v>4147</v>
      </c>
      <c r="E1211" t="inlineStr">
        <is>
          <t>FBA_4147-PACK2</t>
        </is>
      </c>
      <c r="F1211" s="25" t="inlineStr">
        <is>
          <t>• Insert 2 pcs into poly bag, apply FNSKU label.
• Put back to CASE (Cover all existing barcodes on the box/case)</t>
        </is>
      </c>
    </row>
    <row r="1212" ht="45" customHeight="1">
      <c r="A1212" t="inlineStr">
        <is>
          <t>5080-CASE</t>
        </is>
      </c>
      <c r="B1212" t="inlineStr">
        <is>
          <t>B094Q3GTVD</t>
        </is>
      </c>
      <c r="C1212" t="inlineStr">
        <is>
          <t>X0046J49KT</t>
        </is>
      </c>
      <c r="D1212" t="n">
        <v>5080</v>
      </c>
      <c r="E1212" t="inlineStr">
        <is>
          <t>FBA_5080-CASE</t>
        </is>
      </c>
      <c r="F1212" s="25" t="inlineStr">
        <is>
          <t>• Prepack. Seal box. Apply FNSKU label on box.
• Pack in BX-191313
• Apply outer case label (Cover all existing barcodes on case)</t>
        </is>
      </c>
    </row>
    <row r="1213" ht="60" customHeight="1">
      <c r="A1213" t="inlineStr">
        <is>
          <t>4162-EACH</t>
        </is>
      </c>
      <c r="B1213" t="inlineStr">
        <is>
          <t>B07Q3T4TGN</t>
        </is>
      </c>
      <c r="D1213" t="n">
        <v>4162</v>
      </c>
      <c r="E1213" t="inlineStr">
        <is>
          <t>FBA_4162-EACH</t>
        </is>
      </c>
      <c r="F121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14" ht="45" customHeight="1">
      <c r="A1214" t="inlineStr">
        <is>
          <t>229-PACK2</t>
        </is>
      </c>
      <c r="B1214" t="inlineStr">
        <is>
          <t>B08DBTZCVR</t>
        </is>
      </c>
      <c r="D1214" t="n">
        <v>229</v>
      </c>
      <c r="E1214" t="inlineStr">
        <is>
          <t>FBA_229-PACK2</t>
        </is>
      </c>
      <c r="F1214" s="25" t="inlineStr">
        <is>
          <t>• Insert 2 pcs into poly bag, apply FNSKU label.
• Put back to CASE (Cover all existing barcodes on the box/case)</t>
        </is>
      </c>
    </row>
    <row r="1215" ht="45" customHeight="1">
      <c r="A1215" t="inlineStr">
        <is>
          <t>3333-PACK2</t>
        </is>
      </c>
      <c r="B1215" t="inlineStr">
        <is>
          <t>B08KJPG7V7</t>
        </is>
      </c>
      <c r="D1215" t="n">
        <v>3333</v>
      </c>
      <c r="E1215" t="inlineStr">
        <is>
          <t>FBA_3333-PACK2</t>
        </is>
      </c>
      <c r="F1215" s="25" t="inlineStr">
        <is>
          <t>• Insert 2 pcs into poly bag, apply FNSKU label.
• Put back to CASE (Cover all existing barcodes on the box/case)</t>
        </is>
      </c>
    </row>
    <row r="1216" ht="45" customHeight="1">
      <c r="A1216" t="inlineStr">
        <is>
          <t>4146-CASE</t>
        </is>
      </c>
      <c r="B1216" t="inlineStr">
        <is>
          <t>B07QF5BKN4</t>
        </is>
      </c>
      <c r="D1216" t="n">
        <v>4146</v>
      </c>
      <c r="E1216" t="inlineStr">
        <is>
          <t>FBA_4146-CASE</t>
        </is>
      </c>
      <c r="F1216" s="25" t="inlineStr">
        <is>
          <t>• Prepack. Seal box. Apply FNSKU label on box.
• Pack in BX-191313
• Apply outer case label (Cover all existing barcodes on case)</t>
        </is>
      </c>
    </row>
    <row r="1217" ht="60" customHeight="1">
      <c r="A1217" t="inlineStr">
        <is>
          <t>4401-BOX</t>
        </is>
      </c>
      <c r="B1217" t="inlineStr">
        <is>
          <t>B07XQJRKVQ</t>
        </is>
      </c>
      <c r="D1217" t="n">
        <v>4401</v>
      </c>
      <c r="E1217" t="inlineStr">
        <is>
          <t>FBA_4401-BOX</t>
        </is>
      </c>
      <c r="F121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18" ht="60" customHeight="1">
      <c r="A1218" t="inlineStr">
        <is>
          <t>3012-BOX</t>
        </is>
      </c>
      <c r="B1218" t="inlineStr">
        <is>
          <t>B01N3Y6RFM</t>
        </is>
      </c>
      <c r="D1218" t="n">
        <v>3012</v>
      </c>
      <c r="E1218" t="inlineStr">
        <is>
          <t>FBA_3012-BOX</t>
        </is>
      </c>
      <c r="F121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19" ht="75" customHeight="1">
      <c r="A1219" t="inlineStr">
        <is>
          <t>1240-SET8</t>
        </is>
      </c>
      <c r="B1219" t="inlineStr">
        <is>
          <t>B07S2YDBWW</t>
        </is>
      </c>
      <c r="D1219" t="n">
        <v>1240</v>
      </c>
      <c r="E1219" t="inlineStr">
        <is>
          <t>FBA_1240-SET8</t>
        </is>
      </c>
      <c r="F1219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220" ht="45" customHeight="1">
      <c r="A1220" t="inlineStr">
        <is>
          <t>3998-PACK2</t>
        </is>
      </c>
      <c r="B1220" t="inlineStr">
        <is>
          <t>B088LL4WKK</t>
        </is>
      </c>
      <c r="D1220" t="n">
        <v>3998</v>
      </c>
      <c r="E1220" t="inlineStr">
        <is>
          <t>FBA_3998-PACK2</t>
        </is>
      </c>
      <c r="F1220" s="25" t="inlineStr">
        <is>
          <t>• Insert 2 pcs into poly bag, apply FNSKU label.
• Put back to CASE (Cover all existing barcodes on the box/case)</t>
        </is>
      </c>
    </row>
    <row r="1221" ht="60" customHeight="1">
      <c r="A1221" t="inlineStr">
        <is>
          <t>2330-BOX</t>
        </is>
      </c>
      <c r="B1221" t="inlineStr">
        <is>
          <t>B07XQGKN48</t>
        </is>
      </c>
      <c r="D1221" t="n">
        <v>2330</v>
      </c>
      <c r="E1221" t="inlineStr">
        <is>
          <t>FBA_2330-BOX</t>
        </is>
      </c>
      <c r="F12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22" ht="45" customHeight="1">
      <c r="A1222" t="inlineStr">
        <is>
          <t>5409-CASE</t>
        </is>
      </c>
      <c r="B1222" t="inlineStr">
        <is>
          <t>B08XBBQVFH</t>
        </is>
      </c>
      <c r="D1222" t="n">
        <v>5409</v>
      </c>
      <c r="E1222" t="inlineStr">
        <is>
          <t>FBA_5409-CASE</t>
        </is>
      </c>
      <c r="F1222" s="25" t="inlineStr">
        <is>
          <t>• Prepack. Seal box. Apply FNSKU label on box.
• Pack in BX-191313
• Apply outer case label (Cover all existing barcodes on case)</t>
        </is>
      </c>
    </row>
    <row r="1223" ht="45" customHeight="1">
      <c r="A1223" t="inlineStr">
        <is>
          <t>1933-SET6</t>
        </is>
      </c>
      <c r="B1223" t="inlineStr">
        <is>
          <t>B07SGZ8BTW</t>
        </is>
      </c>
      <c r="D1223" t="n">
        <v>1933</v>
      </c>
      <c r="E1223" t="inlineStr">
        <is>
          <t>FBA_1933-SET6</t>
        </is>
      </c>
      <c r="F1223" s="25" t="inlineStr">
        <is>
          <t>• Insert 6 pcs per poly bag (6 different color). Apply FNSKU labels on each of the poly bags.
• Put the poly-bagged sets back to BX-191313</t>
        </is>
      </c>
    </row>
    <row r="1224" ht="45" customHeight="1">
      <c r="A1224" t="inlineStr">
        <is>
          <t>3355-SET6</t>
        </is>
      </c>
      <c r="B1224" t="inlineStr">
        <is>
          <t>B0DD5S1BGR</t>
        </is>
      </c>
      <c r="D1224" t="n">
        <v>3355</v>
      </c>
      <c r="E1224" t="inlineStr">
        <is>
          <t>FBA_3355-SET6</t>
        </is>
      </c>
      <c r="F1224" s="25" t="inlineStr">
        <is>
          <t>• Insert 6 pcs per poly bag (6 different color). Apply FNSKU labels on each of the poly bags.
• Put the poly-bagged sets back to BX-191313</t>
        </is>
      </c>
    </row>
    <row r="1225" ht="45" customHeight="1">
      <c r="A1225" t="inlineStr">
        <is>
          <t>3009-SET6</t>
        </is>
      </c>
      <c r="B1225" t="inlineStr">
        <is>
          <t>B07RFNVSXJ</t>
        </is>
      </c>
      <c r="D1225" t="n">
        <v>3009</v>
      </c>
      <c r="E1225" t="inlineStr">
        <is>
          <t>FBA_3009-SET6</t>
        </is>
      </c>
      <c r="F1225" s="25" t="inlineStr">
        <is>
          <t>• Insert 6 pcs per poly bag (6 different color). Apply FNSKU labels on each of the poly bags.
• Put the poly-bagged sets back to BX-191313</t>
        </is>
      </c>
    </row>
    <row r="1226" ht="45" customHeight="1">
      <c r="A1226" t="inlineStr">
        <is>
          <t>702-PACK2</t>
        </is>
      </c>
      <c r="B1226" t="inlineStr">
        <is>
          <t>B08F7DVJP4</t>
        </is>
      </c>
      <c r="D1226" t="n">
        <v>702</v>
      </c>
      <c r="E1226" t="inlineStr">
        <is>
          <t>FBA_702-PACK2</t>
        </is>
      </c>
      <c r="F1226" s="25" t="inlineStr">
        <is>
          <t>• Insert 2 pcs into poly bag, apply FNSKU label.
• Put back to CASE (Cover all existing barcodes on the box/case)</t>
        </is>
      </c>
    </row>
    <row r="1227" ht="60" customHeight="1">
      <c r="A1227" t="inlineStr">
        <is>
          <t>3152-BOX</t>
        </is>
      </c>
      <c r="B1227" t="inlineStr">
        <is>
          <t>B07XQJ91LC</t>
        </is>
      </c>
      <c r="D1227" t="n">
        <v>3152</v>
      </c>
      <c r="E1227" t="inlineStr">
        <is>
          <t>FBA_3152-BOX</t>
        </is>
      </c>
      <c r="F122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28" ht="45" customHeight="1">
      <c r="A1228" t="inlineStr">
        <is>
          <t>3335-CASE</t>
        </is>
      </c>
      <c r="B1228" t="inlineStr">
        <is>
          <t>B08KJNPNG4</t>
        </is>
      </c>
      <c r="D1228" t="n">
        <v>3335</v>
      </c>
      <c r="E1228" t="inlineStr">
        <is>
          <t>FBA_3335-CASE</t>
        </is>
      </c>
      <c r="F1228" s="25" t="inlineStr">
        <is>
          <t>• Prepack. Seal box. Apply FNSKU label on box.
• Pack in BX-191313
• Apply outer case label (Cover all existing barcodes on case)</t>
        </is>
      </c>
    </row>
    <row r="1229" ht="45" customHeight="1">
      <c r="A1229" t="inlineStr">
        <is>
          <t>6010-CASE</t>
        </is>
      </c>
      <c r="B1229" t="inlineStr">
        <is>
          <t>B07XJZP25T</t>
        </is>
      </c>
      <c r="D1229" t="n">
        <v>6010</v>
      </c>
      <c r="E1229" t="inlineStr">
        <is>
          <t>FBA_6010-CASE</t>
        </is>
      </c>
      <c r="F1229" s="25" t="inlineStr">
        <is>
          <t>• Prepack. Seal box. Apply FNSKU label on box.
• Pack in BX-191313
• Apply outer case label (Cover all existing barcodes on case)</t>
        </is>
      </c>
    </row>
    <row r="1230" ht="60" customHeight="1">
      <c r="A1230" t="inlineStr">
        <is>
          <t>1260-EACH</t>
        </is>
      </c>
      <c r="B1230" t="inlineStr">
        <is>
          <t>B0F4Y4N2RK</t>
        </is>
      </c>
      <c r="D1230" t="n">
        <v>1260</v>
      </c>
      <c r="E1230" t="inlineStr">
        <is>
          <t>FBA_1260-EACH</t>
        </is>
      </c>
      <c r="F123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31" ht="60" customHeight="1">
      <c r="A1231" t="inlineStr">
        <is>
          <t>310-EACH</t>
        </is>
      </c>
      <c r="B1231" t="inlineStr">
        <is>
          <t>B07SFCRHJH</t>
        </is>
      </c>
      <c r="D1231" t="n">
        <v>310</v>
      </c>
      <c r="E1231" t="inlineStr">
        <is>
          <t>FBA_310-EACH</t>
        </is>
      </c>
      <c r="F123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32" ht="60" customHeight="1">
      <c r="A1232" t="inlineStr">
        <is>
          <t>3172-BOX</t>
        </is>
      </c>
      <c r="B1232" t="inlineStr">
        <is>
          <t>B07XJZ89LB</t>
        </is>
      </c>
      <c r="D1232" t="n">
        <v>3172</v>
      </c>
      <c r="E1232" t="inlineStr">
        <is>
          <t>FBA_3172-BOX</t>
        </is>
      </c>
      <c r="F123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33" ht="45" customHeight="1">
      <c r="A1233" t="inlineStr">
        <is>
          <t>564-CASE</t>
        </is>
      </c>
      <c r="B1233" t="inlineStr">
        <is>
          <t>B07XQK5G74</t>
        </is>
      </c>
      <c r="D1233" t="n">
        <v>564</v>
      </c>
      <c r="E1233" t="inlineStr">
        <is>
          <t>FBA_564-CASE</t>
        </is>
      </c>
      <c r="F1233" s="25" t="inlineStr">
        <is>
          <t>• Prepack. Seal box. Apply FNSKU label on box.
• Pack in BX-191313
• Apply outer case label (Cover all existing barcodes on case)</t>
        </is>
      </c>
    </row>
    <row r="1234" ht="45" customHeight="1">
      <c r="A1234" t="inlineStr">
        <is>
          <t>769-PACK2</t>
        </is>
      </c>
      <c r="B1234" t="inlineStr">
        <is>
          <t>B08F7H5JPM</t>
        </is>
      </c>
      <c r="D1234" t="n">
        <v>769</v>
      </c>
      <c r="E1234" t="inlineStr">
        <is>
          <t>FBA_769-PACK2</t>
        </is>
      </c>
      <c r="F1234" s="25" t="inlineStr">
        <is>
          <t>• Insert 2 pcs into poly bag, apply FNSKU label.
• Put back to CASE (Cover all existing barcodes on the box/case)</t>
        </is>
      </c>
    </row>
    <row r="1235" ht="45" customHeight="1">
      <c r="A1235" t="inlineStr">
        <is>
          <t>746-PACK2</t>
        </is>
      </c>
      <c r="B1235" t="inlineStr">
        <is>
          <t>B08F7KDWXG</t>
        </is>
      </c>
      <c r="D1235" t="n">
        <v>746</v>
      </c>
      <c r="E1235" t="inlineStr">
        <is>
          <t>FBA_746-PACK2</t>
        </is>
      </c>
      <c r="F1235" s="25" t="inlineStr">
        <is>
          <t>• Insert 2 pcs into poly bag, apply FNSKU label.
• Put back to CASE (Cover all existing barcodes on the box/case)</t>
        </is>
      </c>
    </row>
    <row r="1236" ht="60" customHeight="1">
      <c r="A1236" t="inlineStr">
        <is>
          <t>706-SET3</t>
        </is>
      </c>
      <c r="B1236" t="inlineStr">
        <is>
          <t>B0C7J6JL7Z</t>
        </is>
      </c>
      <c r="D1236" t="n">
        <v>706</v>
      </c>
      <c r="E1236" t="inlineStr">
        <is>
          <t>FBA_706-SET3</t>
        </is>
      </c>
      <c r="F1236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237" ht="45" customHeight="1">
      <c r="A1237" t="inlineStr">
        <is>
          <t>719-PACK2</t>
        </is>
      </c>
      <c r="B1237" t="inlineStr">
        <is>
          <t>B09QD4WSTT</t>
        </is>
      </c>
      <c r="D1237" t="n">
        <v>719</v>
      </c>
      <c r="E1237" t="inlineStr">
        <is>
          <t>FBA_719-PACK2</t>
        </is>
      </c>
      <c r="F1237" s="25" t="inlineStr">
        <is>
          <t>• Insert 2 pcs into poly bag, apply FNSKU label.
• Put back to CASE (Cover all existing barcodes on the box/case)</t>
        </is>
      </c>
    </row>
    <row r="1238" ht="45" customHeight="1">
      <c r="A1238" t="inlineStr">
        <is>
          <t>619-SET6</t>
        </is>
      </c>
      <c r="B1238" t="inlineStr">
        <is>
          <t>B07SH3DCTD</t>
        </is>
      </c>
      <c r="D1238" t="n">
        <v>619</v>
      </c>
      <c r="E1238" t="inlineStr">
        <is>
          <t>FBA_619-SET6</t>
        </is>
      </c>
      <c r="F1238" s="25" t="inlineStr">
        <is>
          <t>• Insert 6 pcs per poly bag (6 different color). Apply FNSKU labels on each of the poly bags.
• Put the poly-bagged sets back to BX-191313</t>
        </is>
      </c>
    </row>
    <row r="1239" ht="60" customHeight="1">
      <c r="A1239" t="inlineStr">
        <is>
          <t>725-BOX</t>
        </is>
      </c>
      <c r="B1239" t="inlineStr">
        <is>
          <t>B07XQLGG6D</t>
        </is>
      </c>
      <c r="D1239" t="n">
        <v>725</v>
      </c>
      <c r="E1239" t="inlineStr">
        <is>
          <t>FBA_725-BOX</t>
        </is>
      </c>
      <c r="F123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40" ht="45" customHeight="1">
      <c r="A1240" t="inlineStr">
        <is>
          <t>5142-PACK2</t>
        </is>
      </c>
      <c r="B1240" t="inlineStr">
        <is>
          <t>B08JQQ3DWP</t>
        </is>
      </c>
      <c r="D1240" t="n">
        <v>5142</v>
      </c>
      <c r="E1240" t="inlineStr">
        <is>
          <t>FBA_5142-PACK2</t>
        </is>
      </c>
      <c r="F1240" s="25" t="inlineStr">
        <is>
          <t>• Insert 2 pcs into poly bag, apply FNSKU label.
• Put back to CASE (Cover all existing barcodes on the box/case)</t>
        </is>
      </c>
    </row>
    <row r="1241" ht="60" customHeight="1">
      <c r="A1241" t="inlineStr">
        <is>
          <t>712-EACH</t>
        </is>
      </c>
      <c r="B1241" t="inlineStr">
        <is>
          <t>B07S9HCYV9</t>
        </is>
      </c>
      <c r="D1241" t="n">
        <v>712</v>
      </c>
      <c r="E1241" t="inlineStr">
        <is>
          <t>FBA_712-EACH</t>
        </is>
      </c>
      <c r="F124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2" ht="60" customHeight="1">
      <c r="A1242" t="inlineStr">
        <is>
          <t>1743-EACH</t>
        </is>
      </c>
      <c r="B1242" t="inlineStr">
        <is>
          <t>B07SBCHQ33</t>
        </is>
      </c>
      <c r="D1242" t="n">
        <v>1743</v>
      </c>
      <c r="E1242" t="inlineStr">
        <is>
          <t>FBA_1743-EACH</t>
        </is>
      </c>
      <c r="F124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3" ht="45" customHeight="1">
      <c r="A1243" t="inlineStr">
        <is>
          <t>5055-CASE</t>
        </is>
      </c>
      <c r="B1243" t="inlineStr">
        <is>
          <t>B07X57319T</t>
        </is>
      </c>
      <c r="D1243" t="n">
        <v>5055</v>
      </c>
      <c r="E1243" t="inlineStr">
        <is>
          <t>FBA_5055-CASE</t>
        </is>
      </c>
      <c r="F1243" s="25" t="inlineStr">
        <is>
          <t>• Prepack. Seal box. Apply FNSKU label on box.
• Pack in BX-191313
• Apply outer case label (Cover all existing barcodes on case)</t>
        </is>
      </c>
    </row>
    <row r="1244" ht="60" customHeight="1">
      <c r="A1244" t="inlineStr">
        <is>
          <t>2520-EACH</t>
        </is>
      </c>
      <c r="B1244" t="inlineStr">
        <is>
          <t>B0BH8KZL33</t>
        </is>
      </c>
      <c r="D1244" t="n">
        <v>2520</v>
      </c>
      <c r="E1244" t="inlineStr">
        <is>
          <t>FBA_2520-EACH</t>
        </is>
      </c>
      <c r="F124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5" ht="60" customHeight="1">
      <c r="A1245" t="inlineStr">
        <is>
          <t>3112-BOX</t>
        </is>
      </c>
      <c r="B1245" t="inlineStr">
        <is>
          <t>B07XQJTV1T</t>
        </is>
      </c>
      <c r="D1245" t="n">
        <v>3112</v>
      </c>
      <c r="E1245" t="inlineStr">
        <is>
          <t>FBA_3112-BOX</t>
        </is>
      </c>
      <c r="F1245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46" ht="60" customHeight="1">
      <c r="A1246" t="inlineStr">
        <is>
          <t>2012-BOX</t>
        </is>
      </c>
      <c r="B1246" t="inlineStr">
        <is>
          <t>B07YL6H3GK</t>
        </is>
      </c>
      <c r="D1246" t="n">
        <v>2012</v>
      </c>
      <c r="E1246" t="inlineStr">
        <is>
          <t>FBA_2012-BOX</t>
        </is>
      </c>
      <c r="F124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47" ht="60" customHeight="1">
      <c r="A1247" t="inlineStr">
        <is>
          <t>3320-EACH</t>
        </is>
      </c>
      <c r="B1247" t="inlineStr">
        <is>
          <t>B0BQ51H64W</t>
        </is>
      </c>
      <c r="D1247" t="n">
        <v>3320</v>
      </c>
      <c r="E1247" t="inlineStr">
        <is>
          <t>FBA_3320-EACH</t>
        </is>
      </c>
      <c r="F124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8" ht="60" customHeight="1">
      <c r="A1248" t="inlineStr">
        <is>
          <t>5096-EACH</t>
        </is>
      </c>
      <c r="B1248" t="inlineStr">
        <is>
          <t>B07S977PL7</t>
        </is>
      </c>
      <c r="D1248" t="n">
        <v>5096</v>
      </c>
      <c r="E1248" t="inlineStr">
        <is>
          <t>FBA_5096-EACH</t>
        </is>
      </c>
      <c r="F124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9" ht="45" customHeight="1">
      <c r="A1249" t="inlineStr">
        <is>
          <t>3137-PACK2</t>
        </is>
      </c>
      <c r="B1249" t="inlineStr">
        <is>
          <t>B08DQ9W2SF</t>
        </is>
      </c>
      <c r="D1249" t="n">
        <v>3137</v>
      </c>
      <c r="E1249" t="inlineStr">
        <is>
          <t>FBA_3137-PACK2</t>
        </is>
      </c>
      <c r="F1249" s="25" t="inlineStr">
        <is>
          <t>• Insert 2 pcs into poly bag, apply FNSKU label.
• Put back to CASE (Cover all existing barcodes on the box/case)</t>
        </is>
      </c>
    </row>
    <row r="1250" ht="60" customHeight="1">
      <c r="A1250" t="inlineStr">
        <is>
          <t>3198-PACK4</t>
        </is>
      </c>
      <c r="B1250" t="inlineStr">
        <is>
          <t>B08G3RRV6T</t>
        </is>
      </c>
      <c r="D1250" t="n">
        <v>3198</v>
      </c>
      <c r="E1250" t="inlineStr">
        <is>
          <t>FBA_3198-PACK4</t>
        </is>
      </c>
      <c r="F125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51" ht="45" customHeight="1">
      <c r="A1251" t="inlineStr">
        <is>
          <t>4431-CASE</t>
        </is>
      </c>
      <c r="B1251" t="inlineStr">
        <is>
          <t>B09NMWB93P</t>
        </is>
      </c>
      <c r="D1251" t="n">
        <v>4431</v>
      </c>
      <c r="E1251" t="inlineStr">
        <is>
          <t>FBA_4431-CASE</t>
        </is>
      </c>
      <c r="F1251" s="25" t="inlineStr">
        <is>
          <t>• Prepack. Seal box. Apply FNSKU label on box.
• Pack in BX-191313
• Apply outer case label (Cover all existing barcodes on case)</t>
        </is>
      </c>
    </row>
    <row r="1252" ht="45" customHeight="1">
      <c r="A1252" t="inlineStr">
        <is>
          <t>1225-PACK2</t>
        </is>
      </c>
      <c r="B1252" t="inlineStr">
        <is>
          <t>B08FRT9YBW</t>
        </is>
      </c>
      <c r="D1252" t="n">
        <v>1225</v>
      </c>
      <c r="E1252" t="inlineStr">
        <is>
          <t>FBA_1225-PACK2</t>
        </is>
      </c>
      <c r="F1252" s="25" t="inlineStr">
        <is>
          <t>• Insert 2 pcs into poly bag, apply FNSKU label.
• Put back to CASE (Cover all existing barcodes on the box/case)</t>
        </is>
      </c>
    </row>
    <row r="1253" ht="60" customHeight="1">
      <c r="A1253" t="inlineStr">
        <is>
          <t>1286-BOX</t>
        </is>
      </c>
      <c r="B1253" t="inlineStr">
        <is>
          <t>B07XQK85BP</t>
        </is>
      </c>
      <c r="D1253" t="n">
        <v>1286</v>
      </c>
      <c r="E1253" t="inlineStr">
        <is>
          <t>FBA_1286-BOX</t>
        </is>
      </c>
      <c r="F125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54" ht="60" customHeight="1">
      <c r="A1254" t="inlineStr">
        <is>
          <t>4881436-EACH</t>
        </is>
      </c>
      <c r="B1254" t="inlineStr">
        <is>
          <t>B08BX74CMB</t>
        </is>
      </c>
      <c r="D1254" t="n">
        <v>4881436</v>
      </c>
      <c r="E1254" t="inlineStr">
        <is>
          <t>FBA_4881436-EACH</t>
        </is>
      </c>
      <c r="F125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55" ht="45" customHeight="1">
      <c r="A1255" t="inlineStr">
        <is>
          <t>1282-PACK2</t>
        </is>
      </c>
      <c r="B1255" t="inlineStr">
        <is>
          <t>B08FRRL17D</t>
        </is>
      </c>
      <c r="D1255" t="n">
        <v>1282</v>
      </c>
      <c r="E1255" t="inlineStr">
        <is>
          <t>FBA_1282-PACK2</t>
        </is>
      </c>
      <c r="F1255" s="25" t="inlineStr">
        <is>
          <t>• Insert 2 pcs into poly bag, apply FNSKU label.
• Put back to CASE (Cover all existing barcodes on the box/case)</t>
        </is>
      </c>
    </row>
    <row r="1256" ht="45" customHeight="1">
      <c r="A1256" t="inlineStr">
        <is>
          <t>4145-PACK2</t>
        </is>
      </c>
      <c r="B1256" t="inlineStr">
        <is>
          <t>B08DQ42G2N</t>
        </is>
      </c>
      <c r="D1256" t="n">
        <v>4145</v>
      </c>
      <c r="E1256" t="inlineStr">
        <is>
          <t>FBA_4145-PACK2</t>
        </is>
      </c>
      <c r="F1256" s="25" t="inlineStr">
        <is>
          <t>• Insert 2 pcs into poly bag, apply FNSKU label.
• Put back to CASE (Cover all existing barcodes on the box/case)</t>
        </is>
      </c>
    </row>
    <row r="1257" ht="60" customHeight="1">
      <c r="A1257" t="inlineStr">
        <is>
          <t>2343-EACH</t>
        </is>
      </c>
      <c r="B1257" t="inlineStr">
        <is>
          <t>B07R28BG4D</t>
        </is>
      </c>
      <c r="D1257" t="n">
        <v>2343</v>
      </c>
      <c r="E1257" t="inlineStr">
        <is>
          <t>FBA_2343-EACH</t>
        </is>
      </c>
      <c r="F125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58" ht="60" customHeight="1">
      <c r="A1258" t="inlineStr">
        <is>
          <t>2090-EACH</t>
        </is>
      </c>
      <c r="B1258" t="inlineStr">
        <is>
          <t>B07RXLWZT7</t>
        </is>
      </c>
      <c r="D1258" t="n">
        <v>2090</v>
      </c>
      <c r="E1258" t="inlineStr">
        <is>
          <t>FBA_2090-EACH</t>
        </is>
      </c>
      <c r="F125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59" ht="60" customHeight="1">
      <c r="A1259" t="inlineStr">
        <is>
          <t>1911-EACH</t>
        </is>
      </c>
      <c r="B1259" t="inlineStr">
        <is>
          <t>B07SFZD81Z</t>
        </is>
      </c>
      <c r="D1259" t="n">
        <v>1911</v>
      </c>
      <c r="E1259" t="inlineStr">
        <is>
          <t>FBA_1911-EACH</t>
        </is>
      </c>
      <c r="F125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60" ht="60" customHeight="1">
      <c r="A1260" t="inlineStr">
        <is>
          <t>6812-BOX</t>
        </is>
      </c>
      <c r="B1260" t="inlineStr">
        <is>
          <t>B09DK8VF74</t>
        </is>
      </c>
      <c r="D1260" t="n">
        <v>6812</v>
      </c>
      <c r="E1260" t="inlineStr">
        <is>
          <t>FBA_6812-BOX</t>
        </is>
      </c>
      <c r="F126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61" ht="60" customHeight="1">
      <c r="A1261" t="inlineStr">
        <is>
          <t>555-EACH</t>
        </is>
      </c>
      <c r="B1261" t="inlineStr">
        <is>
          <t>B0049HYLB4</t>
        </is>
      </c>
      <c r="D1261" t="n">
        <v>555</v>
      </c>
      <c r="E1261" t="inlineStr">
        <is>
          <t>FBA_555-EACH</t>
        </is>
      </c>
      <c r="F126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62" ht="45" customHeight="1">
      <c r="A1262" t="inlineStr">
        <is>
          <t>3141-CASE</t>
        </is>
      </c>
      <c r="B1262" t="inlineStr">
        <is>
          <t>B07QF4JDTG</t>
        </is>
      </c>
      <c r="D1262" t="n">
        <v>3141</v>
      </c>
      <c r="E1262" t="inlineStr">
        <is>
          <t>FBA_3141-CASE</t>
        </is>
      </c>
      <c r="F1262" s="25" t="inlineStr">
        <is>
          <t>• Prepack. Seal box. Apply FNSKU label on box.
• Pack in BX-191313
• Apply outer case label (Cover all existing barcodes on case)</t>
        </is>
      </c>
    </row>
    <row r="1263" ht="60" customHeight="1">
      <c r="A1263" t="inlineStr">
        <is>
          <t>3312-SET3</t>
        </is>
      </c>
      <c r="B1263" t="inlineStr">
        <is>
          <t>B09ZGK6CCD</t>
        </is>
      </c>
      <c r="D1263" t="n">
        <v>3312</v>
      </c>
      <c r="E1263" t="inlineStr">
        <is>
          <t>FBA_3312-SET3</t>
        </is>
      </c>
      <c r="F1263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264" ht="60" customHeight="1">
      <c r="A1264" t="inlineStr">
        <is>
          <t>2308-PACK4</t>
        </is>
      </c>
      <c r="B1264" t="inlineStr">
        <is>
          <t>B0BP5YQWGZ</t>
        </is>
      </c>
      <c r="D1264" t="n">
        <v>2308</v>
      </c>
      <c r="E1264" t="inlineStr">
        <is>
          <t>FBA_2308-PACK4</t>
        </is>
      </c>
      <c r="F1264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65" ht="45" customHeight="1">
      <c r="A1265" t="inlineStr">
        <is>
          <t>2207-PACK2</t>
        </is>
      </c>
      <c r="B1265" t="inlineStr">
        <is>
          <t>B09BBSHNQG</t>
        </is>
      </c>
      <c r="D1265" t="n">
        <v>2207</v>
      </c>
      <c r="E1265" t="inlineStr">
        <is>
          <t>FBA_2207-PACK2</t>
        </is>
      </c>
      <c r="F1265" s="25" t="inlineStr">
        <is>
          <t>• Insert 2 pcs into poly bag, apply FNSKU label.
• Put back to CASE (Cover all existing barcodes on the box/case)</t>
        </is>
      </c>
    </row>
    <row r="1266" ht="60" customHeight="1">
      <c r="A1266" t="inlineStr">
        <is>
          <t>5170-BOX</t>
        </is>
      </c>
      <c r="B1266" t="inlineStr">
        <is>
          <t>B07XQJJWT7</t>
        </is>
      </c>
      <c r="D1266" t="n">
        <v>5170</v>
      </c>
      <c r="E1266" t="inlineStr">
        <is>
          <t>FBA_5170-BOX</t>
        </is>
      </c>
      <c r="F126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67" ht="45" customHeight="1">
      <c r="A1267" t="inlineStr">
        <is>
          <t>516-CASE</t>
        </is>
      </c>
      <c r="B1267" t="inlineStr">
        <is>
          <t>B00275EBKG</t>
        </is>
      </c>
      <c r="D1267" t="n">
        <v>516</v>
      </c>
      <c r="E1267" t="inlineStr">
        <is>
          <t>FBA_516-CASE</t>
        </is>
      </c>
      <c r="F1267" s="25" t="inlineStr">
        <is>
          <t>• Prepack. Seal box. Apply FNSKU label on box.
• Pack in BX-191313
• Apply outer case label (Cover all existing barcodes on case)</t>
        </is>
      </c>
    </row>
    <row r="1268" ht="45" customHeight="1">
      <c r="A1268" t="inlineStr">
        <is>
          <t>6091-CASE</t>
        </is>
      </c>
      <c r="B1268" t="inlineStr">
        <is>
          <t>B07XQMZTSK</t>
        </is>
      </c>
      <c r="D1268" t="n">
        <v>6091</v>
      </c>
      <c r="E1268" t="inlineStr">
        <is>
          <t>FBA_6091-CASE</t>
        </is>
      </c>
      <c r="F1268" s="25" t="inlineStr">
        <is>
          <t>• Prepack. Seal box. Apply FNSKU label on box.
• Pack in BX-191313
• Apply outer case label (Cover all existing barcodes on case)</t>
        </is>
      </c>
    </row>
    <row r="1269" ht="45" customHeight="1">
      <c r="A1269" t="inlineStr">
        <is>
          <t>506-PACK2</t>
        </is>
      </c>
      <c r="B1269" t="inlineStr">
        <is>
          <t>B08DFHTR4W</t>
        </is>
      </c>
      <c r="D1269" t="n">
        <v>506</v>
      </c>
      <c r="E1269" t="inlineStr">
        <is>
          <t>FBA_506-PACK2</t>
        </is>
      </c>
      <c r="F1269" s="25" t="inlineStr">
        <is>
          <t>• Insert 2 pcs into poly bag, apply FNSKU label.
• Put back to CASE (Cover all existing barcodes on the box/case)</t>
        </is>
      </c>
    </row>
    <row r="1270" ht="60" customHeight="1">
      <c r="A1270" t="inlineStr">
        <is>
          <t>1030-EACH</t>
        </is>
      </c>
      <c r="B1270" t="inlineStr">
        <is>
          <t>B07C5VRSQR</t>
        </is>
      </c>
      <c r="D1270" t="n">
        <v>1030</v>
      </c>
      <c r="E1270" t="inlineStr">
        <is>
          <t>FBA_1030-EACH</t>
        </is>
      </c>
      <c r="F127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71" ht="60" customHeight="1">
      <c r="A1271" t="inlineStr">
        <is>
          <t>2300-BOX</t>
        </is>
      </c>
      <c r="B1271" t="inlineStr">
        <is>
          <t>B07XQHVCKT</t>
        </is>
      </c>
      <c r="D1271" t="n">
        <v>2300</v>
      </c>
      <c r="E1271" t="inlineStr">
        <is>
          <t>FBA_2300-BOX</t>
        </is>
      </c>
      <c r="F127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72" ht="60" customHeight="1">
      <c r="A1272" t="inlineStr">
        <is>
          <t>2506-BOX</t>
        </is>
      </c>
      <c r="B1272" t="inlineStr">
        <is>
          <t>B07RBC8Z1F</t>
        </is>
      </c>
      <c r="D1272" t="n">
        <v>2506</v>
      </c>
      <c r="E1272" t="inlineStr">
        <is>
          <t>FBA_2506-BOX</t>
        </is>
      </c>
      <c r="F127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73" ht="45" customHeight="1">
      <c r="A1273" t="inlineStr">
        <is>
          <t>4399-PACK2</t>
        </is>
      </c>
      <c r="B1273" t="inlineStr">
        <is>
          <t>B08DDK2WQ7</t>
        </is>
      </c>
      <c r="D1273" t="n">
        <v>4399</v>
      </c>
      <c r="E1273" t="inlineStr">
        <is>
          <t>FBA_4399-PACK2</t>
        </is>
      </c>
      <c r="F1273" s="25" t="inlineStr">
        <is>
          <t>• Insert 2 pcs into poly bag, apply FNSKU label.
• Put back to CASE (Cover all existing barcodes on the box/case)</t>
        </is>
      </c>
    </row>
    <row r="1274" ht="45" customHeight="1">
      <c r="A1274" t="inlineStr">
        <is>
          <t>336-PACK2</t>
        </is>
      </c>
      <c r="B1274" t="inlineStr">
        <is>
          <t>B08FVCC9BP</t>
        </is>
      </c>
      <c r="D1274" t="n">
        <v>336</v>
      </c>
      <c r="E1274" t="inlineStr">
        <is>
          <t>FBA_336-PACK2</t>
        </is>
      </c>
      <c r="F1274" s="25" t="inlineStr">
        <is>
          <t>• Insert 2 pcs into poly bag, apply FNSKU label.
• Put back to CASE (Cover all existing barcodes on the box/case)</t>
        </is>
      </c>
    </row>
    <row r="1275" ht="45" customHeight="1">
      <c r="A1275" t="inlineStr">
        <is>
          <t>3194-PACK2</t>
        </is>
      </c>
      <c r="B1275" t="inlineStr">
        <is>
          <t>B08DQ19N3R</t>
        </is>
      </c>
      <c r="D1275" t="n">
        <v>3194</v>
      </c>
      <c r="E1275" t="inlineStr">
        <is>
          <t>FBA_3194-PACK2</t>
        </is>
      </c>
      <c r="F1275" s="25" t="inlineStr">
        <is>
          <t>• Insert 2 pcs into poly bag, apply FNSKU label.
• Put back to CASE (Cover all existing barcodes on the box/case)</t>
        </is>
      </c>
    </row>
    <row r="1276" ht="60" customHeight="1">
      <c r="A1276" t="inlineStr">
        <is>
          <t>1941-EACH</t>
        </is>
      </c>
      <c r="B1276" t="inlineStr">
        <is>
          <t>B08JXR1316</t>
        </is>
      </c>
      <c r="D1276" t="n">
        <v>1941</v>
      </c>
      <c r="E1276" t="inlineStr">
        <is>
          <t>FBA_1941-EACH</t>
        </is>
      </c>
      <c r="F127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77" ht="45" customHeight="1">
      <c r="A1277" t="inlineStr">
        <is>
          <t>5076-PACK2</t>
        </is>
      </c>
      <c r="B1277" t="inlineStr">
        <is>
          <t>B08DFC7CRC</t>
        </is>
      </c>
      <c r="D1277" t="n">
        <v>5076</v>
      </c>
      <c r="E1277" t="inlineStr">
        <is>
          <t>FBA_5076-PACK2</t>
        </is>
      </c>
      <c r="F1277" s="25" t="inlineStr">
        <is>
          <t>• Insert 2 pcs into poly bag, apply FNSKU label.
• Put back to CASE (Cover all existing barcodes on the box/case)</t>
        </is>
      </c>
    </row>
    <row r="1278" ht="60" customHeight="1">
      <c r="A1278" t="inlineStr">
        <is>
          <t>792-EACH</t>
        </is>
      </c>
      <c r="B1278" t="inlineStr">
        <is>
          <t>B07S6D2F26</t>
        </is>
      </c>
      <c r="D1278" t="n">
        <v>792</v>
      </c>
      <c r="E1278" t="inlineStr">
        <is>
          <t>FBA_792-EACH</t>
        </is>
      </c>
      <c r="F127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79" ht="60" customHeight="1">
      <c r="A1279" t="inlineStr">
        <is>
          <t>3861-EACH</t>
        </is>
      </c>
      <c r="B1279" t="inlineStr">
        <is>
          <t>B07RXPM1ZG</t>
        </is>
      </c>
      <c r="D1279" t="n">
        <v>3861</v>
      </c>
      <c r="E1279" t="inlineStr">
        <is>
          <t>FBA_3861-EACH</t>
        </is>
      </c>
      <c r="F127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80" ht="45" customHeight="1">
      <c r="A1280" t="inlineStr">
        <is>
          <t>3200-SET6</t>
        </is>
      </c>
      <c r="B1280" t="inlineStr">
        <is>
          <t>B07S382J39</t>
        </is>
      </c>
      <c r="D1280" t="n">
        <v>3200</v>
      </c>
      <c r="E1280" t="inlineStr">
        <is>
          <t>FBA_3200-SET6</t>
        </is>
      </c>
      <c r="F1280" s="25" t="inlineStr">
        <is>
          <t>• Insert 6 pcs per poly bag (6 different color). Apply FNSKU labels on each of the poly bags.
• Put the poly-bagged sets back to BX-191313</t>
        </is>
      </c>
    </row>
    <row r="1281" ht="45" customHeight="1">
      <c r="A1281" t="inlineStr">
        <is>
          <t>793-PACK2</t>
        </is>
      </c>
      <c r="B1281" t="inlineStr">
        <is>
          <t>B08F77CTJJ</t>
        </is>
      </c>
      <c r="D1281" t="n">
        <v>793</v>
      </c>
      <c r="E1281" t="inlineStr">
        <is>
          <t>FBA_793-PACK2</t>
        </is>
      </c>
      <c r="F1281" s="25" t="inlineStr">
        <is>
          <t>• Insert 2 pcs into poly bag, apply FNSKU label.
• Put back to CASE (Cover all existing barcodes on the box/case)</t>
        </is>
      </c>
    </row>
    <row r="1282" ht="60" customHeight="1">
      <c r="A1282" t="inlineStr">
        <is>
          <t>3008-EACH</t>
        </is>
      </c>
      <c r="B1282" t="inlineStr">
        <is>
          <t>B07RDML67P</t>
        </is>
      </c>
      <c r="D1282" t="n">
        <v>3008</v>
      </c>
      <c r="E1282" t="inlineStr">
        <is>
          <t>FBA_3008-EACH</t>
        </is>
      </c>
      <c r="F128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83" ht="60" customHeight="1">
      <c r="A1283" t="inlineStr">
        <is>
          <t>912-BOX</t>
        </is>
      </c>
      <c r="B1283" t="inlineStr">
        <is>
          <t>B07XQNXK2D</t>
        </is>
      </c>
      <c r="D1283" t="n">
        <v>912</v>
      </c>
      <c r="E1283" t="inlineStr">
        <is>
          <t>FBA_912-BOX</t>
        </is>
      </c>
      <c r="F128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84" ht="45" customHeight="1">
      <c r="A1284" t="inlineStr">
        <is>
          <t>747-PACK2</t>
        </is>
      </c>
      <c r="B1284" t="inlineStr">
        <is>
          <t>B08F7LGP6Z</t>
        </is>
      </c>
      <c r="D1284" t="n">
        <v>747</v>
      </c>
      <c r="E1284" t="inlineStr">
        <is>
          <t>FBA_747-PACK2</t>
        </is>
      </c>
      <c r="F1284" s="25" t="inlineStr">
        <is>
          <t>• Insert 2 pcs into poly bag, apply FNSKU label.
• Put back to CASE (Cover all existing barcodes on the box/case)</t>
        </is>
      </c>
    </row>
    <row r="1285" ht="45" customHeight="1">
      <c r="A1285" t="inlineStr">
        <is>
          <t>5022-CASE</t>
        </is>
      </c>
      <c r="B1285" t="inlineStr">
        <is>
          <t>B07X447DCC</t>
        </is>
      </c>
      <c r="D1285" t="n">
        <v>5022</v>
      </c>
      <c r="E1285" t="inlineStr">
        <is>
          <t>FBA_5022-CASE</t>
        </is>
      </c>
      <c r="F1285" s="25" t="inlineStr">
        <is>
          <t>• Prepack. Seal box. Apply FNSKU label on box.
• Pack in BX-191313
• Apply outer case label (Cover all existing barcodes on case)</t>
        </is>
      </c>
    </row>
    <row r="1286" ht="45" customHeight="1">
      <c r="A1286" t="inlineStr">
        <is>
          <t>6052-PACK2</t>
        </is>
      </c>
      <c r="B1286" t="inlineStr">
        <is>
          <t>B08G9LFS39</t>
        </is>
      </c>
      <c r="D1286" t="n">
        <v>6052</v>
      </c>
      <c r="E1286" t="inlineStr">
        <is>
          <t>FBA_6052-PACK2</t>
        </is>
      </c>
      <c r="F1286" s="25" t="inlineStr">
        <is>
          <t>• Insert 2 pcs into poly bag, apply FNSKU label.
• Put back to CASE (Cover all existing barcodes on the box/case)</t>
        </is>
      </c>
    </row>
    <row r="1287" ht="60" customHeight="1">
      <c r="A1287" t="inlineStr">
        <is>
          <t>1712-PACK4</t>
        </is>
      </c>
      <c r="B1287" t="inlineStr">
        <is>
          <t>B0DGB387D5</t>
        </is>
      </c>
      <c r="D1287" t="n">
        <v>1712</v>
      </c>
      <c r="E1287" t="inlineStr">
        <is>
          <t>FBA_1712-PACK4</t>
        </is>
      </c>
      <c r="F1287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88" ht="45" customHeight="1">
      <c r="A1288" t="inlineStr">
        <is>
          <t>3157-CASE</t>
        </is>
      </c>
      <c r="B1288" t="inlineStr">
        <is>
          <t>B07XQK7YBM</t>
        </is>
      </c>
      <c r="D1288" t="n">
        <v>3157</v>
      </c>
      <c r="E1288" t="inlineStr">
        <is>
          <t>FBA_3157-CASE</t>
        </is>
      </c>
      <c r="F1288" s="25" t="inlineStr">
        <is>
          <t>• Prepack. Seal box. Apply FNSKU label on box.
• Pack in BX-191313
• Apply outer case label (Cover all existing barcodes on case)</t>
        </is>
      </c>
    </row>
    <row r="1289" ht="45" customHeight="1">
      <c r="A1289" t="inlineStr">
        <is>
          <t>790-PACK2</t>
        </is>
      </c>
      <c r="B1289" t="inlineStr">
        <is>
          <t>B08F7BGH6W</t>
        </is>
      </c>
      <c r="D1289" t="n">
        <v>790</v>
      </c>
      <c r="E1289" t="inlineStr">
        <is>
          <t>FBA_790-PACK2</t>
        </is>
      </c>
      <c r="F1289" s="25" t="inlineStr">
        <is>
          <t>• Insert 2 pcs into poly bag, apply FNSKU label.
• Put back to CASE (Cover all existing barcodes on the box/case)</t>
        </is>
      </c>
    </row>
    <row r="1290" ht="60" customHeight="1">
      <c r="A1290" t="inlineStr">
        <is>
          <t>1802-PACK4</t>
        </is>
      </c>
      <c r="B1290" t="inlineStr">
        <is>
          <t>B08GQFG241</t>
        </is>
      </c>
      <c r="D1290" t="n">
        <v>1802</v>
      </c>
      <c r="E1290" t="inlineStr">
        <is>
          <t>FBA_1802-PACK4</t>
        </is>
      </c>
      <c r="F129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91" ht="60" customHeight="1">
      <c r="A1291" t="inlineStr">
        <is>
          <t>5153-BOX</t>
        </is>
      </c>
      <c r="B1291" t="inlineStr">
        <is>
          <t>B07XL51BZ3</t>
        </is>
      </c>
      <c r="D1291" t="n">
        <v>5153</v>
      </c>
      <c r="E1291" t="inlineStr">
        <is>
          <t>FBA_5153-BOX</t>
        </is>
      </c>
      <c r="F129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92" ht="60" customHeight="1">
      <c r="A1292" t="inlineStr">
        <is>
          <t>4431-BOX</t>
        </is>
      </c>
      <c r="B1292" t="inlineStr">
        <is>
          <t>B07XQNXZWK</t>
        </is>
      </c>
      <c r="D1292" t="n">
        <v>4431</v>
      </c>
      <c r="E1292" t="inlineStr">
        <is>
          <t>FBA_4431-BOX</t>
        </is>
      </c>
      <c r="F129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93" ht="45" customHeight="1">
      <c r="A1293" t="inlineStr">
        <is>
          <t>465-PACK2</t>
        </is>
      </c>
      <c r="B1293" t="inlineStr">
        <is>
          <t>B08CQCLSV6</t>
        </is>
      </c>
      <c r="D1293" t="n">
        <v>465</v>
      </c>
      <c r="E1293" t="inlineStr">
        <is>
          <t>FBA_465-PACK2</t>
        </is>
      </c>
      <c r="F1293" s="25" t="inlineStr">
        <is>
          <t>• Insert 2 pcs into poly bag, apply FNSKU label.
• Put back to CASE (Cover all existing barcodes on the box/case)</t>
        </is>
      </c>
    </row>
    <row r="1294" ht="45" customHeight="1">
      <c r="A1294" t="inlineStr">
        <is>
          <t>1621-CASE</t>
        </is>
      </c>
      <c r="B1294" t="inlineStr">
        <is>
          <t>B09NMVP5D1</t>
        </is>
      </c>
      <c r="D1294" t="n">
        <v>1621</v>
      </c>
      <c r="E1294" t="inlineStr">
        <is>
          <t>FBA_1621-CASE</t>
        </is>
      </c>
      <c r="F1294" s="25" t="inlineStr">
        <is>
          <t>• Prepack. Seal box. Apply FNSKU label on box.
• Pack in BX-191313
• Apply outer case label (Cover all existing barcodes on case)</t>
        </is>
      </c>
    </row>
    <row r="1295" ht="45" customHeight="1">
      <c r="A1295" t="inlineStr">
        <is>
          <t>3124-CASE</t>
        </is>
      </c>
      <c r="B1295" t="inlineStr">
        <is>
          <t>B08CYXWS6P</t>
        </is>
      </c>
      <c r="D1295" t="n">
        <v>3124</v>
      </c>
      <c r="E1295" t="inlineStr">
        <is>
          <t>FBA_3124-CASE</t>
        </is>
      </c>
      <c r="F1295" s="25" t="inlineStr">
        <is>
          <t>• Prepack. Seal box. Apply FNSKU label on box.
• Pack in BX-191313
• Apply outer case label (Cover all existing barcodes on case)</t>
        </is>
      </c>
    </row>
    <row r="1296" ht="60" customHeight="1">
      <c r="A1296" t="inlineStr">
        <is>
          <t>17089-EACH</t>
        </is>
      </c>
      <c r="B1296" t="inlineStr">
        <is>
          <t>B0CM9XP3M7</t>
        </is>
      </c>
      <c r="D1296" t="n">
        <v>17089</v>
      </c>
      <c r="E1296" t="inlineStr">
        <is>
          <t>FBA_17089-EACH</t>
        </is>
      </c>
      <c r="F129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97" ht="60" customHeight="1">
      <c r="A1297" t="inlineStr">
        <is>
          <t>1775-BOX</t>
        </is>
      </c>
      <c r="B1297" t="inlineStr">
        <is>
          <t>B07XQKDQ8L</t>
        </is>
      </c>
      <c r="D1297" t="n">
        <v>1775</v>
      </c>
      <c r="E1297" t="inlineStr">
        <is>
          <t>FBA_1775-BOX</t>
        </is>
      </c>
      <c r="F129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98" ht="60" customHeight="1">
      <c r="A1298" t="inlineStr">
        <is>
          <t>1708-EACH</t>
        </is>
      </c>
      <c r="B1298" t="inlineStr">
        <is>
          <t>B07S993WNX</t>
        </is>
      </c>
      <c r="D1298" t="n">
        <v>1708</v>
      </c>
      <c r="E1298" t="inlineStr">
        <is>
          <t>FBA_1708-EACH</t>
        </is>
      </c>
      <c r="F129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99" ht="60" customHeight="1">
      <c r="A1299" t="inlineStr">
        <is>
          <t>3801-BOX</t>
        </is>
      </c>
      <c r="B1299" t="inlineStr">
        <is>
          <t>B07XQK5BVD</t>
        </is>
      </c>
      <c r="D1299" t="n">
        <v>3801</v>
      </c>
      <c r="E1299" t="inlineStr">
        <is>
          <t>FBA_3801-BOX</t>
        </is>
      </c>
      <c r="F129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00" ht="60" customHeight="1">
      <c r="A1300" t="inlineStr">
        <is>
          <t>2805-PACK4</t>
        </is>
      </c>
      <c r="B1300" t="inlineStr">
        <is>
          <t>B08JD5ZHP5</t>
        </is>
      </c>
      <c r="D1300" t="n">
        <v>2805</v>
      </c>
      <c r="E1300" t="inlineStr">
        <is>
          <t>FBA_2805-PACK4</t>
        </is>
      </c>
      <c r="F130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01" ht="45" customHeight="1">
      <c r="A1301" t="inlineStr">
        <is>
          <t>2174-CASE</t>
        </is>
      </c>
      <c r="B1301" t="inlineStr">
        <is>
          <t>B07XL4MXDQ</t>
        </is>
      </c>
      <c r="D1301" t="n">
        <v>2174</v>
      </c>
      <c r="E1301" t="inlineStr">
        <is>
          <t>FBA_2174-CASE</t>
        </is>
      </c>
      <c r="F1301" s="25" t="inlineStr">
        <is>
          <t>• Prepack. Seal box. Apply FNSKU label on box.
• Pack in BX-191313
• Apply outer case label (Cover all existing barcodes on case)</t>
        </is>
      </c>
    </row>
    <row r="1302" ht="60" customHeight="1">
      <c r="A1302" t="inlineStr">
        <is>
          <t>3999-EACH</t>
        </is>
      </c>
      <c r="B1302" t="inlineStr">
        <is>
          <t>B0875LVZVC</t>
        </is>
      </c>
      <c r="D1302" t="n">
        <v>3999</v>
      </c>
      <c r="E1302" t="inlineStr">
        <is>
          <t>FBA_3999-EACH</t>
        </is>
      </c>
      <c r="F130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03" ht="45" customHeight="1">
      <c r="A1303" t="inlineStr">
        <is>
          <t>5408-CASE</t>
        </is>
      </c>
      <c r="B1303" t="inlineStr">
        <is>
          <t>B08XBHDN66</t>
        </is>
      </c>
      <c r="D1303" t="n">
        <v>5408</v>
      </c>
      <c r="E1303" t="inlineStr">
        <is>
          <t>FBA_5408-CASE</t>
        </is>
      </c>
      <c r="F1303" s="25" t="inlineStr">
        <is>
          <t>• Prepack. Seal box. Apply FNSKU label on box.
• Pack in BX-191313
• Apply outer case label (Cover all existing barcodes on case)</t>
        </is>
      </c>
    </row>
    <row r="1304" ht="60" customHeight="1">
      <c r="A1304" t="inlineStr">
        <is>
          <t>1040-EACH</t>
        </is>
      </c>
      <c r="B1304" t="inlineStr">
        <is>
          <t>B096L7V7QG</t>
        </is>
      </c>
      <c r="D1304" t="n">
        <v>1040</v>
      </c>
      <c r="E1304" t="inlineStr">
        <is>
          <t>FBA_1040-EACH</t>
        </is>
      </c>
      <c r="F130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05" ht="45" customHeight="1">
      <c r="A1305" t="inlineStr">
        <is>
          <t>315-CASE</t>
        </is>
      </c>
      <c r="B1305" t="inlineStr">
        <is>
          <t>B09NMQTFCL</t>
        </is>
      </c>
      <c r="D1305" t="n">
        <v>315</v>
      </c>
      <c r="E1305" t="inlineStr">
        <is>
          <t>FBA_315-CASE</t>
        </is>
      </c>
      <c r="F1305" s="25" t="inlineStr">
        <is>
          <t>• Prepack. Seal box. Apply FNSKU label on box.
• Pack in BX-191313
• Apply outer case label (Cover all existing barcodes on case)</t>
        </is>
      </c>
    </row>
    <row r="1306" ht="60" customHeight="1">
      <c r="A1306" t="inlineStr">
        <is>
          <t>1201-EACH-M2</t>
        </is>
      </c>
      <c r="B1306" t="inlineStr">
        <is>
          <t>B07S1XPF5S</t>
        </is>
      </c>
      <c r="D1306" t="n">
        <v>1201</v>
      </c>
      <c r="E1306" t="inlineStr">
        <is>
          <t>FBA_1201-EACH-M2</t>
        </is>
      </c>
      <c r="F130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07" ht="60" customHeight="1">
      <c r="A1307" t="inlineStr">
        <is>
          <t>556-PACK6</t>
        </is>
      </c>
      <c r="B1307" t="inlineStr">
        <is>
          <t>B08FBQ99ZH</t>
        </is>
      </c>
      <c r="D1307" t="n">
        <v>556</v>
      </c>
      <c r="E1307" t="inlineStr">
        <is>
          <t>FBA_556-PACK6</t>
        </is>
      </c>
      <c r="F1307" s="25" t="inlineStr">
        <is>
          <t xml:space="preserve">• Put 6 pcs into polybag and apply FNSKU labels on each of the poly bags.
• Insert the poly-bagged sets back to CASE (Cover all existing barcodes on the box/case) </t>
        </is>
      </c>
    </row>
    <row r="1308" ht="45" customHeight="1">
      <c r="A1308" t="inlineStr">
        <is>
          <t>3123-SET4</t>
        </is>
      </c>
      <c r="B1308" t="inlineStr">
        <is>
          <t>B08QDZ96R8</t>
        </is>
      </c>
      <c r="D1308" t="n">
        <v>3123</v>
      </c>
      <c r="E1308" t="inlineStr">
        <is>
          <t>FBA_3123-SET4</t>
        </is>
      </c>
      <c r="F1308" s="25" t="inlineStr">
        <is>
          <t>• Insert 4 pcs per poly bag (Blue, Purple, Green, Pink). Apply FNSKU labels on each of the poly bags.
• Insert the poly-bagged sets back to BX-191313</t>
        </is>
      </c>
    </row>
    <row r="1309" ht="45" customHeight="1">
      <c r="A1309" t="inlineStr">
        <is>
          <t>3129-CASE</t>
        </is>
      </c>
      <c r="B1309" t="inlineStr">
        <is>
          <t>B00275E9WG</t>
        </is>
      </c>
      <c r="D1309" t="n">
        <v>3129</v>
      </c>
      <c r="E1309" t="inlineStr">
        <is>
          <t>FBA_3129-CASE</t>
        </is>
      </c>
      <c r="F1309" s="25" t="inlineStr">
        <is>
          <t>• Prepack. Seal box. Apply FNSKU label on box.
• Pack in BX-191313
• Apply outer case label (Cover all existing barcodes on case)</t>
        </is>
      </c>
    </row>
    <row r="1310" ht="60" customHeight="1">
      <c r="A1310" t="inlineStr">
        <is>
          <t>3151-EACH</t>
        </is>
      </c>
      <c r="B1310" t="inlineStr">
        <is>
          <t>B07Q4RDFPL</t>
        </is>
      </c>
      <c r="D1310" t="n">
        <v>3151</v>
      </c>
      <c r="E1310" t="inlineStr">
        <is>
          <t>FBA_3151-EACH</t>
        </is>
      </c>
      <c r="F131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1" ht="60" customHeight="1">
      <c r="A1311" t="inlineStr">
        <is>
          <t>1703-EACH</t>
        </is>
      </c>
      <c r="B1311" t="inlineStr">
        <is>
          <t>B07S87CYMF</t>
        </is>
      </c>
      <c r="D1311" t="n">
        <v>1703</v>
      </c>
      <c r="E1311" t="inlineStr">
        <is>
          <t>FBA_1703-EACH</t>
        </is>
      </c>
      <c r="F131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2" ht="60" customHeight="1">
      <c r="A1312" t="inlineStr">
        <is>
          <t>765-EACH</t>
        </is>
      </c>
      <c r="B1312" t="inlineStr">
        <is>
          <t>B07S8F486S</t>
        </is>
      </c>
      <c r="D1312" t="n">
        <v>765</v>
      </c>
      <c r="E1312" t="inlineStr">
        <is>
          <t>FBA_765-EACH</t>
        </is>
      </c>
      <c r="F131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3" ht="45" customHeight="1">
      <c r="A1313" t="inlineStr">
        <is>
          <t>1034-CASE</t>
        </is>
      </c>
      <c r="B1313" t="inlineStr">
        <is>
          <t>B07XDCZZ44</t>
        </is>
      </c>
      <c r="D1313" t="n">
        <v>1034</v>
      </c>
      <c r="E1313" t="inlineStr">
        <is>
          <t>FBA_1034-CASE</t>
        </is>
      </c>
      <c r="F1313" s="25" t="inlineStr">
        <is>
          <t>• Prepack. Seal box. Apply FNSKU label on box.
• Pack in BX-191313
• Apply outer case label (Cover all existing barcodes on case)</t>
        </is>
      </c>
    </row>
    <row r="1314" ht="60" customHeight="1">
      <c r="A1314" t="inlineStr">
        <is>
          <t>3202-BOX</t>
        </is>
      </c>
      <c r="B1314" t="inlineStr">
        <is>
          <t>B07XQJF2M3</t>
        </is>
      </c>
      <c r="D1314" t="n">
        <v>3202</v>
      </c>
      <c r="E1314" t="inlineStr">
        <is>
          <t>FBA_3202-BOX</t>
        </is>
      </c>
      <c r="F131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15" ht="45" customHeight="1">
      <c r="A1315" t="inlineStr">
        <is>
          <t>1202-PACK2</t>
        </is>
      </c>
      <c r="B1315" t="inlineStr">
        <is>
          <t>B08FRSLPR5</t>
        </is>
      </c>
      <c r="D1315" t="n">
        <v>1202</v>
      </c>
      <c r="E1315" t="inlineStr">
        <is>
          <t>FBA_1202-PACK2</t>
        </is>
      </c>
      <c r="F1315" s="25" t="inlineStr">
        <is>
          <t>• Insert 2 pcs into poly bag, apply FNSKU label.
• Put back to CASE (Cover all existing barcodes on the box/case)</t>
        </is>
      </c>
    </row>
    <row r="1316" ht="60" customHeight="1">
      <c r="A1316" t="inlineStr">
        <is>
          <t>2346-EACH</t>
        </is>
      </c>
      <c r="B1316" t="inlineStr">
        <is>
          <t>B08L4225C9</t>
        </is>
      </c>
      <c r="D1316" t="n">
        <v>2346</v>
      </c>
      <c r="E1316" t="inlineStr">
        <is>
          <t>FBA_2346-EACH</t>
        </is>
      </c>
      <c r="F131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7" ht="60" customHeight="1">
      <c r="A1317" t="inlineStr">
        <is>
          <t>730-EACH</t>
        </is>
      </c>
      <c r="B1317" t="inlineStr">
        <is>
          <t>B07S7G2P5Y</t>
        </is>
      </c>
      <c r="D1317" t="n">
        <v>730</v>
      </c>
      <c r="E1317" t="inlineStr">
        <is>
          <t>FBA_730-EACH</t>
        </is>
      </c>
      <c r="F131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8" ht="45" customHeight="1">
      <c r="A1318" t="inlineStr">
        <is>
          <t>3170-CASE</t>
        </is>
      </c>
      <c r="B1318" t="inlineStr">
        <is>
          <t>B07XJZ7SYX</t>
        </is>
      </c>
      <c r="D1318" t="n">
        <v>3170</v>
      </c>
      <c r="E1318" t="inlineStr">
        <is>
          <t>FBA_3170-CASE</t>
        </is>
      </c>
      <c r="F1318" s="25" t="inlineStr">
        <is>
          <t>• Prepack. Seal box. Apply FNSKU label on box.
• Pack in BX-191313
• Apply outer case label (Cover all existing barcodes on case)</t>
        </is>
      </c>
    </row>
    <row r="1319" ht="60" customHeight="1">
      <c r="A1319" t="inlineStr">
        <is>
          <t>3179-BOX</t>
        </is>
      </c>
      <c r="B1319" t="inlineStr">
        <is>
          <t>B07XQKD2TB</t>
        </is>
      </c>
      <c r="D1319" t="n">
        <v>3179</v>
      </c>
      <c r="E1319" t="inlineStr">
        <is>
          <t>FBA_3179-BOX</t>
        </is>
      </c>
      <c r="F131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0" ht="60" customHeight="1">
      <c r="A1320" t="inlineStr">
        <is>
          <t>1728-EACH</t>
        </is>
      </c>
      <c r="B1320" t="inlineStr">
        <is>
          <t>B0D4SY9PCG</t>
        </is>
      </c>
      <c r="D1320" t="n">
        <v>1728</v>
      </c>
      <c r="E1320" t="inlineStr">
        <is>
          <t>FBA_1728-EACH</t>
        </is>
      </c>
      <c r="F132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21" ht="60" customHeight="1">
      <c r="A1321" t="inlineStr">
        <is>
          <t>4403-BOX</t>
        </is>
      </c>
      <c r="B1321" t="inlineStr">
        <is>
          <t>B0BRNVH583</t>
        </is>
      </c>
      <c r="D1321" t="n">
        <v>4403</v>
      </c>
      <c r="E1321" t="inlineStr">
        <is>
          <t>FBA_4403-BOX</t>
        </is>
      </c>
      <c r="F13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2" ht="60" customHeight="1">
      <c r="A1322" t="inlineStr">
        <is>
          <t>1712-EACH</t>
        </is>
      </c>
      <c r="B1322" t="inlineStr">
        <is>
          <t>B0DG9P91PM</t>
        </is>
      </c>
      <c r="D1322" t="n">
        <v>1712</v>
      </c>
      <c r="E1322" t="inlineStr">
        <is>
          <t>FBA_1712-EACH</t>
        </is>
      </c>
      <c r="F132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23" ht="45" customHeight="1">
      <c r="A1323" t="inlineStr">
        <is>
          <t>5412-CASE</t>
        </is>
      </c>
      <c r="B1323" t="inlineStr">
        <is>
          <t>B07X221JCJ</t>
        </is>
      </c>
      <c r="D1323" t="n">
        <v>5412</v>
      </c>
      <c r="E1323" t="inlineStr">
        <is>
          <t>FBA_5412-CASE</t>
        </is>
      </c>
      <c r="F1323" s="25" t="inlineStr">
        <is>
          <t>• Prepack. Seal box. Apply FNSKU label on box.
• Pack in BX-191313
• Apply outer case label (Cover all existing barcodes on case)</t>
        </is>
      </c>
    </row>
    <row r="1324" ht="60" customHeight="1">
      <c r="A1324" t="inlineStr">
        <is>
          <t>608-BOX</t>
        </is>
      </c>
      <c r="B1324" t="inlineStr">
        <is>
          <t>B07XQN6WVF</t>
        </is>
      </c>
      <c r="D1324" t="n">
        <v>608</v>
      </c>
      <c r="E1324" t="inlineStr">
        <is>
          <t>FBA_608-BOX</t>
        </is>
      </c>
      <c r="F132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5" ht="60" customHeight="1">
      <c r="A1325" t="inlineStr">
        <is>
          <t>925-BOX</t>
        </is>
      </c>
      <c r="B1325" t="inlineStr">
        <is>
          <t>B07XQPH615</t>
        </is>
      </c>
      <c r="D1325" t="n">
        <v>925</v>
      </c>
      <c r="E1325" t="inlineStr">
        <is>
          <t>FBA_925-BOX</t>
        </is>
      </c>
      <c r="F1325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6" ht="45" customHeight="1">
      <c r="A1326" t="inlineStr">
        <is>
          <t>701-PACK2</t>
        </is>
      </c>
      <c r="B1326" t="inlineStr">
        <is>
          <t>B08F76RG1L</t>
        </is>
      </c>
      <c r="D1326" t="n">
        <v>701</v>
      </c>
      <c r="E1326" t="inlineStr">
        <is>
          <t>FBA_701-PACK2</t>
        </is>
      </c>
      <c r="F1326" s="25" t="inlineStr">
        <is>
          <t>• Insert 2 pcs into poly bag, apply FNSKU label.
• Put back to CASE (Cover all existing barcodes on the box/case)</t>
        </is>
      </c>
    </row>
    <row r="1327" ht="60" customHeight="1">
      <c r="A1327" t="inlineStr">
        <is>
          <t>907-PACK4</t>
        </is>
      </c>
      <c r="B1327" t="inlineStr">
        <is>
          <t>B08GD1ZMDD</t>
        </is>
      </c>
      <c r="D1327" t="n">
        <v>907</v>
      </c>
      <c r="E1327" t="inlineStr">
        <is>
          <t>FBA_907-PACK4</t>
        </is>
      </c>
      <c r="F1327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28" ht="45" customHeight="1">
      <c r="A1328" t="inlineStr">
        <is>
          <t>3334-CASE</t>
        </is>
      </c>
      <c r="B1328" t="inlineStr">
        <is>
          <t>B08KJN5K9Y</t>
        </is>
      </c>
      <c r="D1328" t="n">
        <v>3334</v>
      </c>
      <c r="E1328" t="inlineStr">
        <is>
          <t>FBA_3334-CASE</t>
        </is>
      </c>
      <c r="F1328" s="25" t="inlineStr">
        <is>
          <t>• Prepack. Seal box. Apply FNSKU label on box.
• Pack in BX-191313
• Apply outer case label (Cover all existing barcodes on case)</t>
        </is>
      </c>
    </row>
    <row r="1329" ht="60" customHeight="1">
      <c r="A1329" t="inlineStr">
        <is>
          <t>1285-BOX</t>
        </is>
      </c>
      <c r="B1329" t="inlineStr">
        <is>
          <t>B07XL4S2CR</t>
        </is>
      </c>
      <c r="D1329" t="n">
        <v>1285</v>
      </c>
      <c r="E1329" t="inlineStr">
        <is>
          <t>FBA_1285-BOX</t>
        </is>
      </c>
      <c r="F132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30" ht="45" customHeight="1">
      <c r="A1330" t="inlineStr">
        <is>
          <t>989-PACK2</t>
        </is>
      </c>
      <c r="B1330" t="inlineStr">
        <is>
          <t>B09ZWCGDB1</t>
        </is>
      </c>
      <c r="D1330" t="n">
        <v>989</v>
      </c>
      <c r="E1330" t="inlineStr">
        <is>
          <t>FBA_989-PACK2</t>
        </is>
      </c>
      <c r="F1330" s="25" t="inlineStr">
        <is>
          <t>• Insert 2 pcs into poly bag, apply FNSKU label.
• Put back to CASE (Cover all existing barcodes on the box/case)</t>
        </is>
      </c>
    </row>
    <row r="1331" ht="45" customHeight="1">
      <c r="A1331" t="inlineStr">
        <is>
          <t>105-CASE</t>
        </is>
      </c>
      <c r="B1331" t="inlineStr">
        <is>
          <t>B0BYBD6642</t>
        </is>
      </c>
      <c r="D1331" t="n">
        <v>105</v>
      </c>
      <c r="E1331" t="inlineStr">
        <is>
          <t>FBA_105-CASE</t>
        </is>
      </c>
      <c r="F1331" s="25" t="inlineStr">
        <is>
          <t>• Prepack. Seal box. Apply FNSKU label on box.
• Pack in BX-191313
• Apply outer case label (Cover all existing barcodes on case)</t>
        </is>
      </c>
    </row>
    <row r="1332" ht="60" customHeight="1">
      <c r="A1332" t="inlineStr">
        <is>
          <t>2322-EACH</t>
        </is>
      </c>
      <c r="B1332" t="inlineStr">
        <is>
          <t>B0CC3ZF5BH</t>
        </is>
      </c>
      <c r="D1332" t="n">
        <v>2322</v>
      </c>
      <c r="E1332" t="inlineStr">
        <is>
          <t>FBA_2322-EACH</t>
        </is>
      </c>
      <c r="F133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33" ht="60" customHeight="1">
      <c r="A1333" t="inlineStr">
        <is>
          <t>1053-EACH</t>
        </is>
      </c>
      <c r="B1333" t="inlineStr">
        <is>
          <t>B07C5X5C65</t>
        </is>
      </c>
      <c r="D1333" t="n">
        <v>1053</v>
      </c>
      <c r="E1333" t="inlineStr">
        <is>
          <t>FBA_1053-EACH</t>
        </is>
      </c>
      <c r="F133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34" ht="45" customHeight="1">
      <c r="A1334" t="inlineStr">
        <is>
          <t>3112-SET6</t>
        </is>
      </c>
      <c r="B1334" t="inlineStr">
        <is>
          <t>B07S4GQ32F</t>
        </is>
      </c>
      <c r="D1334" t="n">
        <v>3112</v>
      </c>
      <c r="E1334" t="inlineStr">
        <is>
          <t>FBA_3112-SET6</t>
        </is>
      </c>
      <c r="F1334" s="25" t="inlineStr">
        <is>
          <t>• Insert 6 pcs per poly bag (6 different color). Apply FNSKU labels on each of the poly bags.
• Put the poly-bagged sets back to BX-191313</t>
        </is>
      </c>
    </row>
    <row r="1335" ht="45" customHeight="1">
      <c r="A1335" t="inlineStr">
        <is>
          <t>751-SET4</t>
        </is>
      </c>
      <c r="B1335" t="inlineStr">
        <is>
          <t>B07SBL7HQ1</t>
        </is>
      </c>
      <c r="D1335" t="n">
        <v>751</v>
      </c>
      <c r="E1335" t="inlineStr">
        <is>
          <t>FBA_751-SET4</t>
        </is>
      </c>
      <c r="F1335" s="25" t="inlineStr">
        <is>
          <t>• Insert 4 pcs per poly bag (Blue, Purple, Green, Pink). Apply FNSKU labels on each of the poly bags.
• Insert the poly-bagged sets back to BX-191313</t>
        </is>
      </c>
    </row>
    <row r="1336" ht="75" customHeight="1">
      <c r="A1336" t="inlineStr">
        <is>
          <t>945-SET8</t>
        </is>
      </c>
      <c r="B1336" t="inlineStr">
        <is>
          <t>B07SHC6VJP</t>
        </is>
      </c>
      <c r="D1336" t="n">
        <v>945</v>
      </c>
      <c r="E1336" t="inlineStr">
        <is>
          <t>FBA_945-SET8</t>
        </is>
      </c>
      <c r="F1336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337" ht="60" customHeight="1">
      <c r="A1337" t="inlineStr">
        <is>
          <t>5054-BOX</t>
        </is>
      </c>
      <c r="B1337" t="inlineStr">
        <is>
          <t>B07XL4TX88</t>
        </is>
      </c>
      <c r="D1337" t="n">
        <v>5054</v>
      </c>
      <c r="E1337" t="inlineStr">
        <is>
          <t>FBA_5054-BOX</t>
        </is>
      </c>
      <c r="F133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38" ht="60" customHeight="1">
      <c r="A1338" t="inlineStr">
        <is>
          <t>229-BOX</t>
        </is>
      </c>
      <c r="B1338" t="inlineStr">
        <is>
          <t>B07XPG59GS</t>
        </is>
      </c>
      <c r="D1338" t="n">
        <v>229</v>
      </c>
      <c r="E1338" t="inlineStr">
        <is>
          <t>FBA_229-BOX</t>
        </is>
      </c>
      <c r="F133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39" ht="45" customHeight="1">
      <c r="A1339" t="inlineStr">
        <is>
          <t>2172-CASE</t>
        </is>
      </c>
      <c r="B1339" t="inlineStr">
        <is>
          <t>B07XQLGGF4</t>
        </is>
      </c>
      <c r="D1339" t="n">
        <v>2172</v>
      </c>
      <c r="E1339" t="inlineStr">
        <is>
          <t>FBA_2172-CASE</t>
        </is>
      </c>
      <c r="F1339" s="25" t="inlineStr">
        <is>
          <t>• Prepack. Seal box. Apply FNSKU label on box.
• Pack in BX-191313
• Apply outer case label (Cover all existing barcodes on case)</t>
        </is>
      </c>
    </row>
    <row r="1340" ht="60" customHeight="1">
      <c r="A1340" t="inlineStr">
        <is>
          <t>338-BOX</t>
        </is>
      </c>
      <c r="B1340" t="inlineStr">
        <is>
          <t>B07XQNDHV6</t>
        </is>
      </c>
      <c r="D1340" t="n">
        <v>338</v>
      </c>
      <c r="E1340" t="inlineStr">
        <is>
          <t>FBA_338-BOX</t>
        </is>
      </c>
      <c r="F134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41" ht="60" customHeight="1">
      <c r="A1341" t="inlineStr">
        <is>
          <t>4475636-EACH</t>
        </is>
      </c>
      <c r="B1341" t="inlineStr">
        <is>
          <t>B088BRP13H</t>
        </is>
      </c>
      <c r="D1341" t="n">
        <v>4475636</v>
      </c>
      <c r="E1341" t="inlineStr">
        <is>
          <t>FBA_4475636-EACH</t>
        </is>
      </c>
      <c r="F134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42" ht="60" customHeight="1">
      <c r="A1342" t="inlineStr">
        <is>
          <t>2013-PACK4</t>
        </is>
      </c>
      <c r="B1342" t="inlineStr">
        <is>
          <t>B08GX15SXB</t>
        </is>
      </c>
      <c r="D1342" t="n">
        <v>2013</v>
      </c>
      <c r="E1342" t="inlineStr">
        <is>
          <t>FBA_2013-PACK4</t>
        </is>
      </c>
      <c r="F1342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43" ht="45" customHeight="1">
      <c r="A1343" t="inlineStr">
        <is>
          <t>2346-PACK2</t>
        </is>
      </c>
      <c r="B1343" t="inlineStr">
        <is>
          <t>B08L426QRQ</t>
        </is>
      </c>
      <c r="D1343" t="n">
        <v>2346</v>
      </c>
      <c r="E1343" t="inlineStr">
        <is>
          <t>FBA_2346-PACK2</t>
        </is>
      </c>
      <c r="F1343" s="25" t="inlineStr">
        <is>
          <t>• Insert 2 pcs into poly bag, apply FNSKU label.
• Put back to CASE (Cover all existing barcodes on the box/case)</t>
        </is>
      </c>
    </row>
    <row r="1344" ht="60" customHeight="1">
      <c r="A1344" t="inlineStr">
        <is>
          <t>1241-EACH</t>
        </is>
      </c>
      <c r="B1344" t="inlineStr">
        <is>
          <t>B0B5YPSHN6</t>
        </is>
      </c>
      <c r="D1344" t="n">
        <v>1241</v>
      </c>
      <c r="E1344" t="inlineStr">
        <is>
          <t>FBA_1241-EACH</t>
        </is>
      </c>
      <c r="F134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45" ht="45" customHeight="1">
      <c r="A1345" t="inlineStr">
        <is>
          <t>641-CASE</t>
        </is>
      </c>
      <c r="B1345" t="inlineStr">
        <is>
          <t>B0BYFQLJ4H</t>
        </is>
      </c>
      <c r="D1345" t="n">
        <v>641</v>
      </c>
      <c r="E1345" t="inlineStr">
        <is>
          <t>FBA_641-CASE</t>
        </is>
      </c>
      <c r="F1345" s="25" t="inlineStr">
        <is>
          <t>• Prepack. Seal box. Apply FNSKU label on box.
• Pack in BX-191313
• Apply outer case label (Cover all existing barcodes on case)</t>
        </is>
      </c>
    </row>
    <row r="1346" ht="75" customHeight="1">
      <c r="A1346" t="inlineStr">
        <is>
          <t>5089-SET8</t>
        </is>
      </c>
      <c r="B1346" t="inlineStr">
        <is>
          <t>B07S85KW13</t>
        </is>
      </c>
      <c r="D1346" t="n">
        <v>5089</v>
      </c>
      <c r="E1346" t="inlineStr">
        <is>
          <t>FBA_5089-SET8</t>
        </is>
      </c>
      <c r="F1346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347" ht="45" customHeight="1">
      <c r="A1347" t="inlineStr">
        <is>
          <t>943-CASE</t>
        </is>
      </c>
      <c r="B1347" t="inlineStr">
        <is>
          <t>B07XQKP563</t>
        </is>
      </c>
      <c r="D1347" t="n">
        <v>943</v>
      </c>
      <c r="E1347" t="inlineStr">
        <is>
          <t>FBA_943-CASE</t>
        </is>
      </c>
      <c r="F1347" s="25" t="inlineStr">
        <is>
          <t>• Prepack. Seal box. Apply FNSKU label on box.
• Pack in BX-191313
• Apply outer case label (Cover all existing barcodes on case)</t>
        </is>
      </c>
    </row>
    <row r="1348" ht="45" customHeight="1">
      <c r="A1348" t="inlineStr">
        <is>
          <t>3390-CASE</t>
        </is>
      </c>
      <c r="B1348" t="inlineStr">
        <is>
          <t>B08BQT238F</t>
        </is>
      </c>
      <c r="D1348" t="n">
        <v>3390</v>
      </c>
      <c r="E1348" t="inlineStr">
        <is>
          <t>FBA_3390-CASE</t>
        </is>
      </c>
      <c r="F1348" s="25" t="inlineStr">
        <is>
          <t>• Prepack. Seal box. Apply FNSKU label on box.
• Pack in BX-191313
• Apply outer case label (Cover all existing barcodes on case)</t>
        </is>
      </c>
    </row>
    <row r="1349" ht="45" customHeight="1">
      <c r="A1349" t="inlineStr">
        <is>
          <t>926-CASE</t>
        </is>
      </c>
      <c r="B1349" t="inlineStr">
        <is>
          <t>B00275EDAE</t>
        </is>
      </c>
      <c r="D1349" t="n">
        <v>926</v>
      </c>
      <c r="E1349" t="inlineStr">
        <is>
          <t>FBA_926-CASE</t>
        </is>
      </c>
      <c r="F1349" s="25" t="inlineStr">
        <is>
          <t>• Prepack. Seal box. Apply FNSKU label on box.
• Pack in BX-191313
• Apply outer case label (Cover all existing barcodes on case)</t>
        </is>
      </c>
    </row>
    <row r="1350" ht="60" customHeight="1">
      <c r="A1350" t="inlineStr">
        <is>
          <t>1037-EACH</t>
        </is>
      </c>
      <c r="B1350" t="inlineStr">
        <is>
          <t>B07C5K2XGP</t>
        </is>
      </c>
      <c r="D1350" t="n">
        <v>1037</v>
      </c>
      <c r="E1350" t="inlineStr">
        <is>
          <t>FBA_1037-EACH</t>
        </is>
      </c>
      <c r="F135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51" ht="45" customHeight="1">
      <c r="A1351" t="inlineStr">
        <is>
          <t>5426-CASE</t>
        </is>
      </c>
      <c r="B1351" t="inlineStr">
        <is>
          <t>B07X4BDNM4</t>
        </is>
      </c>
      <c r="D1351" t="n">
        <v>5426</v>
      </c>
      <c r="E1351" t="inlineStr">
        <is>
          <t>FBA_5426-CASE</t>
        </is>
      </c>
      <c r="F1351" s="25" t="inlineStr">
        <is>
          <t>• Prepack. Seal box. Apply FNSKU label on box.
• Pack in BX-191313
• Apply outer case label (Cover all existing barcodes on case)</t>
        </is>
      </c>
    </row>
    <row r="1352" ht="45" customHeight="1">
      <c r="A1352" t="inlineStr">
        <is>
          <t>1206-PACK2</t>
        </is>
      </c>
      <c r="B1352" t="inlineStr">
        <is>
          <t>B08H4BDQ24</t>
        </is>
      </c>
      <c r="D1352" t="n">
        <v>1206</v>
      </c>
      <c r="E1352" t="inlineStr">
        <is>
          <t>FBA_1206-PACK2</t>
        </is>
      </c>
      <c r="F1352" s="25" t="inlineStr">
        <is>
          <t>• Insert 2 pcs into poly bag, apply FNSKU label.
• Put back to CASE (Cover all existing barcodes on the box/case)</t>
        </is>
      </c>
    </row>
    <row r="1353" ht="60" customHeight="1">
      <c r="A1353" t="inlineStr">
        <is>
          <t>5082-BOX</t>
        </is>
      </c>
      <c r="B1353" t="inlineStr">
        <is>
          <t>B0DL1TVZD3</t>
        </is>
      </c>
      <c r="D1353" t="n">
        <v>5082</v>
      </c>
      <c r="E1353" t="inlineStr">
        <is>
          <t>FBA_5082-BOX</t>
        </is>
      </c>
      <c r="F135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54" ht="45" customHeight="1">
      <c r="A1354" t="inlineStr">
        <is>
          <t>31741-CASE</t>
        </is>
      </c>
      <c r="B1354" t="inlineStr">
        <is>
          <t>B09HWH9Q6T</t>
        </is>
      </c>
      <c r="D1354" t="n">
        <v>31741</v>
      </c>
      <c r="E1354" t="inlineStr">
        <is>
          <t>FBA_31741-CASE</t>
        </is>
      </c>
      <c r="F1354" s="25" t="inlineStr">
        <is>
          <t>• Prepack. Seal box. Apply FNSKU label on box.
• Pack in BX-191313
• Apply outer case label (Cover all existing barcodes on case)</t>
        </is>
      </c>
    </row>
    <row r="1355" ht="45" customHeight="1">
      <c r="A1355" t="inlineStr">
        <is>
          <t>1268-PACK2</t>
        </is>
      </c>
      <c r="B1355" t="inlineStr">
        <is>
          <t>B09XC2P11N</t>
        </is>
      </c>
      <c r="D1355" t="n">
        <v>1268</v>
      </c>
      <c r="E1355" t="inlineStr">
        <is>
          <t>FBA_1268-PACK2</t>
        </is>
      </c>
      <c r="F1355" s="25" t="inlineStr">
        <is>
          <t>• Insert 2 pcs into poly bag, apply FNSKU label.
• Put back to CASE (Cover all existing barcodes on the box/case)</t>
        </is>
      </c>
    </row>
    <row r="1356" ht="60" customHeight="1">
      <c r="A1356" t="inlineStr">
        <is>
          <t>701-EACH</t>
        </is>
      </c>
      <c r="B1356" t="inlineStr">
        <is>
          <t>B0019IJKPI</t>
        </is>
      </c>
      <c r="D1356" t="n">
        <v>701</v>
      </c>
      <c r="E1356" t="inlineStr">
        <is>
          <t>FBA_701-EACH</t>
        </is>
      </c>
      <c r="F135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57" ht="45" customHeight="1">
      <c r="A1357" t="inlineStr">
        <is>
          <t>3459-A-CASE</t>
        </is>
      </c>
      <c r="B1357" t="inlineStr">
        <is>
          <t>B07RKFL1PL</t>
        </is>
      </c>
      <c r="D1357" t="n">
        <v>3459</v>
      </c>
      <c r="E1357" t="inlineStr">
        <is>
          <t>FBA_3459-A-CASE</t>
        </is>
      </c>
      <c r="F1357" s="25" t="inlineStr">
        <is>
          <t>• Prepack. Seal box. Apply FNSKU label on box.
• Pack in BX-191313
• Apply outer case label (Cover all existing barcodes on case)</t>
        </is>
      </c>
    </row>
    <row r="1358" ht="60" customHeight="1">
      <c r="A1358" t="inlineStr">
        <is>
          <t>1704-EACH</t>
        </is>
      </c>
      <c r="B1358" t="inlineStr">
        <is>
          <t>B07S77YZYK</t>
        </is>
      </c>
      <c r="D1358" t="n">
        <v>1704</v>
      </c>
      <c r="E1358" t="inlineStr">
        <is>
          <t>FBA_1704-EACH</t>
        </is>
      </c>
      <c r="F135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59" ht="45" customHeight="1">
      <c r="A1359" t="inlineStr">
        <is>
          <t>3152-SET6</t>
        </is>
      </c>
      <c r="B1359" t="inlineStr">
        <is>
          <t>B07S3DWYRM</t>
        </is>
      </c>
      <c r="D1359" t="n">
        <v>3152</v>
      </c>
      <c r="E1359" t="inlineStr">
        <is>
          <t>FBA_3152-SET6</t>
        </is>
      </c>
      <c r="F1359" s="25" t="inlineStr">
        <is>
          <t>• Insert 6 pcs per poly bag (6 different color). Apply FNSKU labels on each of the poly bags.
• Put the poly-bagged sets back to BX-191313</t>
        </is>
      </c>
    </row>
    <row r="1360" ht="60" customHeight="1">
      <c r="A1360" t="inlineStr">
        <is>
          <t>3021-SET3</t>
        </is>
      </c>
      <c r="B1360" t="inlineStr">
        <is>
          <t>B07RGMDV7C</t>
        </is>
      </c>
      <c r="D1360" t="n">
        <v>3021</v>
      </c>
      <c r="E1360" t="inlineStr">
        <is>
          <t>FBA_3021-SET3</t>
        </is>
      </c>
      <c r="F1360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361" ht="45" customHeight="1">
      <c r="A1361" t="inlineStr">
        <is>
          <t>5400-CASE</t>
        </is>
      </c>
      <c r="B1361" t="inlineStr">
        <is>
          <t>B07X44LT8S</t>
        </is>
      </c>
      <c r="D1361" t="n">
        <v>5400</v>
      </c>
      <c r="E1361" t="inlineStr">
        <is>
          <t>FBA_5400-CASE</t>
        </is>
      </c>
      <c r="F1361" s="25" t="inlineStr">
        <is>
          <t>• Prepack. Seal box. Apply FNSKU label on box.
• Pack in BX-191313
• Apply outer case label (Cover all existing barcodes on case)</t>
        </is>
      </c>
    </row>
    <row r="1362" ht="60" customHeight="1">
      <c r="A1362" t="inlineStr">
        <is>
          <t>767-BOX</t>
        </is>
      </c>
      <c r="B1362" t="inlineStr">
        <is>
          <t>B07XQNMMMF</t>
        </is>
      </c>
      <c r="D1362" t="n">
        <v>767</v>
      </c>
      <c r="E1362" t="inlineStr">
        <is>
          <t>FBA_767-BOX</t>
        </is>
      </c>
      <c r="F136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63" ht="60" customHeight="1">
      <c r="A1363" t="inlineStr">
        <is>
          <t>550-PACK4</t>
        </is>
      </c>
      <c r="B1363" t="inlineStr">
        <is>
          <t>B08FBN3KDN</t>
        </is>
      </c>
      <c r="D1363" t="n">
        <v>550</v>
      </c>
      <c r="E1363" t="inlineStr">
        <is>
          <t>FBA_550-PACK4</t>
        </is>
      </c>
      <c r="F1363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64" ht="45" customHeight="1">
      <c r="A1364" t="inlineStr">
        <is>
          <t>1292-PACK2</t>
        </is>
      </c>
      <c r="B1364" t="inlineStr">
        <is>
          <t>B0B9PXH98B</t>
        </is>
      </c>
      <c r="D1364" t="n">
        <v>1292</v>
      </c>
      <c r="E1364" t="inlineStr">
        <is>
          <t>FBA_1292-PACK2</t>
        </is>
      </c>
      <c r="F1364" s="25" t="inlineStr">
        <is>
          <t>• Insert 2 pcs into poly bag, apply FNSKU label.
• Put back to CASE (Cover all existing barcodes on the box/case)</t>
        </is>
      </c>
    </row>
    <row r="1365" ht="45" customHeight="1">
      <c r="A1365" t="inlineStr">
        <is>
          <t>2177-SET4</t>
        </is>
      </c>
      <c r="B1365" t="inlineStr">
        <is>
          <t>B0C7HY1WNL</t>
        </is>
      </c>
      <c r="D1365" t="n">
        <v>2177</v>
      </c>
      <c r="E1365" t="inlineStr">
        <is>
          <t>FBA_2177-SET4</t>
        </is>
      </c>
      <c r="F1365" s="25" t="inlineStr">
        <is>
          <t>• Insert 4 pcs per poly bag (Blue, Purple, Green, Pink). Apply FNSKU labels on each of the poly bags.
• Insert the poly-bagged sets back to BX-191313</t>
        </is>
      </c>
    </row>
    <row r="1366" ht="60" customHeight="1">
      <c r="A1366" t="inlineStr">
        <is>
          <t>1736-EACH</t>
        </is>
      </c>
      <c r="B1366" t="inlineStr">
        <is>
          <t>B0018MMYIK</t>
        </is>
      </c>
      <c r="D1366" t="n">
        <v>1736</v>
      </c>
      <c r="E1366" t="inlineStr">
        <is>
          <t>FBA_1736-EACH</t>
        </is>
      </c>
      <c r="F136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67" ht="60" customHeight="1">
      <c r="A1367" t="inlineStr">
        <is>
          <t>3194-EACH</t>
        </is>
      </c>
      <c r="B1367" t="inlineStr">
        <is>
          <t>B07Q8WF2LJ</t>
        </is>
      </c>
      <c r="D1367" t="n">
        <v>3194</v>
      </c>
      <c r="E1367" t="inlineStr">
        <is>
          <t>FBA_3194-EACH</t>
        </is>
      </c>
      <c r="F136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68" ht="45" customHeight="1">
      <c r="A1368" t="inlineStr">
        <is>
          <t>6016-SET6</t>
        </is>
      </c>
      <c r="B1368" t="inlineStr">
        <is>
          <t>B07SLBR8H2</t>
        </is>
      </c>
      <c r="D1368" t="n">
        <v>6016</v>
      </c>
      <c r="E1368" t="inlineStr">
        <is>
          <t>FBA_6016-SET6</t>
        </is>
      </c>
      <c r="F1368" s="25" t="inlineStr">
        <is>
          <t>• Insert 6 pcs per poly bag (6 different color). Apply FNSKU labels on each of the poly bags.
• Put the poly-bagged sets back to BX-191313</t>
        </is>
      </c>
    </row>
    <row r="1369" ht="60" customHeight="1">
      <c r="A1369" t="inlineStr">
        <is>
          <t>747-EACH</t>
        </is>
      </c>
      <c r="B1369" t="inlineStr">
        <is>
          <t>B07S8F5WZ8</t>
        </is>
      </c>
      <c r="D1369" t="n">
        <v>747</v>
      </c>
      <c r="E1369" t="inlineStr">
        <is>
          <t>FBA_747-EACH</t>
        </is>
      </c>
      <c r="F136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70" ht="45" customHeight="1">
      <c r="A1370" t="inlineStr">
        <is>
          <t>3183-CASE</t>
        </is>
      </c>
      <c r="B1370" t="inlineStr">
        <is>
          <t>B07XJZ7XN8</t>
        </is>
      </c>
      <c r="D1370" t="n">
        <v>3183</v>
      </c>
      <c r="E1370" t="inlineStr">
        <is>
          <t>FBA_3183-CASE</t>
        </is>
      </c>
      <c r="F1370" s="25" t="inlineStr">
        <is>
          <t>• Prepack. Seal box. Apply FNSKU label on box.
• Pack in BX-191313
• Apply outer case label (Cover all existing barcodes on case)</t>
        </is>
      </c>
    </row>
    <row r="1371" ht="60" customHeight="1">
      <c r="A1371" t="inlineStr">
        <is>
          <t>2010-BOX</t>
        </is>
      </c>
      <c r="B1371" t="inlineStr">
        <is>
          <t>B07YL4YRP5</t>
        </is>
      </c>
      <c r="D1371" t="n">
        <v>2010</v>
      </c>
      <c r="E1371" t="inlineStr">
        <is>
          <t>FBA_2010-BOX</t>
        </is>
      </c>
      <c r="F137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72" ht="45" customHeight="1">
      <c r="A1372" t="inlineStr">
        <is>
          <t>3122-PACK2</t>
        </is>
      </c>
      <c r="B1372" t="inlineStr">
        <is>
          <t>B08DQ87KJY</t>
        </is>
      </c>
      <c r="D1372" t="n">
        <v>3122</v>
      </c>
      <c r="E1372" t="inlineStr">
        <is>
          <t>FBA_3122-PACK2</t>
        </is>
      </c>
      <c r="F1372" s="25" t="inlineStr">
        <is>
          <t>• Insert 2 pcs into poly bag, apply FNSKU label.
• Put back to CASE (Cover all existing barcodes on the box/case)</t>
        </is>
      </c>
    </row>
    <row r="1373" ht="45" customHeight="1">
      <c r="A1373" t="inlineStr">
        <is>
          <t>3191-PACK2</t>
        </is>
      </c>
      <c r="B1373" t="inlineStr">
        <is>
          <t>B08DQHTGQL</t>
        </is>
      </c>
      <c r="D1373" t="n">
        <v>3191</v>
      </c>
      <c r="E1373" t="inlineStr">
        <is>
          <t>FBA_3191-PACK2</t>
        </is>
      </c>
      <c r="F1373" s="25" t="inlineStr">
        <is>
          <t>• Insert 2 pcs into poly bag, apply FNSKU label.
• Put back to CASE (Cover all existing barcodes on the box/case)</t>
        </is>
      </c>
    </row>
    <row r="1374" ht="45" customHeight="1">
      <c r="A1374" t="inlineStr">
        <is>
          <t>609-CASE</t>
        </is>
      </c>
      <c r="B1374" t="inlineStr">
        <is>
          <t>B00O6EYE6W</t>
        </is>
      </c>
      <c r="D1374" t="n">
        <v>609</v>
      </c>
      <c r="E1374" t="inlineStr">
        <is>
          <t>FBA_609-CASE</t>
        </is>
      </c>
      <c r="F1374" s="25" t="inlineStr">
        <is>
          <t>• Prepack. Seal box. Apply FNSKU label on box.
• Pack in BX-191313
• Apply outer case label (Cover all existing barcodes on case)</t>
        </is>
      </c>
    </row>
    <row r="1375" ht="60" customHeight="1">
      <c r="A1375" t="inlineStr">
        <is>
          <t>3150-EACH</t>
        </is>
      </c>
      <c r="B1375" t="inlineStr">
        <is>
          <t>B07Q84TQ9L</t>
        </is>
      </c>
      <c r="D1375" t="n">
        <v>3150</v>
      </c>
      <c r="E1375" t="inlineStr">
        <is>
          <t>FBA_3150-EACH</t>
        </is>
      </c>
      <c r="F137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76" ht="60" customHeight="1">
      <c r="A1376" t="inlineStr">
        <is>
          <t>1630-SET3</t>
        </is>
      </c>
      <c r="B1376" t="inlineStr">
        <is>
          <t>B07RGSC9CW</t>
        </is>
      </c>
      <c r="D1376" t="n">
        <v>1630</v>
      </c>
      <c r="E1376" t="inlineStr">
        <is>
          <t>FBA_1630-SET3</t>
        </is>
      </c>
      <c r="F1376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377" ht="60" customHeight="1">
      <c r="A1377" t="inlineStr">
        <is>
          <t>3104-BOX</t>
        </is>
      </c>
      <c r="B1377" t="inlineStr">
        <is>
          <t>B07XJZ7HZC</t>
        </is>
      </c>
      <c r="D1377" t="n">
        <v>3104</v>
      </c>
      <c r="E1377" t="inlineStr">
        <is>
          <t>FBA_3104-BOX</t>
        </is>
      </c>
      <c r="F137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78" ht="60" customHeight="1">
      <c r="A1378" t="inlineStr">
        <is>
          <t>274-BOX</t>
        </is>
      </c>
      <c r="B1378" t="inlineStr">
        <is>
          <t>B07XKWQ83V</t>
        </is>
      </c>
      <c r="D1378" t="n">
        <v>274</v>
      </c>
      <c r="E1378" t="inlineStr">
        <is>
          <t>FBA_274-BOX</t>
        </is>
      </c>
      <c r="F137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79" ht="60" customHeight="1">
      <c r="A1379" t="inlineStr">
        <is>
          <t>2808-BOX</t>
        </is>
      </c>
      <c r="B1379" t="inlineStr">
        <is>
          <t>B07XPCZQ5G</t>
        </is>
      </c>
      <c r="D1379" t="n">
        <v>2808</v>
      </c>
      <c r="E1379" t="inlineStr">
        <is>
          <t>FBA_2808-BOX</t>
        </is>
      </c>
      <c r="F137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0" ht="60" customHeight="1">
      <c r="A1380" t="inlineStr">
        <is>
          <t>1910-BOX</t>
        </is>
      </c>
      <c r="B1380" t="inlineStr">
        <is>
          <t>B07XQNCRP6</t>
        </is>
      </c>
      <c r="D1380" t="n">
        <v>1910</v>
      </c>
      <c r="E1380" t="inlineStr">
        <is>
          <t>FBA_1910-BOX</t>
        </is>
      </c>
      <c r="F138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1" ht="60" customHeight="1">
      <c r="A1381" t="inlineStr">
        <is>
          <t>713-BOX</t>
        </is>
      </c>
      <c r="B1381" t="inlineStr">
        <is>
          <t>B07XQQ2TKK</t>
        </is>
      </c>
      <c r="D1381" t="n">
        <v>713</v>
      </c>
      <c r="E1381" t="inlineStr">
        <is>
          <t>FBA_713-BOX</t>
        </is>
      </c>
      <c r="F138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2" ht="45" customHeight="1">
      <c r="A1382" t="inlineStr">
        <is>
          <t>5426-SET4</t>
        </is>
      </c>
      <c r="B1382" t="inlineStr">
        <is>
          <t>B085JY6L65</t>
        </is>
      </c>
      <c r="D1382" t="n">
        <v>5426</v>
      </c>
      <c r="E1382" t="inlineStr">
        <is>
          <t>FBA_5426-SET4</t>
        </is>
      </c>
      <c r="F1382" s="25" t="inlineStr">
        <is>
          <t>• Insert 4 pcs per poly bag (Blue, Purple, Green, Pink). Apply FNSKU labels on each of the poly bags.
• Insert the poly-bagged sets back to BX-191313</t>
        </is>
      </c>
    </row>
    <row r="1383" ht="45" customHeight="1">
      <c r="A1383" t="inlineStr">
        <is>
          <t>3166-SET4</t>
        </is>
      </c>
      <c r="B1383" t="inlineStr">
        <is>
          <t>B08VC6RLGF</t>
        </is>
      </c>
      <c r="D1383" t="n">
        <v>3166</v>
      </c>
      <c r="E1383" t="inlineStr">
        <is>
          <t>FBA_3166-SET4</t>
        </is>
      </c>
      <c r="F1383" s="25" t="inlineStr">
        <is>
          <t>• Insert 4 pcs per poly bag (Blue, Purple, Green, Pink). Apply FNSKU labels on each of the poly bags.
• Insert the poly-bagged sets back to BX-191313</t>
        </is>
      </c>
    </row>
    <row r="1384" ht="75" customHeight="1">
      <c r="A1384" t="inlineStr">
        <is>
          <t>5496-SET8</t>
        </is>
      </c>
      <c r="B1384" t="inlineStr">
        <is>
          <t>B0B8TLNCP7</t>
        </is>
      </c>
      <c r="D1384" t="n">
        <v>5496</v>
      </c>
      <c r="E1384" t="inlineStr">
        <is>
          <t>FBA_5496-SET8</t>
        </is>
      </c>
      <c r="F1384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385" ht="60" customHeight="1">
      <c r="A1385" t="inlineStr">
        <is>
          <t>4003-BOX</t>
        </is>
      </c>
      <c r="B1385" t="inlineStr">
        <is>
          <t>B0BFRDT22T</t>
        </is>
      </c>
      <c r="D1385" t="n">
        <v>4003</v>
      </c>
      <c r="E1385" t="inlineStr">
        <is>
          <t>FBA_4003-BOX</t>
        </is>
      </c>
      <c r="F1385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6" ht="60" customHeight="1">
      <c r="A1386" t="inlineStr">
        <is>
          <t>1249-EACH</t>
        </is>
      </c>
      <c r="B1386" t="inlineStr">
        <is>
          <t>B08BZW4GQT</t>
        </is>
      </c>
      <c r="D1386" t="n">
        <v>1249</v>
      </c>
      <c r="E1386" t="inlineStr">
        <is>
          <t>FBA_1249-EACH</t>
        </is>
      </c>
      <c r="F138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87" ht="45" customHeight="1">
      <c r="A1387" t="inlineStr">
        <is>
          <t>4124-PACK2</t>
        </is>
      </c>
      <c r="B1387" t="inlineStr">
        <is>
          <t>B08DQ9YNVG</t>
        </is>
      </c>
      <c r="D1387" t="n">
        <v>4124</v>
      </c>
      <c r="E1387" t="inlineStr">
        <is>
          <t>FBA_4124-PACK2</t>
        </is>
      </c>
      <c r="F1387" s="25" t="inlineStr">
        <is>
          <t>• Insert 2 pcs into poly bag, apply FNSKU label.
• Put back to CASE (Cover all existing barcodes on the box/case)</t>
        </is>
      </c>
    </row>
    <row r="1388" ht="60" customHeight="1">
      <c r="A1388" t="inlineStr">
        <is>
          <t>555-PACK6</t>
        </is>
      </c>
      <c r="B1388" t="inlineStr">
        <is>
          <t>B08FBPMMX3</t>
        </is>
      </c>
      <c r="D1388" t="n">
        <v>555</v>
      </c>
      <c r="E1388" t="inlineStr">
        <is>
          <t>FBA_555-PACK6</t>
        </is>
      </c>
      <c r="F1388" s="25" t="inlineStr">
        <is>
          <t xml:space="preserve">• Put 6 pcs into polybag and apply FNSKU labels on each of the poly bags.
• Insert the poly-bagged sets back to CASE (Cover all existing barcodes on the box/case) </t>
        </is>
      </c>
    </row>
    <row r="1389" ht="60" customHeight="1">
      <c r="A1389" t="inlineStr">
        <is>
          <t>906-PACK4</t>
        </is>
      </c>
      <c r="B1389" t="inlineStr">
        <is>
          <t>B08GD18656</t>
        </is>
      </c>
      <c r="D1389" t="n">
        <v>906</v>
      </c>
      <c r="E1389" t="inlineStr">
        <is>
          <t>FBA_906-PACK4</t>
        </is>
      </c>
      <c r="F138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90" ht="45" customHeight="1">
      <c r="A1390" t="inlineStr">
        <is>
          <t>579-SET6</t>
        </is>
      </c>
      <c r="B1390" t="inlineStr">
        <is>
          <t>B07S769KND</t>
        </is>
      </c>
      <c r="D1390" t="n">
        <v>579</v>
      </c>
      <c r="E1390" t="inlineStr">
        <is>
          <t>FBA_579-SET6</t>
        </is>
      </c>
      <c r="F1390" s="25" t="inlineStr">
        <is>
          <t>• Insert 6 pcs per poly bag (6 different color). Apply FNSKU labels on each of the poly bags.
• Put the poly-bagged sets back to BX-191313</t>
        </is>
      </c>
    </row>
    <row r="1391" ht="60" customHeight="1">
      <c r="A1391" t="inlineStr">
        <is>
          <t>2050-BOX</t>
        </is>
      </c>
      <c r="B1391" t="inlineStr">
        <is>
          <t>B07YL8GG52</t>
        </is>
      </c>
      <c r="D1391" t="n">
        <v>2050</v>
      </c>
      <c r="E1391" t="inlineStr">
        <is>
          <t>FBA_2050-BOX</t>
        </is>
      </c>
      <c r="F139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2" ht="60" customHeight="1">
      <c r="A1392" t="inlineStr">
        <is>
          <t>1502-BOX</t>
        </is>
      </c>
      <c r="B1392" t="inlineStr">
        <is>
          <t>B084JLHG1W</t>
        </is>
      </c>
      <c r="D1392" t="n">
        <v>1502</v>
      </c>
      <c r="E1392" t="inlineStr">
        <is>
          <t>FBA_1502-BOX</t>
        </is>
      </c>
      <c r="F139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3" ht="45" customHeight="1">
      <c r="A1393" t="inlineStr">
        <is>
          <t>3151-CASE</t>
        </is>
      </c>
      <c r="B1393" t="inlineStr">
        <is>
          <t>B07QD3G8SS</t>
        </is>
      </c>
      <c r="D1393" t="n">
        <v>3151</v>
      </c>
      <c r="E1393" t="inlineStr">
        <is>
          <t>FBA_3151-CASE</t>
        </is>
      </c>
      <c r="F1393" s="25" t="inlineStr">
        <is>
          <t>• Prepack. Seal box. Apply FNSKU label on box.
• Pack in BX-191313
• Apply outer case label (Cover all existing barcodes on case)</t>
        </is>
      </c>
    </row>
    <row r="1394" ht="60" customHeight="1">
      <c r="A1394" t="inlineStr">
        <is>
          <t>2323-SET3</t>
        </is>
      </c>
      <c r="B1394" t="inlineStr">
        <is>
          <t>B07R4RNLKK</t>
        </is>
      </c>
      <c r="D1394" t="n">
        <v>2323</v>
      </c>
      <c r="E1394" t="inlineStr">
        <is>
          <t>FBA_2323-SET3</t>
        </is>
      </c>
      <c r="F1394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395" ht="45" customHeight="1">
      <c r="A1395" t="inlineStr">
        <is>
          <t>806-SET6</t>
        </is>
      </c>
      <c r="B1395" t="inlineStr">
        <is>
          <t>B07R95QW19</t>
        </is>
      </c>
      <c r="D1395" t="n">
        <v>806</v>
      </c>
      <c r="E1395" t="inlineStr">
        <is>
          <t>FBA_806-SET6</t>
        </is>
      </c>
      <c r="F1395" s="25" t="inlineStr">
        <is>
          <t>• Insert 6 pcs per poly bag (6 different color). Apply FNSKU labels on each of the poly bags.
• Put the poly-bagged sets back to BX-191313</t>
        </is>
      </c>
    </row>
    <row r="1396" ht="60" customHeight="1">
      <c r="A1396" t="inlineStr">
        <is>
          <t>1616-BOX</t>
        </is>
      </c>
      <c r="B1396" t="inlineStr">
        <is>
          <t>B07XJRMMSQ</t>
        </is>
      </c>
      <c r="D1396" t="n">
        <v>1616</v>
      </c>
      <c r="E1396" t="inlineStr">
        <is>
          <t>FBA_1616-BOX</t>
        </is>
      </c>
      <c r="F139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7" ht="60" customHeight="1">
      <c r="A1397" t="inlineStr">
        <is>
          <t>2211-BOX</t>
        </is>
      </c>
      <c r="B1397" t="inlineStr">
        <is>
          <t>B07XPFF415</t>
        </is>
      </c>
      <c r="D1397" t="n">
        <v>2211</v>
      </c>
      <c r="E1397" t="inlineStr">
        <is>
          <t>FBA_2211-BOX</t>
        </is>
      </c>
      <c r="F139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8" ht="45" customHeight="1">
      <c r="A1398" t="inlineStr">
        <is>
          <t>560-CASE</t>
        </is>
      </c>
      <c r="B1398" t="inlineStr">
        <is>
          <t>B07XQLNKRL</t>
        </is>
      </c>
      <c r="D1398" t="n">
        <v>560</v>
      </c>
      <c r="E1398" t="inlineStr">
        <is>
          <t>FBA_560-CASE</t>
        </is>
      </c>
      <c r="F1398" s="25" t="inlineStr">
        <is>
          <t>• Prepack. Seal box. Apply FNSKU label on box.
• Pack in BX-191313
• Apply outer case label (Cover all existing barcodes on case)</t>
        </is>
      </c>
    </row>
    <row r="1399" ht="60" customHeight="1">
      <c r="A1399" t="inlineStr">
        <is>
          <t>17091-BOX</t>
        </is>
      </c>
      <c r="B1399" t="inlineStr">
        <is>
          <t>B07XQLYFSK</t>
        </is>
      </c>
      <c r="D1399" t="n">
        <v>17091</v>
      </c>
      <c r="E1399" t="inlineStr">
        <is>
          <t>FBA_17091-BOX</t>
        </is>
      </c>
      <c r="F139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00" ht="45" customHeight="1">
      <c r="A1400" t="inlineStr">
        <is>
          <t>84200-CASE</t>
        </is>
      </c>
      <c r="B1400" t="inlineStr">
        <is>
          <t>B087WK9LZR</t>
        </is>
      </c>
      <c r="D1400" t="n">
        <v>84200</v>
      </c>
      <c r="E1400" t="inlineStr">
        <is>
          <t>FBA_84200-CASE</t>
        </is>
      </c>
      <c r="F1400" s="25" t="inlineStr">
        <is>
          <t>• Prepack. Seal box. Apply FNSKU label on box.
• Pack in BX-191313
• Apply outer case label (Cover all existing barcodes on case)</t>
        </is>
      </c>
    </row>
    <row r="1401" ht="45" customHeight="1">
      <c r="A1401" t="inlineStr">
        <is>
          <t>791-PACK2</t>
        </is>
      </c>
      <c r="B1401" t="inlineStr">
        <is>
          <t>B08F7LMXQP</t>
        </is>
      </c>
      <c r="D1401" t="n">
        <v>791</v>
      </c>
      <c r="E1401" t="inlineStr">
        <is>
          <t>FBA_791-PACK2</t>
        </is>
      </c>
      <c r="F1401" s="25" t="inlineStr">
        <is>
          <t>• Insert 2 pcs into poly bag, apply FNSKU label.
• Put back to CASE (Cover all existing barcodes on the box/case)</t>
        </is>
      </c>
    </row>
    <row r="1402" ht="45" customHeight="1">
      <c r="A1402" t="inlineStr">
        <is>
          <t>1290-PACK2</t>
        </is>
      </c>
      <c r="B1402" t="inlineStr">
        <is>
          <t>B08FRSHPZG</t>
        </is>
      </c>
      <c r="D1402" t="n">
        <v>1290</v>
      </c>
      <c r="E1402" t="inlineStr">
        <is>
          <t>FBA_1290-PACK2</t>
        </is>
      </c>
      <c r="F1402" s="25" t="inlineStr">
        <is>
          <t>• Insert 2 pcs into poly bag, apply FNSKU label.
• Put back to CASE (Cover all existing barcodes on the box/case)</t>
        </is>
      </c>
    </row>
    <row r="1403" ht="45" customHeight="1">
      <c r="A1403" t="inlineStr">
        <is>
          <t>2001-PACK2</t>
        </is>
      </c>
      <c r="B1403" t="inlineStr">
        <is>
          <t>B08GX2TBSK</t>
        </is>
      </c>
      <c r="D1403" t="n">
        <v>2001</v>
      </c>
      <c r="E1403" t="inlineStr">
        <is>
          <t>FBA_2001-PACK2</t>
        </is>
      </c>
      <c r="F1403" s="25" t="inlineStr">
        <is>
          <t>• Insert 2 pcs into poly bag, apply FNSKU label.
• Put back to CASE (Cover all existing barcodes on the box/case)</t>
        </is>
      </c>
    </row>
    <row r="1404" ht="60" customHeight="1">
      <c r="A1404" t="inlineStr">
        <is>
          <t>1231-EACH</t>
        </is>
      </c>
      <c r="B1404" t="inlineStr">
        <is>
          <t>B0B9PD33XV</t>
        </is>
      </c>
      <c r="D1404" t="n">
        <v>1231</v>
      </c>
      <c r="E1404" t="inlineStr">
        <is>
          <t>FBA_1231-EACH</t>
        </is>
      </c>
      <c r="F140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05" ht="45" customHeight="1">
      <c r="A1405" t="inlineStr">
        <is>
          <t>1293-PACK2</t>
        </is>
      </c>
      <c r="B1405" t="inlineStr">
        <is>
          <t>B0B9Q4Q2HR</t>
        </is>
      </c>
      <c r="D1405" t="n">
        <v>1293</v>
      </c>
      <c r="E1405" t="inlineStr">
        <is>
          <t>FBA_1293-PACK2</t>
        </is>
      </c>
      <c r="F1405" s="25" t="inlineStr">
        <is>
          <t>• Insert 2 pcs into poly bag, apply FNSKU label.
• Put back to CASE (Cover all existing barcodes on the box/case)</t>
        </is>
      </c>
    </row>
    <row r="1406" ht="60" customHeight="1">
      <c r="A1406" t="inlineStr">
        <is>
          <t>2308-BOX</t>
        </is>
      </c>
      <c r="B1406" t="inlineStr">
        <is>
          <t>B0BP62LSBW</t>
        </is>
      </c>
      <c r="D1406" t="n">
        <v>2308</v>
      </c>
      <c r="E1406" t="inlineStr">
        <is>
          <t>FBA_2308-BOX</t>
        </is>
      </c>
      <c r="F140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07" ht="60" customHeight="1">
      <c r="A1407" t="inlineStr">
        <is>
          <t>1930-EACH</t>
        </is>
      </c>
      <c r="B1407" t="inlineStr">
        <is>
          <t>B0CGW2GW3Y</t>
        </is>
      </c>
      <c r="D1407" t="n">
        <v>1930</v>
      </c>
      <c r="E1407" t="inlineStr">
        <is>
          <t>FBA_1930-EACH</t>
        </is>
      </c>
      <c r="F140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08" ht="45" customHeight="1">
      <c r="A1408" t="inlineStr">
        <is>
          <t>250-PACK2</t>
        </is>
      </c>
      <c r="B1408" t="inlineStr">
        <is>
          <t>B0CRK5KBJ7</t>
        </is>
      </c>
      <c r="D1408" t="n">
        <v>250</v>
      </c>
      <c r="E1408" t="inlineStr">
        <is>
          <t>FBA_250-PACK2</t>
        </is>
      </c>
      <c r="F1408" s="25" t="inlineStr">
        <is>
          <t>• Insert 2 pcs into poly bag, apply FNSKU label.
• Put back to CASE (Cover all existing barcodes on the box/case)</t>
        </is>
      </c>
    </row>
    <row r="1409" ht="45" customHeight="1">
      <c r="A1409" t="inlineStr">
        <is>
          <t>3122-CASE</t>
        </is>
      </c>
      <c r="B1409" t="inlineStr">
        <is>
          <t>B07QF4W2NJ</t>
        </is>
      </c>
      <c r="D1409" t="n">
        <v>3122</v>
      </c>
      <c r="E1409" t="inlineStr">
        <is>
          <t>FBA_3122-CASE</t>
        </is>
      </c>
      <c r="F1409" s="25" t="inlineStr">
        <is>
          <t>• Prepack. Seal box. Apply FNSKU label on box.
• Pack in BX-191313
• Apply outer case label (Cover all existing barcodes on case)</t>
        </is>
      </c>
    </row>
    <row r="1410" ht="45" customHeight="1">
      <c r="A1410" t="inlineStr">
        <is>
          <t>5403-CASE</t>
        </is>
      </c>
      <c r="B1410" t="inlineStr">
        <is>
          <t>B07X32GT34</t>
        </is>
      </c>
      <c r="D1410" t="n">
        <v>5403</v>
      </c>
      <c r="E1410" t="inlineStr">
        <is>
          <t>FBA_5403-CASE</t>
        </is>
      </c>
      <c r="F1410" s="25" t="inlineStr">
        <is>
          <t>• Prepack. Seal box. Apply FNSKU label on box.
• Pack in BX-191313
• Apply outer case label (Cover all existing barcodes on case)</t>
        </is>
      </c>
    </row>
    <row r="1411" ht="45" customHeight="1">
      <c r="A1411" t="inlineStr">
        <is>
          <t>5427-CASE</t>
        </is>
      </c>
      <c r="B1411" t="inlineStr">
        <is>
          <t>B07X4BJ28N</t>
        </is>
      </c>
      <c r="D1411" t="n">
        <v>5427</v>
      </c>
      <c r="E1411" t="inlineStr">
        <is>
          <t>FBA_5427-CASE</t>
        </is>
      </c>
      <c r="F1411" s="25" t="inlineStr">
        <is>
          <t>• Prepack. Seal box. Apply FNSKU label on box.
• Pack in BX-191313
• Apply outer case label (Cover all existing barcodes on case)</t>
        </is>
      </c>
    </row>
    <row r="1412" ht="60" customHeight="1">
      <c r="A1412" t="inlineStr">
        <is>
          <t>120-BOX</t>
        </is>
      </c>
      <c r="B1412" t="inlineStr">
        <is>
          <t>B07XPGRT44</t>
        </is>
      </c>
      <c r="D1412" t="n">
        <v>120</v>
      </c>
      <c r="E1412" t="inlineStr">
        <is>
          <t>FBA_120-BOX</t>
        </is>
      </c>
      <c r="F141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13" ht="60" customHeight="1">
      <c r="A1413" t="inlineStr">
        <is>
          <t>3809-BOX</t>
        </is>
      </c>
      <c r="B1413" t="inlineStr">
        <is>
          <t>B07XQK725L</t>
        </is>
      </c>
      <c r="D1413" t="n">
        <v>3809</v>
      </c>
      <c r="E1413" t="inlineStr">
        <is>
          <t>FBA_3809-BOX</t>
        </is>
      </c>
      <c r="F141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14" ht="45" customHeight="1">
      <c r="A1414" t="inlineStr">
        <is>
          <t>2090-PACK2</t>
        </is>
      </c>
      <c r="B1414" t="inlineStr">
        <is>
          <t>B08GX2TCWC</t>
        </is>
      </c>
      <c r="D1414" t="n">
        <v>2090</v>
      </c>
      <c r="E1414" t="inlineStr">
        <is>
          <t>FBA_2090-PACK2</t>
        </is>
      </c>
      <c r="F1414" s="25" t="inlineStr">
        <is>
          <t>• Insert 2 pcs into poly bag, apply FNSKU label.
• Put back to CASE (Cover all existing barcodes on the box/case)</t>
        </is>
      </c>
    </row>
    <row r="1415" ht="45" customHeight="1">
      <c r="A1415" t="inlineStr">
        <is>
          <t>5153-PACK2</t>
        </is>
      </c>
      <c r="B1415" t="inlineStr">
        <is>
          <t>B08JRFCZZM</t>
        </is>
      </c>
      <c r="D1415" t="n">
        <v>5153</v>
      </c>
      <c r="E1415" t="inlineStr">
        <is>
          <t>FBA_5153-PACK2</t>
        </is>
      </c>
      <c r="F1415" s="25" t="inlineStr">
        <is>
          <t>• Insert 2 pcs into poly bag, apply FNSKU label.
• Put back to CASE (Cover all existing barcodes on the box/case)</t>
        </is>
      </c>
    </row>
    <row r="1416" ht="45" customHeight="1">
      <c r="A1416" t="inlineStr">
        <is>
          <t>5052-PACK2</t>
        </is>
      </c>
      <c r="B1416" t="inlineStr">
        <is>
          <t>B09C7PFSG1</t>
        </is>
      </c>
      <c r="D1416" t="n">
        <v>5052</v>
      </c>
      <c r="E1416" t="inlineStr">
        <is>
          <t>FBA_5052-PACK2</t>
        </is>
      </c>
      <c r="F1416" s="25" t="inlineStr">
        <is>
          <t>• Insert 2 pcs into poly bag, apply FNSKU label.
• Put back to CASE (Cover all existing barcodes on the box/case)</t>
        </is>
      </c>
    </row>
    <row r="1417" ht="60" customHeight="1">
      <c r="A1417" t="inlineStr">
        <is>
          <t>1033-EACH</t>
        </is>
      </c>
      <c r="B1417" t="inlineStr">
        <is>
          <t>B07C5WZXQ4</t>
        </is>
      </c>
      <c r="D1417" t="n">
        <v>1033</v>
      </c>
      <c r="E1417" t="inlineStr">
        <is>
          <t>FBA_1033-EACH</t>
        </is>
      </c>
      <c r="F141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18" ht="60" customHeight="1">
      <c r="A1418" t="inlineStr">
        <is>
          <t>927-BOX</t>
        </is>
      </c>
      <c r="B1418" t="inlineStr">
        <is>
          <t>B07XJZP53V</t>
        </is>
      </c>
      <c r="D1418" t="n">
        <v>927</v>
      </c>
      <c r="E1418" t="inlineStr">
        <is>
          <t>FBA_927-BOX</t>
        </is>
      </c>
      <c r="F141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19" ht="60" customHeight="1">
      <c r="A1419" t="inlineStr">
        <is>
          <t>2011-BOX</t>
        </is>
      </c>
      <c r="B1419" t="inlineStr">
        <is>
          <t>B07YL6TY41</t>
        </is>
      </c>
      <c r="D1419" t="n">
        <v>2011</v>
      </c>
      <c r="E1419" t="inlineStr">
        <is>
          <t>FBA_2011-BOX</t>
        </is>
      </c>
      <c r="F141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0" ht="45" customHeight="1">
      <c r="A1420" t="inlineStr">
        <is>
          <t>3112-CASE</t>
        </is>
      </c>
      <c r="B1420" t="inlineStr">
        <is>
          <t>B09NMW7X1W</t>
        </is>
      </c>
      <c r="D1420" t="n">
        <v>3112</v>
      </c>
      <c r="E1420" t="inlineStr">
        <is>
          <t>FBA_3112-CASE</t>
        </is>
      </c>
      <c r="F1420" s="25" t="inlineStr">
        <is>
          <t>• Prepack. Seal box. Apply FNSKU label on box.
• Pack in BX-191313
• Apply outer case label (Cover all existing barcodes on case)</t>
        </is>
      </c>
    </row>
    <row r="1421" ht="60" customHeight="1">
      <c r="A1421" t="inlineStr">
        <is>
          <t>2260-BOX</t>
        </is>
      </c>
      <c r="B1421" t="inlineStr">
        <is>
          <t>B0D5P6X145</t>
        </is>
      </c>
      <c r="D1421" t="n">
        <v>2260</v>
      </c>
      <c r="E1421" t="inlineStr">
        <is>
          <t>FBA_2260-BOX</t>
        </is>
      </c>
      <c r="F14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2" ht="60" customHeight="1">
      <c r="A1422" t="inlineStr">
        <is>
          <t>915-EACH</t>
        </is>
      </c>
      <c r="B1422" t="inlineStr">
        <is>
          <t>B008XGTPCM</t>
        </is>
      </c>
      <c r="D1422" t="n">
        <v>915</v>
      </c>
      <c r="E1422" t="inlineStr">
        <is>
          <t>FBA_915-EACH</t>
        </is>
      </c>
      <c r="F142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23" ht="60" customHeight="1">
      <c r="A1423" t="inlineStr">
        <is>
          <t>1052-EACH</t>
        </is>
      </c>
      <c r="B1423" t="inlineStr">
        <is>
          <t>B07C5VRRFD</t>
        </is>
      </c>
      <c r="D1423" t="n">
        <v>1052</v>
      </c>
      <c r="E1423" t="inlineStr">
        <is>
          <t>FBA_1052-EACH</t>
        </is>
      </c>
      <c r="F142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24" ht="60" customHeight="1">
      <c r="A1424" t="inlineStr">
        <is>
          <t>2516-BOX</t>
        </is>
      </c>
      <c r="B1424" t="inlineStr">
        <is>
          <t>B07RCVTJYR</t>
        </is>
      </c>
      <c r="D1424" t="n">
        <v>2516</v>
      </c>
      <c r="E1424" t="inlineStr">
        <is>
          <t>FBA_2516-BOX</t>
        </is>
      </c>
      <c r="F142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5" ht="60" customHeight="1">
      <c r="A1425" t="inlineStr">
        <is>
          <t>117-EACH</t>
        </is>
      </c>
      <c r="B1425" t="inlineStr">
        <is>
          <t>B07RHWKY2J</t>
        </is>
      </c>
      <c r="D1425" t="n">
        <v>117</v>
      </c>
      <c r="E1425" t="inlineStr">
        <is>
          <t>FBA_117-EACH</t>
        </is>
      </c>
      <c r="F142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26" ht="60" customHeight="1">
      <c r="A1426" t="inlineStr">
        <is>
          <t>3802-BOX</t>
        </is>
      </c>
      <c r="B1426" t="inlineStr">
        <is>
          <t>B07XJZ9Y7G</t>
        </is>
      </c>
      <c r="D1426" t="n">
        <v>3802</v>
      </c>
      <c r="E1426" t="inlineStr">
        <is>
          <t>FBA_3802-BOX</t>
        </is>
      </c>
      <c r="F142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7" ht="45" customHeight="1">
      <c r="A1427" t="inlineStr">
        <is>
          <t>714-PACK2-1</t>
        </is>
      </c>
      <c r="B1427" t="inlineStr">
        <is>
          <t>B07XJZH7G5</t>
        </is>
      </c>
      <c r="D1427" t="n">
        <v>714</v>
      </c>
      <c r="E1427" t="inlineStr">
        <is>
          <t>FBA_714-PACK2-1</t>
        </is>
      </c>
      <c r="F1427" s="25" t="inlineStr">
        <is>
          <t>• Insert 2 pcs into poly bag, apply FNSKU label.
• Put back to CASE (Cover all existing barcodes on the box/case)</t>
        </is>
      </c>
    </row>
    <row r="1428" ht="60" customHeight="1">
      <c r="A1428" t="inlineStr">
        <is>
          <t>17049-BOX</t>
        </is>
      </c>
      <c r="B1428" t="inlineStr">
        <is>
          <t>B07XL4XZPF</t>
        </is>
      </c>
      <c r="D1428" t="n">
        <v>17049</v>
      </c>
      <c r="E1428" t="inlineStr">
        <is>
          <t>FBA_17049-BOX</t>
        </is>
      </c>
      <c r="F142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9" ht="60" customHeight="1">
      <c r="A1429" t="inlineStr">
        <is>
          <t>1916-BOX</t>
        </is>
      </c>
      <c r="B1429" t="inlineStr">
        <is>
          <t>B07XQHCLN9</t>
        </is>
      </c>
      <c r="D1429" t="n">
        <v>1916</v>
      </c>
      <c r="E1429" t="inlineStr">
        <is>
          <t>FBA_1916-BOX</t>
        </is>
      </c>
      <c r="F142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30" ht="60" customHeight="1">
      <c r="A1430" t="inlineStr">
        <is>
          <t>712-BOX</t>
        </is>
      </c>
      <c r="B1430" t="inlineStr">
        <is>
          <t>B07XQJPZWB</t>
        </is>
      </c>
      <c r="D1430" t="n">
        <v>712</v>
      </c>
      <c r="E1430" t="inlineStr">
        <is>
          <t>FBA_712-BOX</t>
        </is>
      </c>
      <c r="F143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31" ht="45" customHeight="1">
      <c r="A1431" t="inlineStr">
        <is>
          <t>942-A-CASE</t>
        </is>
      </c>
      <c r="B1431" t="inlineStr">
        <is>
          <t>B07XQKHXYC</t>
        </is>
      </c>
      <c r="D1431" t="n">
        <v>942</v>
      </c>
      <c r="E1431" t="inlineStr">
        <is>
          <t>FBA_942-A-CASE</t>
        </is>
      </c>
      <c r="F1431" s="25" t="inlineStr">
        <is>
          <t>• Prepack. Seal box. Apply FNSKU label on box.
• Pack in BX-191313
• Apply outer case label (Cover all existing barcodes on case)</t>
        </is>
      </c>
    </row>
    <row r="1432" ht="45" customHeight="1">
      <c r="A1432" t="inlineStr">
        <is>
          <t>3176-CASE</t>
        </is>
      </c>
      <c r="B1432" t="inlineStr">
        <is>
          <t>B07XQN96TJ</t>
        </is>
      </c>
      <c r="D1432" t="n">
        <v>3176</v>
      </c>
      <c r="E1432" t="inlineStr">
        <is>
          <t>FBA_3176-CASE</t>
        </is>
      </c>
      <c r="F1432" s="25" t="inlineStr">
        <is>
          <t>• Prepack. Seal box. Apply FNSKU label on box.
• Pack in BX-191313
• Apply outer case label (Cover all existing barcodes on case)</t>
        </is>
      </c>
    </row>
    <row r="1433" ht="45" customHeight="1">
      <c r="A1433" t="inlineStr">
        <is>
          <t>6090-CASE</t>
        </is>
      </c>
      <c r="B1433" t="inlineStr">
        <is>
          <t>B07XQP1S7G</t>
        </is>
      </c>
      <c r="D1433" t="n">
        <v>6090</v>
      </c>
      <c r="E1433" t="inlineStr">
        <is>
          <t>FBA_6090-CASE</t>
        </is>
      </c>
      <c r="F1433" s="25" t="inlineStr">
        <is>
          <t>• Prepack. Seal box. Apply FNSKU label on box.
• Pack in BX-191313
• Apply outer case label (Cover all existing barcodes on case)</t>
        </is>
      </c>
    </row>
    <row r="1434" ht="45" customHeight="1">
      <c r="A1434" t="inlineStr">
        <is>
          <t>290-CASE</t>
        </is>
      </c>
      <c r="B1434" t="inlineStr">
        <is>
          <t>B084SL1V7F</t>
        </is>
      </c>
      <c r="D1434" t="n">
        <v>290</v>
      </c>
      <c r="E1434" t="inlineStr">
        <is>
          <t>FBA_290-CASE</t>
        </is>
      </c>
      <c r="F1434" s="25" t="inlineStr">
        <is>
          <t>• Prepack. Seal box. Apply FNSKU label on box.
• Pack in BX-191313
• Apply outer case label (Cover all existing barcodes on case)</t>
        </is>
      </c>
    </row>
    <row r="1435" ht="45" customHeight="1">
      <c r="A1435" t="inlineStr">
        <is>
          <t>5427-SET4</t>
        </is>
      </c>
      <c r="B1435" t="inlineStr">
        <is>
          <t>B085JR6G7V</t>
        </is>
      </c>
      <c r="D1435" t="n">
        <v>5427</v>
      </c>
      <c r="E1435" t="inlineStr">
        <is>
          <t>FBA_5427-SET4</t>
        </is>
      </c>
      <c r="F1435" s="25" t="inlineStr">
        <is>
          <t>• Insert 4 pcs per poly bag (Blue, Purple, Green, Pink). Apply FNSKU labels on each of the poly bags.
• Insert the poly-bagged sets back to BX-191313</t>
        </is>
      </c>
    </row>
    <row r="1436" ht="75" customHeight="1">
      <c r="A1436" t="inlineStr">
        <is>
          <t>215-PACK3</t>
        </is>
      </c>
      <c r="B1436" t="inlineStr">
        <is>
          <t>B08DBSZ68Z</t>
        </is>
      </c>
      <c r="D1436" t="n">
        <v>215</v>
      </c>
      <c r="E1436" t="inlineStr">
        <is>
          <t>FBA_215-PACK3</t>
        </is>
      </c>
      <c r="F1436" s="25" t="inlineStr">
        <is>
          <t>• Put 3 pcs into polybag and apply FNSKU labels on each of the poly bags.
• Insert the poly-bagged sets back to CASE (Cover all existing barcodes on the box/case)
• New box size BX- 13.25 x 10.75 x 12.75</t>
        </is>
      </c>
    </row>
    <row r="1437" ht="45" customHeight="1">
      <c r="A1437" t="inlineStr">
        <is>
          <t>2235-CASE</t>
        </is>
      </c>
      <c r="B1437" t="inlineStr">
        <is>
          <t>B08FF4WLSZ</t>
        </is>
      </c>
      <c r="D1437" t="n">
        <v>2235</v>
      </c>
      <c r="E1437" t="inlineStr">
        <is>
          <t>FBA_2235-CASE</t>
        </is>
      </c>
      <c r="F1437" s="25" t="inlineStr">
        <is>
          <t>• Prepack. Seal box. Apply FNSKU label on box.
• Pack in BX-191313
• Apply outer case label (Cover all existing barcodes on case)</t>
        </is>
      </c>
    </row>
    <row r="1438" ht="45" customHeight="1">
      <c r="A1438" t="inlineStr">
        <is>
          <t>980-PACK2</t>
        </is>
      </c>
      <c r="B1438" t="inlineStr">
        <is>
          <t>B08GCZJGBX</t>
        </is>
      </c>
      <c r="D1438" t="n">
        <v>980</v>
      </c>
      <c r="E1438" t="inlineStr">
        <is>
          <t>FBA_980-PACK2</t>
        </is>
      </c>
      <c r="F1438" s="25" t="inlineStr">
        <is>
          <t>• Insert 2 pcs into poly bag, apply FNSKU label.
• Put back to CASE (Cover all existing barcodes on the box/case)</t>
        </is>
      </c>
    </row>
    <row r="1439" ht="45" customHeight="1">
      <c r="A1439" t="inlineStr">
        <is>
          <t>2216-CASE</t>
        </is>
      </c>
      <c r="B1439" t="inlineStr">
        <is>
          <t>B09NMSRZJT</t>
        </is>
      </c>
      <c r="D1439" t="n">
        <v>2216</v>
      </c>
      <c r="E1439" t="inlineStr">
        <is>
          <t>FBA_2216-CASE</t>
        </is>
      </c>
      <c r="F1439" s="25" t="inlineStr">
        <is>
          <t>• Prepack. Seal box. Apply FNSKU label on box.
• Pack in BX-191313
• Apply outer case label (Cover all existing barcodes on case)</t>
        </is>
      </c>
    </row>
    <row r="1440" ht="45" customHeight="1">
      <c r="A1440" t="inlineStr">
        <is>
          <t>2569-PACK2</t>
        </is>
      </c>
      <c r="B1440" t="inlineStr">
        <is>
          <t>B09QDYKXRW</t>
        </is>
      </c>
      <c r="D1440" t="n">
        <v>2569</v>
      </c>
      <c r="E1440" t="inlineStr">
        <is>
          <t>FBA_2569-PACK2</t>
        </is>
      </c>
      <c r="F1440" s="25" t="inlineStr">
        <is>
          <t>• Insert 2 pcs into poly bag, apply FNSKU label.
• Put back to CASE (Cover all existing barcodes on the box/case)</t>
        </is>
      </c>
    </row>
    <row r="1441" ht="60" customHeight="1">
      <c r="A1441" t="inlineStr">
        <is>
          <t>1267-BOX</t>
        </is>
      </c>
      <c r="B1441" t="inlineStr">
        <is>
          <t>B09XCF5VLR</t>
        </is>
      </c>
      <c r="D1441" t="n">
        <v>1267</v>
      </c>
      <c r="E1441" t="inlineStr">
        <is>
          <t>FBA_1267-BOX</t>
        </is>
      </c>
      <c r="F144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42" ht="45" customHeight="1">
      <c r="A1442" t="inlineStr">
        <is>
          <t>4443-SET4</t>
        </is>
      </c>
      <c r="B1442" t="inlineStr">
        <is>
          <t>B0BRNSXKTY</t>
        </is>
      </c>
      <c r="D1442" t="n">
        <v>4443</v>
      </c>
      <c r="E1442" t="inlineStr">
        <is>
          <t>FBA_4443-SET4</t>
        </is>
      </c>
      <c r="F1442" s="25" t="inlineStr">
        <is>
          <t>• Insert 4 pcs per poly bag (Blue, Purple, Green, Pink). Apply FNSKU labels on each of the poly bags.
• Insert the poly-bagged sets back to BX-191313</t>
        </is>
      </c>
    </row>
  </sheetData>
  <autoFilter ref="A1:J1035">
    <sortState ref="A2:J1035">
      <sortCondition sortBy="cellColor" ref="F1:F1035" dxfId="31"/>
    </sortState>
  </autoFilter>
  <conditionalFormatting sqref="A1:A1056 A1058:A1048576">
    <cfRule type="duplicateValues" priority="8" dxfId="0"/>
  </conditionalFormatting>
  <conditionalFormatting sqref="A490">
    <cfRule type="duplicateValues" priority="17" dxfId="0"/>
    <cfRule type="duplicateValues" priority="19" dxfId="0"/>
  </conditionalFormatting>
  <conditionalFormatting sqref="A1:A489 A491:A664 A666:A1056 A1058:A1048576">
    <cfRule type="duplicateValues" priority="20" dxfId="0"/>
    <cfRule type="duplicateValues" priority="31" dxfId="0"/>
  </conditionalFormatting>
  <conditionalFormatting sqref="A665">
    <cfRule type="duplicateValues" priority="9" dxfId="0"/>
    <cfRule type="duplicateValues" priority="10" dxfId="0"/>
  </conditionalFormatting>
  <conditionalFormatting sqref="B1:B6 B9:B1048576">
    <cfRule type="duplicateValues" priority="3" dxfId="0"/>
  </conditionalFormatting>
  <conditionalFormatting sqref="B7">
    <cfRule type="duplicateValues" priority="1" dxfId="0"/>
  </conditionalFormatting>
  <conditionalFormatting sqref="B8">
    <cfRule type="duplicateValues" priority="2" dxfId="0"/>
  </conditionalFormatting>
  <conditionalFormatting sqref="C317">
    <cfRule type="duplicateValues" priority="12" dxfId="0"/>
  </conditionalFormatting>
  <pageMargins left="0.7" right="0.7" top="0.75" bottom="0.75" header="0.3" footer="0.3"/>
  <pageSetup orientation="portrait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06"/>
  <sheetViews>
    <sheetView zoomScale="115" zoomScaleNormal="115" workbookViewId="0">
      <pane ySplit="1" topLeftCell="A1676" activePane="bottomLeft" state="frozen"/>
      <selection pane="bottomLeft" activeCell="F1681" sqref="F1681"/>
    </sheetView>
  </sheetViews>
  <sheetFormatPr baseColWidth="8" defaultRowHeight="15"/>
  <cols>
    <col width="13.28515625" customWidth="1" min="1" max="1"/>
    <col width="27.28515625" customWidth="1" min="2" max="2"/>
    <col width="13.28515625" customWidth="1" min="3" max="4"/>
    <col width="12.7109375" customWidth="1" min="5" max="5"/>
    <col width="51.28515625" customWidth="1" min="6" max="6"/>
  </cols>
  <sheetData>
    <row r="1" ht="37.5" customFormat="1" customHeight="1" s="5">
      <c r="A1" s="4" t="inlineStr">
        <is>
          <t>Item No.</t>
        </is>
      </c>
      <c r="B1" s="4" t="inlineStr">
        <is>
          <t>Item Description</t>
        </is>
      </c>
      <c r="C1" s="4" t="inlineStr">
        <is>
          <t>Case Qty</t>
        </is>
      </c>
      <c r="D1" s="4" t="inlineStr">
        <is>
          <t>Box Qty</t>
        </is>
      </c>
      <c r="E1" s="72" t="inlineStr">
        <is>
          <t>New Case Qty</t>
        </is>
      </c>
      <c r="F1" s="4" t="inlineStr">
        <is>
          <t>Note</t>
        </is>
      </c>
    </row>
    <row r="2">
      <c r="A2" s="21" t="n">
        <v>3125</v>
      </c>
      <c r="B2" s="21" t="inlineStr">
        <is>
          <t>BAZIC Multi Purpose 3" X 5" Card File Box</t>
        </is>
      </c>
      <c r="C2" s="21" t="n">
        <v>36</v>
      </c>
      <c r="D2" s="21" t="inlineStr"/>
      <c r="E2" s="21" t="n">
        <v>72</v>
      </c>
      <c r="F2" s="21" t="inlineStr">
        <is>
          <t>Buddle box size BX- 18 x 14 x 23</t>
        </is>
      </c>
    </row>
    <row r="3">
      <c r="A3" s="21" t="n">
        <v>839</v>
      </c>
      <c r="B3" s="21" t="inlineStr">
        <is>
          <t>BAZIC Glitter Bright Color Multipurpose Utility Box</t>
        </is>
      </c>
      <c r="C3" s="21" t="n">
        <v>24</v>
      </c>
      <c r="D3" s="21" t="inlineStr"/>
      <c r="E3" s="21" t="n">
        <v>48</v>
      </c>
      <c r="F3" s="21" t="inlineStr">
        <is>
          <t>Buddle box size BX- 17 x 16.5 x 22</t>
        </is>
      </c>
    </row>
    <row r="4">
      <c r="A4" s="21" t="n">
        <v>840</v>
      </c>
      <c r="B4" s="21" t="inlineStr">
        <is>
          <t>BAZIC Clear Multipurpose Utility Box</t>
        </is>
      </c>
      <c r="C4" s="21" t="n">
        <v>24</v>
      </c>
      <c r="D4" s="21" t="inlineStr"/>
      <c r="E4" s="21" t="n">
        <v>48</v>
      </c>
      <c r="F4" s="21" t="inlineStr">
        <is>
          <t>Buddle box size BX- 17 x 16.5 x 22</t>
        </is>
      </c>
    </row>
    <row r="5">
      <c r="A5" s="21" t="n">
        <v>841</v>
      </c>
      <c r="B5" s="21" t="inlineStr">
        <is>
          <t>BAZIC Bright Color Multipurpose Utility Box</t>
        </is>
      </c>
      <c r="C5" s="21" t="n">
        <v>24</v>
      </c>
      <c r="D5" s="21" t="inlineStr"/>
      <c r="E5" s="21" t="n">
        <v>48</v>
      </c>
      <c r="F5" s="21" t="inlineStr">
        <is>
          <t>Buddle box size BX- 16.75 x 16.5 x 22</t>
        </is>
      </c>
    </row>
    <row r="6">
      <c r="A6" s="21" t="n">
        <v>842</v>
      </c>
      <c r="B6" s="21" t="inlineStr">
        <is>
          <t>BAZIC Classic Multipurpose Utility Box</t>
        </is>
      </c>
      <c r="C6" s="21" t="n">
        <v>24</v>
      </c>
      <c r="D6" s="21" t="inlineStr"/>
      <c r="E6" s="21" t="n">
        <v>48</v>
      </c>
      <c r="F6" s="21" t="inlineStr">
        <is>
          <t>Buddle box size BX- 17 x 16.5 x 22</t>
        </is>
      </c>
    </row>
    <row r="7">
      <c r="A7" s="21" t="n">
        <v>850</v>
      </c>
      <c r="B7" s="21" t="inlineStr">
        <is>
          <t>BAZIC Bright Multipurpose Ruler Length Utility Box</t>
        </is>
      </c>
      <c r="C7" s="21" t="n">
        <v>12</v>
      </c>
      <c r="D7" s="21" t="inlineStr"/>
      <c r="E7" s="21" t="n">
        <v>24</v>
      </c>
      <c r="F7" s="21" t="inlineStr">
        <is>
          <t>Buddle box size BX- 16.5 x 14.25 x 22</t>
        </is>
      </c>
    </row>
    <row r="8">
      <c r="A8" s="21" t="n">
        <v>851</v>
      </c>
      <c r="B8" s="21" t="inlineStr">
        <is>
          <t>BAZIC Clear Multipurpose Ruler Length Utility Box</t>
        </is>
      </c>
      <c r="C8" s="21" t="n">
        <v>12</v>
      </c>
      <c r="D8" s="21" t="inlineStr"/>
      <c r="E8" s="21" t="n">
        <v>24</v>
      </c>
      <c r="F8" s="21" t="inlineStr">
        <is>
          <t>Buddle box size BX- 16.5 x 14 x 22.5</t>
        </is>
      </c>
    </row>
    <row r="9">
      <c r="A9" s="21" t="n">
        <v>3161</v>
      </c>
      <c r="B9" s="21" t="inlineStr">
        <is>
          <t>BAZIC Asst. Color 8-Pocket Folder</t>
        </is>
      </c>
      <c r="C9" s="21" t="n">
        <v>12</v>
      </c>
      <c r="D9" s="21" t="inlineStr"/>
      <c r="E9" s="21" t="n">
        <v>30</v>
      </c>
      <c r="F9" s="21" t="inlineStr">
        <is>
          <t>New box size BX- 13.25 x 10.75 x 12.75</t>
        </is>
      </c>
    </row>
    <row r="10">
      <c r="A10" s="21" t="n">
        <v>3450</v>
      </c>
      <c r="B10" s="21" t="inlineStr">
        <is>
          <t>BAZIC 4 FL OZ (120 mL) Celestial Series Glitter Glue</t>
        </is>
      </c>
      <c r="C10" s="21" t="n">
        <v>36</v>
      </c>
      <c r="D10" s="21" t="inlineStr"/>
      <c r="E10" s="21" t="n">
        <v>84</v>
      </c>
      <c r="F10" s="21" t="inlineStr">
        <is>
          <t>New box size BX- 13.25 x 10.75 x 12.75</t>
        </is>
      </c>
    </row>
    <row r="11">
      <c r="A11" s="21" t="n">
        <v>3451</v>
      </c>
      <c r="B11" s="21" t="inlineStr">
        <is>
          <t>BAZIC 6.76 FL OZ (200 mL) Cosmic Series Glitter Glue</t>
        </is>
      </c>
      <c r="C11" s="21" t="n">
        <v>24</v>
      </c>
      <c r="D11" s="21" t="inlineStr"/>
      <c r="E11" s="21" t="n">
        <v>60</v>
      </c>
      <c r="F11" s="21" t="inlineStr">
        <is>
          <t>New box size BX- 14 x 13.75 x 16.75</t>
        </is>
      </c>
    </row>
    <row r="12">
      <c r="A12" s="21" t="n">
        <v>4102</v>
      </c>
      <c r="B12" s="21" t="inlineStr">
        <is>
          <t>BAZIC 1/2" Green 3-Ring View Binder w/ 2-Pockets</t>
        </is>
      </c>
      <c r="C12" s="21" t="n">
        <v>12</v>
      </c>
      <c r="D12" s="21" t="inlineStr"/>
      <c r="E12" s="21" t="n">
        <v>24</v>
      </c>
      <c r="F12" s="21" t="inlineStr">
        <is>
          <t>New box size BX- 13.25 x 10.75 x 12.75</t>
        </is>
      </c>
    </row>
    <row r="13">
      <c r="A13" s="21" t="n">
        <v>5472</v>
      </c>
      <c r="B13" s="21" t="inlineStr">
        <is>
          <t>BAZIC 80 Ct. 5" x 7" Poly Cover Personal Composition Book</t>
        </is>
      </c>
      <c r="C13" s="21" t="n">
        <v>48</v>
      </c>
      <c r="D13" s="21" t="inlineStr"/>
      <c r="E13" s="21" t="n">
        <v>96</v>
      </c>
      <c r="F13" s="21" t="inlineStr">
        <is>
          <t>New box size BX- 13.25 x 10.75 x 12.75</t>
        </is>
      </c>
    </row>
    <row r="14">
      <c r="A14" s="21" t="n">
        <v>5476</v>
      </c>
      <c r="B14" s="21" t="inlineStr">
        <is>
          <t>BAZIC 100 Ct. 5" X 7" Poly Cover Personal / Assignment Spiral Notebook</t>
        </is>
      </c>
      <c r="C14" s="21" t="n">
        <v>36</v>
      </c>
      <c r="D14" s="21" t="inlineStr"/>
      <c r="E14" s="21" t="n">
        <v>72</v>
      </c>
      <c r="F14" s="21" t="inlineStr">
        <is>
          <t>New box size BX- 13.25 x 10.75 x 12.75</t>
        </is>
      </c>
    </row>
    <row r="15">
      <c r="A15" s="21" t="n">
        <v>581</v>
      </c>
      <c r="B15" s="21" t="inlineStr">
        <is>
          <t>BAZIC C/R 80 Ct. 1-Subject Wireless Notebook</t>
        </is>
      </c>
      <c r="C15" s="21" t="n">
        <v>24</v>
      </c>
      <c r="D15" s="21" t="inlineStr"/>
      <c r="E15" s="21" t="n">
        <v>48</v>
      </c>
      <c r="F15" s="21" t="inlineStr">
        <is>
          <t>New box size BX- 13.25 x 10.75 x 12.75</t>
        </is>
      </c>
    </row>
    <row r="16">
      <c r="A16" s="21" t="n">
        <v>582</v>
      </c>
      <c r="B16" s="21" t="inlineStr">
        <is>
          <t>BAZIC W/R 80 Ct. 1-Subject Wireless Notebook</t>
        </is>
      </c>
      <c r="C16" s="21" t="n">
        <v>24</v>
      </c>
      <c r="D16" s="21" t="inlineStr"/>
      <c r="E16" s="21" t="n">
        <v>48</v>
      </c>
      <c r="F16" s="21" t="inlineStr">
        <is>
          <t>New box size BX- 13.25 x 10.75 x 12.75</t>
        </is>
      </c>
    </row>
    <row r="17">
      <c r="A17" s="21" t="n">
        <v>847</v>
      </c>
      <c r="B17" s="21" t="inlineStr">
        <is>
          <t>BAZIC Basix Clear Multipurpose Utility Box</t>
        </is>
      </c>
      <c r="C17" s="21" t="n">
        <v>24</v>
      </c>
      <c r="D17" s="21" t="inlineStr"/>
      <c r="E17" s="21" t="n">
        <v>40</v>
      </c>
      <c r="F17" s="21" t="inlineStr">
        <is>
          <t>New box size BX- 21 x 11.5 x 18.5</t>
        </is>
      </c>
      <c r="G17" t="inlineStr">
        <is>
          <t>Original Case Qty</t>
        </is>
      </c>
    </row>
    <row r="18">
      <c r="A18" s="21" t="n">
        <v>3121</v>
      </c>
      <c r="B18" s="21" t="inlineStr">
        <is>
          <t>BAZIC 1" Swirl Poly 3-Ring Binder w/ Pocket</t>
        </is>
      </c>
      <c r="C18" s="21" t="n">
        <v>48</v>
      </c>
      <c r="D18" s="21" t="inlineStr"/>
      <c r="E18" s="21" t="n">
        <v>60</v>
      </c>
      <c r="F18" s="21" t="inlineStr">
        <is>
          <t>BX-191313</t>
        </is>
      </c>
      <c r="G18" t="n">
        <v>48</v>
      </c>
    </row>
    <row r="19">
      <c r="A19" s="21" t="n">
        <v>3126</v>
      </c>
      <c r="B19" s="21" t="inlineStr">
        <is>
          <t>BAZIC 1" Matte Bright Color Poly 3-Ring Binder w/ Pocket</t>
        </is>
      </c>
      <c r="C19" s="21" t="n">
        <v>48</v>
      </c>
      <c r="D19" s="21" t="inlineStr"/>
      <c r="E19" s="21" t="n">
        <v>60</v>
      </c>
      <c r="F19" s="21" t="inlineStr">
        <is>
          <t>BX-191313</t>
        </is>
      </c>
      <c r="G19" t="n">
        <v>48</v>
      </c>
    </row>
    <row r="20">
      <c r="A20" s="21" t="n">
        <v>3132</v>
      </c>
      <c r="B20" s="21" t="inlineStr">
        <is>
          <t>BAZIC 1" Matte Color Poly 3-Ring Binder w/ Pocket</t>
        </is>
      </c>
      <c r="C20" s="21" t="n">
        <v>48</v>
      </c>
      <c r="D20" s="21" t="inlineStr"/>
      <c r="E20" s="21" t="n">
        <v>60</v>
      </c>
      <c r="F20" s="21" t="inlineStr">
        <is>
          <t>BX-191313</t>
        </is>
      </c>
      <c r="G20" t="n">
        <v>48</v>
      </c>
    </row>
    <row r="21">
      <c r="A21" s="21" t="n">
        <v>3167</v>
      </c>
      <c r="B21" s="21" t="inlineStr">
        <is>
          <t>BAZIC 1" Asst. Pastel Color 3-Ring View Binder w/ 2-Pockets</t>
        </is>
      </c>
      <c r="C21" s="21" t="n">
        <v>24</v>
      </c>
      <c r="D21" s="21" t="inlineStr"/>
      <c r="E21" s="21" t="n">
        <v>40</v>
      </c>
      <c r="F21" s="21" t="inlineStr">
        <is>
          <t>BX-191313</t>
        </is>
      </c>
      <c r="G21" t="n">
        <v>24</v>
      </c>
    </row>
    <row r="22">
      <c r="A22" t="n">
        <v>3128</v>
      </c>
      <c r="B22" t="inlineStr">
        <is>
          <t>BAZIC 1" Glitter Poly 3-Ring Binder w/ Pocket</t>
        </is>
      </c>
      <c r="C22" t="n">
        <v>48</v>
      </c>
      <c r="D22" t="inlineStr"/>
      <c r="F22" t="inlineStr">
        <is>
          <t>0.5 inch, ok to fit into original case</t>
        </is>
      </c>
    </row>
    <row r="23">
      <c r="A23" t="n">
        <v>3130</v>
      </c>
      <c r="B23" t="inlineStr">
        <is>
          <t>BAZIC 1/2" Poly 3-Ring Presentation View Binder w/ Pocket</t>
        </is>
      </c>
      <c r="C23" t="n">
        <v>48</v>
      </c>
      <c r="D23" t="inlineStr"/>
      <c r="F23" t="inlineStr">
        <is>
          <t>0.5 inch, ok to fit into original case</t>
        </is>
      </c>
    </row>
    <row r="24">
      <c r="A24" t="n">
        <v>44</v>
      </c>
      <c r="B24" t="inlineStr">
        <is>
          <t>OPTIMUS (92) 11" X 17" Ledger Size Copy Paper (5 Reams/Case)</t>
        </is>
      </c>
      <c r="C24" t="n">
        <v>5</v>
      </c>
    </row>
    <row r="25">
      <c r="A25" t="n">
        <v>402</v>
      </c>
      <c r="B25" t="inlineStr">
        <is>
          <t>APEX PLUS 8.5" X 11" Super White Copy Paper (10 Reams/Case)</t>
        </is>
      </c>
      <c r="C25" t="n">
        <v>10</v>
      </c>
    </row>
    <row r="26">
      <c r="A26" t="n">
        <v>2242</v>
      </c>
      <c r="B26" t="inlineStr">
        <is>
          <t>4" X 4" Mini Tin Pail with Handle</t>
        </is>
      </c>
      <c r="C26" t="n">
        <v>48</v>
      </c>
    </row>
    <row r="27">
      <c r="A27" t="n">
        <v>10111</v>
      </c>
      <c r="B27" t="inlineStr">
        <is>
          <t>S Latex Examination Gloves (100/box)</t>
        </is>
      </c>
      <c r="C27" t="n">
        <v>10</v>
      </c>
    </row>
    <row r="28">
      <c r="A28" t="n">
        <v>10112</v>
      </c>
      <c r="B28" t="inlineStr">
        <is>
          <t>M Latex Examination Gloves (100/box)</t>
        </is>
      </c>
      <c r="C28" t="n">
        <v>10</v>
      </c>
    </row>
    <row r="29">
      <c r="A29" t="n">
        <v>10113</v>
      </c>
      <c r="B29" t="inlineStr">
        <is>
          <t>L Latex Examination Gloves (100/box)</t>
        </is>
      </c>
      <c r="C29" t="n">
        <v>10</v>
      </c>
    </row>
    <row r="30">
      <c r="A30" t="n">
        <v>10114</v>
      </c>
      <c r="B30" t="inlineStr">
        <is>
          <t>XL Latex Examination Gloves (100/box)</t>
        </is>
      </c>
      <c r="C30" t="n">
        <v>10</v>
      </c>
    </row>
    <row r="31">
      <c r="A31" t="n">
        <v>1030</v>
      </c>
      <c r="B31" t="inlineStr">
        <is>
          <t>BAZIC 16" Black Basic Backpack</t>
        </is>
      </c>
      <c r="C31" t="n">
        <v>12</v>
      </c>
      <c r="D31" t="inlineStr"/>
    </row>
    <row r="32">
      <c r="A32" t="n">
        <v>1031</v>
      </c>
      <c r="B32" t="inlineStr">
        <is>
          <t>BAZIC 16" Blue Basic Backpack</t>
        </is>
      </c>
      <c r="C32" t="n">
        <v>12</v>
      </c>
    </row>
    <row r="33">
      <c r="A33" t="n">
        <v>1032</v>
      </c>
      <c r="B33" t="inlineStr">
        <is>
          <t>BAZIC 16" Red Basic Backpack</t>
        </is>
      </c>
      <c r="C33" t="n">
        <v>12</v>
      </c>
    </row>
    <row r="34">
      <c r="A34" t="n">
        <v>1033</v>
      </c>
      <c r="B34" t="inlineStr">
        <is>
          <t>BAZIC 16" Green Basic Backpack</t>
        </is>
      </c>
      <c r="C34" t="n">
        <v>12</v>
      </c>
      <c r="D34" t="inlineStr"/>
    </row>
    <row r="35">
      <c r="A35" t="n">
        <v>1034</v>
      </c>
      <c r="B35" t="inlineStr">
        <is>
          <t>BAZIC 16" Lime Green Basic Backpack</t>
        </is>
      </c>
      <c r="C35" t="n">
        <v>12</v>
      </c>
      <c r="D35" t="inlineStr"/>
    </row>
    <row r="36">
      <c r="A36" t="n">
        <v>1036</v>
      </c>
      <c r="B36" t="inlineStr">
        <is>
          <t>BAZIC 16" Fuchsia Basic Backpack</t>
        </is>
      </c>
      <c r="C36" t="n">
        <v>12</v>
      </c>
    </row>
    <row r="37">
      <c r="A37" t="n">
        <v>1037</v>
      </c>
      <c r="B37" t="inlineStr">
        <is>
          <t>BAZIC 16" Purple Basic Backpack</t>
        </is>
      </c>
      <c r="C37" t="n">
        <v>12</v>
      </c>
      <c r="D37" t="inlineStr"/>
    </row>
    <row r="38">
      <c r="A38" t="n">
        <v>103820</v>
      </c>
      <c r="B38" t="inlineStr">
        <is>
          <t>HAMMERMILL 8.5" X 11" Turquoise Colored Paper (10 Reams/Case)</t>
        </is>
      </c>
      <c r="C38" t="n">
        <v>10</v>
      </c>
    </row>
    <row r="39">
      <c r="A39" t="n">
        <v>1039</v>
      </c>
      <c r="B39" t="inlineStr">
        <is>
          <t>BAZIC 16" Burgundy Basic Backpack</t>
        </is>
      </c>
      <c r="C39" t="n">
        <v>12</v>
      </c>
    </row>
    <row r="40">
      <c r="A40" t="n">
        <v>1040</v>
      </c>
      <c r="B40" t="inlineStr">
        <is>
          <t>BAZIC 16" Navy Blue Basic Backpack</t>
        </is>
      </c>
      <c r="C40" t="n">
        <v>12</v>
      </c>
      <c r="D40" t="inlineStr"/>
    </row>
    <row r="41">
      <c r="A41" t="n">
        <v>1041</v>
      </c>
      <c r="B41" t="inlineStr">
        <is>
          <t>BAZIC 16" Gray Basic Backpack</t>
        </is>
      </c>
      <c r="C41" t="n">
        <v>12</v>
      </c>
    </row>
    <row r="42">
      <c r="A42" t="n">
        <v>1042</v>
      </c>
      <c r="B42" t="inlineStr">
        <is>
          <t>BAZIC 16" Mustard Basic Backpack</t>
        </is>
      </c>
      <c r="C42" t="n">
        <v>12</v>
      </c>
    </row>
    <row r="43">
      <c r="A43" t="n">
        <v>1050</v>
      </c>
      <c r="B43" t="inlineStr">
        <is>
          <t>BAZIC 17" Black Classic Backpack</t>
        </is>
      </c>
      <c r="C43" t="n">
        <v>12</v>
      </c>
    </row>
    <row r="44">
      <c r="A44" t="n">
        <v>1051</v>
      </c>
      <c r="B44" t="inlineStr">
        <is>
          <t>BAZIC 17" Blue Classic Backpack</t>
        </is>
      </c>
      <c r="C44" t="n">
        <v>12</v>
      </c>
    </row>
    <row r="45">
      <c r="A45" t="n">
        <v>1052</v>
      </c>
      <c r="B45" t="inlineStr">
        <is>
          <t>BAZIC 17" Red Classic Backpack</t>
        </is>
      </c>
      <c r="C45" t="n">
        <v>12</v>
      </c>
      <c r="D45" t="inlineStr"/>
    </row>
    <row r="46">
      <c r="A46" t="n">
        <v>1053</v>
      </c>
      <c r="B46" t="inlineStr">
        <is>
          <t>BAZIC 17" Green Classic Backpack</t>
        </is>
      </c>
      <c r="C46" t="n">
        <v>12</v>
      </c>
      <c r="D46" t="inlineStr"/>
    </row>
    <row r="47">
      <c r="A47" t="n">
        <v>1054</v>
      </c>
      <c r="B47" t="inlineStr">
        <is>
          <t>BAZIC 17" Lime Green Classic Backpack</t>
        </is>
      </c>
      <c r="C47" t="n">
        <v>12</v>
      </c>
    </row>
    <row r="48">
      <c r="A48" t="n">
        <v>1055</v>
      </c>
      <c r="B48" t="inlineStr">
        <is>
          <t>BAZIC 17" Cyan Classic Backpack</t>
        </is>
      </c>
      <c r="C48" t="n">
        <v>12</v>
      </c>
    </row>
    <row r="49">
      <c r="A49" t="n">
        <v>1056</v>
      </c>
      <c r="B49" t="inlineStr">
        <is>
          <t>BAZIC 17" Fuchsia Classic Backpack</t>
        </is>
      </c>
      <c r="C49" t="n">
        <v>12</v>
      </c>
    </row>
    <row r="50">
      <c r="A50" t="n">
        <v>1057</v>
      </c>
      <c r="B50" t="inlineStr">
        <is>
          <t>BAZIC 17" Purple Classic Backpack</t>
        </is>
      </c>
      <c r="C50" t="n">
        <v>12</v>
      </c>
    </row>
    <row r="51">
      <c r="A51" t="n">
        <v>1058</v>
      </c>
      <c r="B51" t="inlineStr">
        <is>
          <t>BAZIC 17" Orange Classic Backpack</t>
        </is>
      </c>
      <c r="C51" t="n">
        <v>12</v>
      </c>
    </row>
    <row r="52">
      <c r="A52" t="n">
        <v>1059</v>
      </c>
      <c r="B52" t="inlineStr">
        <is>
          <t>BAZIC 17" Burgundy Classic Backpack</t>
        </is>
      </c>
      <c r="C52" t="n">
        <v>12</v>
      </c>
    </row>
    <row r="53">
      <c r="A53" t="n">
        <v>1060</v>
      </c>
      <c r="B53" t="inlineStr">
        <is>
          <t>BAZIC 17" Navy Blue Classic Backpack</t>
        </is>
      </c>
      <c r="C53" t="n">
        <v>12</v>
      </c>
      <c r="D53" t="inlineStr"/>
    </row>
    <row r="54">
      <c r="A54" t="n">
        <v>1061</v>
      </c>
      <c r="B54" t="inlineStr">
        <is>
          <t>BAZIC 17" Gray Classic Backpack</t>
        </is>
      </c>
      <c r="C54" t="n">
        <v>12</v>
      </c>
    </row>
    <row r="55">
      <c r="A55" t="n">
        <v>1062</v>
      </c>
      <c r="B55" t="inlineStr">
        <is>
          <t>BAZIC 17" Mustard Classic Backpack</t>
        </is>
      </c>
      <c r="C55" t="n">
        <v>12</v>
      </c>
    </row>
    <row r="56">
      <c r="A56" t="n">
        <v>1080</v>
      </c>
      <c r="B56" t="inlineStr">
        <is>
          <t>BAZIC 17" Olympus Backpack - Assorted Color</t>
        </is>
      </c>
      <c r="C56" t="n">
        <v>24</v>
      </c>
    </row>
    <row r="57">
      <c r="A57" t="n">
        <v>11002</v>
      </c>
      <c r="C57" t="n">
        <v>60</v>
      </c>
      <c r="D57" t="n">
        <v>5</v>
      </c>
    </row>
    <row r="58">
      <c r="A58" t="n">
        <v>114</v>
      </c>
      <c r="B58" t="inlineStr">
        <is>
          <t>BAZIC Multipurpose Utility Knife</t>
        </is>
      </c>
      <c r="C58" t="n">
        <v>144</v>
      </c>
      <c r="D58" t="n">
        <v>24</v>
      </c>
    </row>
    <row r="59">
      <c r="A59" t="n">
        <v>115</v>
      </c>
      <c r="B59" t="inlineStr">
        <is>
          <t>BAZIC Razor Replacement Blade with Tube (8/Tube)</t>
        </is>
      </c>
      <c r="C59" t="n">
        <v>360</v>
      </c>
      <c r="D59" t="n">
        <v>24</v>
      </c>
    </row>
    <row r="60">
      <c r="A60" t="n">
        <v>117</v>
      </c>
      <c r="B60" t="inlineStr">
        <is>
          <t>BAZIC Utility Knife Replacement Blade with tube (8/Tube)</t>
        </is>
      </c>
      <c r="C60" t="n">
        <v>360</v>
      </c>
      <c r="D60" t="n">
        <v>24</v>
      </c>
    </row>
    <row r="61">
      <c r="A61" t="n">
        <v>120</v>
      </c>
      <c r="B61" t="inlineStr">
        <is>
          <t>BAZIC Steel Top Multipurpose Cutter w/ Cushion Grip</t>
        </is>
      </c>
      <c r="C61" t="n">
        <v>144</v>
      </c>
      <c r="D61" t="n">
        <v>24</v>
      </c>
    </row>
    <row r="62">
      <c r="A62" t="n">
        <v>1200</v>
      </c>
      <c r="B62" t="inlineStr">
        <is>
          <t>BAZIC Black Fine Tip Dry-Erase Markers (4/Pack)</t>
        </is>
      </c>
      <c r="C62" t="n">
        <v>144</v>
      </c>
      <c r="D62" t="n">
        <v>24</v>
      </c>
    </row>
    <row r="63">
      <c r="A63" t="n">
        <v>12009</v>
      </c>
      <c r="B63" t="inlineStr">
        <is>
          <t>MY FIRST Coloring &amp; Activity Book</t>
        </is>
      </c>
      <c r="C63" t="n">
        <v>48</v>
      </c>
    </row>
    <row r="64">
      <c r="A64" t="n">
        <v>1201</v>
      </c>
      <c r="B64" t="inlineStr">
        <is>
          <t>BAZIC Assorted Colors Fine Tip Dry-Erase Markers (4/Pack)</t>
        </is>
      </c>
      <c r="C64" t="n">
        <v>144</v>
      </c>
      <c r="D64" t="n">
        <v>24</v>
      </c>
    </row>
    <row r="65">
      <c r="A65" t="n">
        <v>1202</v>
      </c>
      <c r="B65" t="inlineStr">
        <is>
          <t>BAZIC Assorted Colors Fine Tip Dry-Erase Markers (6/Pack)</t>
        </is>
      </c>
      <c r="C65" t="n">
        <v>72</v>
      </c>
      <c r="D65" t="n">
        <v>12</v>
      </c>
    </row>
    <row r="66">
      <c r="A66" t="n">
        <v>1203</v>
      </c>
      <c r="B66" t="inlineStr">
        <is>
          <t>BAZIC Bright Colors Fine Tip Dry-Erase Markers (6/Pack)</t>
        </is>
      </c>
      <c r="C66" t="n">
        <v>72</v>
      </c>
      <c r="D66" t="n">
        <v>12</v>
      </c>
    </row>
    <row r="67">
      <c r="A67" t="n">
        <v>1204</v>
      </c>
      <c r="B67" t="inlineStr">
        <is>
          <t>BAZIC Bright Colors Fine Tip Dry-Erase Markers (4/Pack)</t>
        </is>
      </c>
      <c r="C67" t="n">
        <v>144</v>
      </c>
      <c r="D67" t="n">
        <v>24</v>
      </c>
    </row>
    <row r="68">
      <c r="A68" t="n">
        <v>1206</v>
      </c>
      <c r="B68" t="inlineStr">
        <is>
          <t>BAZIC Black Fine Tip Permanent Markers w/ Pocket Clip (5/Pack)</t>
        </is>
      </c>
      <c r="C68" t="n">
        <v>144</v>
      </c>
      <c r="D68" t="n">
        <v>24</v>
      </c>
    </row>
    <row r="69">
      <c r="A69" t="n">
        <v>1207</v>
      </c>
      <c r="B69" t="inlineStr">
        <is>
          <t>BAZIC Dry Erase Starter Kit</t>
        </is>
      </c>
      <c r="C69" t="n">
        <v>12</v>
      </c>
    </row>
    <row r="70">
      <c r="A70" t="n">
        <v>1208</v>
      </c>
      <c r="B70" t="inlineStr">
        <is>
          <t>BAZIC 3 Assorted Colors Chisel Tip Dry-Erase Markers w/ Eraser</t>
        </is>
      </c>
      <c r="C70" t="n">
        <v>72</v>
      </c>
      <c r="D70" t="n">
        <v>24</v>
      </c>
    </row>
    <row r="71">
      <c r="A71" t="n">
        <v>1209</v>
      </c>
      <c r="B71" t="inlineStr">
        <is>
          <t>BAZIC Bright Colors Fine Tip Permanent Markers w/ Pocket Clip (5/Pack)</t>
        </is>
      </c>
      <c r="C71" t="n">
        <v>144</v>
      </c>
      <c r="D71" t="n">
        <v>24</v>
      </c>
    </row>
    <row r="72">
      <c r="A72" t="n">
        <v>1210</v>
      </c>
      <c r="B72" t="inlineStr">
        <is>
          <t>BAZIC Assorted Colors Fine Tip Permanent Markers w/ Pocket Clip (5/Pack)</t>
        </is>
      </c>
      <c r="C72" t="n">
        <v>144</v>
      </c>
      <c r="D72" t="n">
        <v>24</v>
      </c>
    </row>
    <row r="73">
      <c r="A73" t="n">
        <v>12108</v>
      </c>
      <c r="B73" t="inlineStr">
        <is>
          <t>JUMBO Fun Coloring &amp; Activity Book</t>
        </is>
      </c>
      <c r="C73" t="n">
        <v>48</v>
      </c>
    </row>
    <row r="74">
      <c r="A74" t="n">
        <v>12122</v>
      </c>
      <c r="B74" t="inlineStr">
        <is>
          <t>JUMBO PRINCESS Coloring &amp; Activity Book</t>
        </is>
      </c>
      <c r="C74" t="n">
        <v>48</v>
      </c>
    </row>
    <row r="75">
      <c r="A75" t="n">
        <v>1213</v>
      </c>
      <c r="B75" t="inlineStr">
        <is>
          <t>BAZIC 8 mm Jumbo Chisel Tip Permanent Markers (2/Pack)</t>
        </is>
      </c>
      <c r="C75" t="n">
        <v>144</v>
      </c>
      <c r="D75" t="n">
        <v>24</v>
      </c>
    </row>
    <row r="76">
      <c r="A76" t="n">
        <v>12146</v>
      </c>
      <c r="B76" t="inlineStr">
        <is>
          <t>JUMBO FAIRIES / MERMAIDS Coloring &amp; Activity Book</t>
        </is>
      </c>
      <c r="C76" t="n">
        <v>48</v>
      </c>
    </row>
    <row r="77">
      <c r="A77" t="n">
        <v>12153</v>
      </c>
      <c r="B77" t="inlineStr">
        <is>
          <t>JUMBO MY FIRST Coloring Book</t>
        </is>
      </c>
      <c r="C77" t="n">
        <v>48</v>
      </c>
    </row>
    <row r="78">
      <c r="A78" t="n">
        <v>1216</v>
      </c>
      <c r="B78" t="inlineStr">
        <is>
          <t>BAZIC Assorted Colors Chisel Tip Jumbo Permanent Markers (3/Pk)</t>
        </is>
      </c>
      <c r="C78" t="n">
        <v>144</v>
      </c>
      <c r="D78" t="n">
        <v>24</v>
      </c>
    </row>
    <row r="79">
      <c r="A79" t="n">
        <v>1217</v>
      </c>
      <c r="B79" t="inlineStr">
        <is>
          <t>BAZIC Black Chisel Tip Jumbo Permanent Markers (3/Pack)</t>
        </is>
      </c>
      <c r="C79" t="n">
        <v>144</v>
      </c>
      <c r="D79" t="n">
        <v>24</v>
      </c>
    </row>
    <row r="80">
      <c r="A80" t="n">
        <v>1220</v>
      </c>
      <c r="B80" t="inlineStr">
        <is>
          <t>BAZIC 10 Colors Broad Line Mini Washable Markers</t>
        </is>
      </c>
      <c r="C80" t="n">
        <v>144</v>
      </c>
      <c r="D80" t="n">
        <v>24</v>
      </c>
    </row>
    <row r="81">
      <c r="A81" t="n">
        <v>1223</v>
      </c>
      <c r="B81" t="inlineStr">
        <is>
          <t>BAZIC 10 Classic Colors Broad Line Jumbo Washable Markers</t>
        </is>
      </c>
      <c r="C81" t="n">
        <v>144</v>
      </c>
      <c r="D81" t="n">
        <v>24</v>
      </c>
    </row>
    <row r="82">
      <c r="A82" t="n">
        <v>1224</v>
      </c>
      <c r="B82" t="inlineStr">
        <is>
          <t>BAZIC 10 Colors Super Tip Washable Markers</t>
        </is>
      </c>
      <c r="C82" t="n">
        <v>144</v>
      </c>
      <c r="D82" t="n">
        <v>24</v>
      </c>
    </row>
    <row r="83">
      <c r="A83" t="n">
        <v>1225</v>
      </c>
      <c r="B83" t="inlineStr">
        <is>
          <t>BAZIC 8 Colors Broad Line Jumbo Washable Markers</t>
        </is>
      </c>
      <c r="C83" t="n">
        <v>144</v>
      </c>
      <c r="D83" t="n">
        <v>24</v>
      </c>
    </row>
    <row r="84">
      <c r="A84" t="n">
        <v>1226</v>
      </c>
      <c r="B84" t="inlineStr">
        <is>
          <t>BAZIC Washable Dot Marker</t>
        </is>
      </c>
      <c r="C84" t="n">
        <v>144</v>
      </c>
      <c r="D84" t="n">
        <v>24</v>
      </c>
    </row>
    <row r="85">
      <c r="A85" t="n">
        <v>1227</v>
      </c>
      <c r="B85" t="inlineStr">
        <is>
          <t>BAZIC 6 Colors Washable Dot Markers</t>
        </is>
      </c>
      <c r="C85" t="n">
        <v>12</v>
      </c>
    </row>
    <row r="86">
      <c r="A86" t="n">
        <v>1228</v>
      </c>
      <c r="B86" t="inlineStr">
        <is>
          <t>BAZIC 8 Colors Jumbo Triangle Washable Markers</t>
        </is>
      </c>
      <c r="C86" t="n">
        <v>144</v>
      </c>
      <c r="D86" t="n">
        <v>24</v>
      </c>
    </row>
    <row r="87">
      <c r="A87" t="n">
        <v>12290</v>
      </c>
      <c r="B87" t="inlineStr">
        <is>
          <t>PRINCESS FOIL &amp; EMBOSSED Coloring &amp; Activity Book</t>
        </is>
      </c>
      <c r="C87" t="n">
        <v>48</v>
      </c>
    </row>
    <row r="88">
      <c r="A88" t="n">
        <v>12313</v>
      </c>
      <c r="B88" t="inlineStr">
        <is>
          <t>MERMAIDS FOIL &amp; EMBOSSED Coloring &amp; Activity Book</t>
        </is>
      </c>
      <c r="C88" t="n">
        <v>48</v>
      </c>
    </row>
    <row r="89">
      <c r="A89" t="n">
        <v>1234</v>
      </c>
      <c r="B89" t="inlineStr">
        <is>
          <t>BAZIC 8 Double-Tip Washable Markers</t>
        </is>
      </c>
      <c r="C89" t="n">
        <v>144</v>
      </c>
      <c r="D89" t="n">
        <v>24</v>
      </c>
    </row>
    <row r="90">
      <c r="A90" t="n">
        <v>1235</v>
      </c>
      <c r="B90" t="inlineStr">
        <is>
          <t>BAZIC 8 Colors Broad Line Jumbo Washable Markers Classroom Pack (200 Ct)</t>
        </is>
      </c>
      <c r="C90" t="n">
        <v>6</v>
      </c>
    </row>
    <row r="91">
      <c r="A91" t="n">
        <v>1236</v>
      </c>
      <c r="B91" t="inlineStr">
        <is>
          <t>BAZIC 6 Metallic Colors Markers</t>
        </is>
      </c>
      <c r="C91" t="n">
        <v>72</v>
      </c>
      <c r="D91" t="n">
        <v>12</v>
      </c>
    </row>
    <row r="92">
      <c r="A92" t="n">
        <v>1237</v>
      </c>
      <c r="B92" t="inlineStr">
        <is>
          <t>BAZIC Silver &amp; Gold Metallic Markers (2/Pack)</t>
        </is>
      </c>
      <c r="C92" t="n">
        <v>144</v>
      </c>
      <c r="D92" t="n">
        <v>24</v>
      </c>
    </row>
    <row r="93">
      <c r="A93" t="n">
        <v>12399</v>
      </c>
      <c r="B93" t="inlineStr">
        <is>
          <t>BIBLE STORIES Coloring Book</t>
        </is>
      </c>
      <c r="C93" t="n">
        <v>48</v>
      </c>
    </row>
    <row r="94">
      <c r="A94" t="n">
        <v>1240</v>
      </c>
      <c r="B94" t="inlineStr">
        <is>
          <t>BAZIC 40 ml Bingo Marker</t>
        </is>
      </c>
      <c r="C94" t="n">
        <v>144</v>
      </c>
      <c r="D94" t="n">
        <v>24</v>
      </c>
    </row>
    <row r="95">
      <c r="A95" t="n">
        <v>1241</v>
      </c>
      <c r="B95" t="inlineStr">
        <is>
          <t>BAZIC Black Double-Tip Permanent Markers (2/Pack)</t>
        </is>
      </c>
      <c r="C95" t="n">
        <v>144</v>
      </c>
      <c r="D95" t="n">
        <v>24</v>
      </c>
    </row>
    <row r="96">
      <c r="A96" t="n">
        <v>1242</v>
      </c>
      <c r="B96" t="inlineStr">
        <is>
          <t>BAZIC Assorted Colors Double-Tip Permanent Markers (3/Pack)</t>
        </is>
      </c>
      <c r="C96" t="n">
        <v>144</v>
      </c>
      <c r="D96" t="n">
        <v>24</v>
      </c>
    </row>
    <row r="97">
      <c r="A97" t="n">
        <v>1245</v>
      </c>
      <c r="B97" t="inlineStr">
        <is>
          <t>BAZIC Assorted Colors Chisel Tip Jumbo Permanent Markers w/ Grip (3/Pack)</t>
        </is>
      </c>
      <c r="C97" t="n">
        <v>144</v>
      </c>
      <c r="D97" t="n">
        <v>24</v>
      </c>
    </row>
    <row r="98">
      <c r="A98" t="n">
        <v>1246</v>
      </c>
      <c r="B98" t="inlineStr">
        <is>
          <t>BAZIC Black Chisel Tip Jumbo Permanent Markers w/ Grip (3/Pack)</t>
        </is>
      </c>
      <c r="C98" t="n">
        <v>144</v>
      </c>
      <c r="D98" t="n">
        <v>24</v>
      </c>
    </row>
    <row r="99">
      <c r="A99" t="n">
        <v>1247</v>
      </c>
      <c r="B99" t="inlineStr">
        <is>
          <t>BAZIC Assorted Colors Chisel Tip Desk Style Permanent Markers (3/Pack)</t>
        </is>
      </c>
      <c r="C99" t="n">
        <v>144</v>
      </c>
      <c r="D99" t="n">
        <v>24</v>
      </c>
    </row>
    <row r="100">
      <c r="A100" t="n">
        <v>1248</v>
      </c>
      <c r="B100" t="inlineStr">
        <is>
          <t>BAZIC Black Chisel Tip Desk Style Permanent Markers (3/Pack)</t>
        </is>
      </c>
      <c r="C100" t="n">
        <v>144</v>
      </c>
      <c r="D100" t="n">
        <v>24</v>
      </c>
    </row>
    <row r="101">
      <c r="A101" t="n">
        <v>1249</v>
      </c>
      <c r="B101" t="inlineStr">
        <is>
          <t>BAZIC Bright Colors Chisel Tip Dry-Erase Markers (3/Pack)</t>
        </is>
      </c>
      <c r="C101" t="n">
        <v>144</v>
      </c>
      <c r="D101" t="n">
        <v>24</v>
      </c>
    </row>
    <row r="102">
      <c r="A102" t="n">
        <v>1250</v>
      </c>
      <c r="B102" t="inlineStr">
        <is>
          <t>BAZIC Assorted Colors Chisel Tip Dry-Erase Markers (3/Pack)</t>
        </is>
      </c>
      <c r="C102" t="n">
        <v>144</v>
      </c>
      <c r="D102" t="n">
        <v>24</v>
      </c>
    </row>
    <row r="103">
      <c r="A103" t="n">
        <v>12504</v>
      </c>
      <c r="B103" t="inlineStr">
        <is>
          <t>JUMBO CRAZY CARZZZ Coloring &amp; Activity Books</t>
        </is>
      </c>
      <c r="C103" t="n">
        <v>48</v>
      </c>
    </row>
    <row r="104">
      <c r="A104" t="n">
        <v>1251</v>
      </c>
      <c r="B104" t="inlineStr">
        <is>
          <t>BAZIC Black Chisel Tip Dry-Erase Markers (3/Pack)</t>
        </is>
      </c>
      <c r="C104" t="n">
        <v>144</v>
      </c>
      <c r="D104" t="n">
        <v>24</v>
      </c>
    </row>
    <row r="105">
      <c r="A105" t="n">
        <v>1254</v>
      </c>
      <c r="B105" t="inlineStr">
        <is>
          <t>BAZIC Bright Colors Magnetic Dry-Erase Markers (3/Pack)</t>
        </is>
      </c>
      <c r="C105" t="n">
        <v>144</v>
      </c>
      <c r="D105" t="n">
        <v>24</v>
      </c>
    </row>
    <row r="106">
      <c r="A106" t="n">
        <v>1255</v>
      </c>
      <c r="B106" t="inlineStr">
        <is>
          <t>BAZIC Assorted Colors Magnetic Dry-Erase Markers (3/Pack)</t>
        </is>
      </c>
      <c r="C106" t="n">
        <v>144</v>
      </c>
      <c r="D106" t="n">
        <v>24</v>
      </c>
    </row>
    <row r="107">
      <c r="A107" t="n">
        <v>1256</v>
      </c>
      <c r="B107" t="inlineStr">
        <is>
          <t>BAZIC Bright Colors Magnetic Dry-Erase Markers (6/Pack)</t>
        </is>
      </c>
      <c r="C107" t="n">
        <v>72</v>
      </c>
      <c r="D107" t="n">
        <v>12</v>
      </c>
    </row>
    <row r="108">
      <c r="A108" t="n">
        <v>1257</v>
      </c>
      <c r="B108" t="inlineStr">
        <is>
          <t>BAZIC Assorted Colors Chisel Tip Dry-Erase Markers (4/Pack)</t>
        </is>
      </c>
      <c r="C108" t="n">
        <v>144</v>
      </c>
      <c r="D108" t="n">
        <v>24</v>
      </c>
    </row>
    <row r="109">
      <c r="A109" t="n">
        <v>1258</v>
      </c>
      <c r="B109" t="inlineStr">
        <is>
          <t>BAZIC Assorted Colors Magnetic Dry-Erase Markers (6/Pack)</t>
        </is>
      </c>
      <c r="C109" t="n">
        <v>72</v>
      </c>
      <c r="D109" t="n">
        <v>12</v>
      </c>
    </row>
    <row r="110">
      <c r="A110" t="n">
        <v>1259</v>
      </c>
      <c r="B110" t="inlineStr">
        <is>
          <t>BAZIC Bright Colors Chisel Tip Dry-Erase Markers (6/Pack)</t>
        </is>
      </c>
      <c r="C110" t="n">
        <v>72</v>
      </c>
      <c r="D110" t="n">
        <v>12</v>
      </c>
    </row>
    <row r="111">
      <c r="A111" t="n">
        <v>12627</v>
      </c>
      <c r="B111" t="inlineStr">
        <is>
          <t>DINOSAURS Coloring &amp; Activity Book</t>
        </is>
      </c>
      <c r="C111" t="n">
        <v>48</v>
      </c>
    </row>
    <row r="112">
      <c r="A112" t="n">
        <v>1263</v>
      </c>
      <c r="B112" t="inlineStr">
        <is>
          <t>BAZIC Fancy Colors Mini Fine Point Permanent Markers w/ Cap Clip (6/Pack)</t>
        </is>
      </c>
      <c r="C112" t="n">
        <v>144</v>
      </c>
      <c r="D112" t="n">
        <v>24</v>
      </c>
    </row>
    <row r="113">
      <c r="A113" t="n">
        <v>1264</v>
      </c>
      <c r="B113" t="inlineStr">
        <is>
          <t>BAZIC 10 Colors Fine Line Washable Markers</t>
        </is>
      </c>
      <c r="C113" t="n">
        <v>144</v>
      </c>
      <c r="D113" t="n">
        <v>24</v>
      </c>
    </row>
    <row r="114">
      <c r="A114" t="n">
        <v>1265</v>
      </c>
      <c r="B114" t="inlineStr">
        <is>
          <t>BAZIC 20 Colors Fine Line Washable Markers</t>
        </is>
      </c>
      <c r="C114" t="n">
        <v>72</v>
      </c>
      <c r="D114" t="n">
        <v>24</v>
      </c>
    </row>
    <row r="115">
      <c r="A115" t="n">
        <v>1266</v>
      </c>
      <c r="B115" t="inlineStr">
        <is>
          <t>BAZIC 20 Color Super Tip Washable Markers</t>
        </is>
      </c>
      <c r="C115" t="n">
        <v>72</v>
      </c>
      <c r="D115" t="n">
        <v>12</v>
      </c>
    </row>
    <row r="116">
      <c r="A116" t="n">
        <v>1267</v>
      </c>
      <c r="B116" t="inlineStr">
        <is>
          <t>BAZIC 6 Pastel Colors Brush Markers</t>
        </is>
      </c>
      <c r="C116" t="n">
        <v>288</v>
      </c>
      <c r="D116" t="n">
        <v>24</v>
      </c>
    </row>
    <row r="117">
      <c r="A117" t="n">
        <v>1268</v>
      </c>
      <c r="B117" t="inlineStr">
        <is>
          <t>BAZIC 6 Fluorescent Colors Brush Markers</t>
        </is>
      </c>
      <c r="C117" t="n">
        <v>288</v>
      </c>
      <c r="D117" t="n">
        <v>24</v>
      </c>
    </row>
    <row r="118">
      <c r="A118" t="n">
        <v>127</v>
      </c>
      <c r="B118" t="inlineStr">
        <is>
          <t>BAZIC Heavy Duty Self Loading Cutter w/ Grip + 2 Replacement Blades</t>
        </is>
      </c>
      <c r="C118" t="n">
        <v>144</v>
      </c>
      <c r="D118" t="n">
        <v>12</v>
      </c>
    </row>
    <row r="119">
      <c r="A119" t="n">
        <v>1270</v>
      </c>
      <c r="B119" t="inlineStr">
        <is>
          <t>BAZIC Assorted Colors Chisel Tip Dry-Erase Markers (12/Box)</t>
        </is>
      </c>
      <c r="C119" t="n">
        <v>72</v>
      </c>
      <c r="D119" t="n">
        <v>12</v>
      </c>
    </row>
    <row r="120">
      <c r="A120" t="n">
        <v>1271</v>
      </c>
      <c r="B120" t="inlineStr">
        <is>
          <t>BAZIC Black Chisel Tip Dry-Erase Markers (12/Box)</t>
        </is>
      </c>
      <c r="C120" t="n">
        <v>72</v>
      </c>
      <c r="D120" t="n">
        <v>12</v>
      </c>
    </row>
    <row r="121">
      <c r="A121" t="n">
        <v>1272</v>
      </c>
      <c r="B121" t="inlineStr">
        <is>
          <t>BAZIC Bright Colors Chisel Tip Dry-Erase Markers (12/Box)</t>
        </is>
      </c>
      <c r="C121" t="n">
        <v>72</v>
      </c>
      <c r="D121" t="n">
        <v>12</v>
      </c>
    </row>
    <row r="122">
      <c r="A122" t="n">
        <v>1273</v>
      </c>
      <c r="B122" t="inlineStr">
        <is>
          <t>BAZIC Assorted Colors Chisel Tip Desk Style Permanent Markers (12/Box)</t>
        </is>
      </c>
      <c r="C122" t="n">
        <v>72</v>
      </c>
      <c r="D122" t="n">
        <v>12</v>
      </c>
    </row>
    <row r="123">
      <c r="A123" t="n">
        <v>1274</v>
      </c>
      <c r="B123" t="inlineStr">
        <is>
          <t>BAZIC Black Colors Chisel Tip Desk Style Permanent Markers (12/Box)</t>
        </is>
      </c>
      <c r="C123" t="n">
        <v>72</v>
      </c>
      <c r="D123" t="n">
        <v>12</v>
      </c>
    </row>
    <row r="124">
      <c r="A124" t="n">
        <v>1280</v>
      </c>
      <c r="B124" t="inlineStr">
        <is>
          <t>BAZIC 12 Classic Colors Fine Line Washable Markers</t>
        </is>
      </c>
      <c r="C124" t="n">
        <v>144</v>
      </c>
      <c r="D124" t="n">
        <v>24</v>
      </c>
    </row>
    <row r="125">
      <c r="A125" t="n">
        <v>1282</v>
      </c>
      <c r="B125" t="inlineStr">
        <is>
          <t>BAZIC 24 Classic Colors Fine Line Washable Markers</t>
        </is>
      </c>
      <c r="C125" t="n">
        <v>72</v>
      </c>
      <c r="D125" t="n">
        <v>24</v>
      </c>
    </row>
    <row r="126">
      <c r="A126" t="n">
        <v>1285</v>
      </c>
      <c r="B126" t="inlineStr">
        <is>
          <t>BAZIC 6 Colors Washable Scented Markers</t>
        </is>
      </c>
      <c r="C126" t="n">
        <v>144</v>
      </c>
      <c r="D126" t="n">
        <v>24</v>
      </c>
    </row>
    <row r="127">
      <c r="A127" t="n">
        <v>1286</v>
      </c>
      <c r="B127" t="inlineStr">
        <is>
          <t>BAZIC 10 Colors Washable Scented Markers</t>
        </is>
      </c>
      <c r="C127" t="n">
        <v>144</v>
      </c>
      <c r="D127" t="n">
        <v>24</v>
      </c>
    </row>
    <row r="128">
      <c r="A128" t="n">
        <v>1290</v>
      </c>
      <c r="B128" t="inlineStr">
        <is>
          <t>BAZIC Bright Colors Fine Tip Permanent Markers w/ Pocket Clip (8/Pack)</t>
        </is>
      </c>
      <c r="C128" t="n">
        <v>144</v>
      </c>
      <c r="D128" t="n">
        <v>24</v>
      </c>
    </row>
    <row r="129">
      <c r="A129" t="n">
        <v>1291</v>
      </c>
      <c r="B129" t="inlineStr">
        <is>
          <t>BAZIC Assorted Colors Fine Tip Permanent Markers w/ Pocket Clip (8/Pack)</t>
        </is>
      </c>
      <c r="C129" t="n">
        <v>144</v>
      </c>
      <c r="D129" t="n">
        <v>24</v>
      </c>
    </row>
    <row r="130">
      <c r="A130" t="n">
        <v>1295</v>
      </c>
      <c r="B130" t="inlineStr">
        <is>
          <t>BAZIC Black Fine Tip Permanent Markers w/ Pocket Clip (8/Pack)</t>
        </is>
      </c>
      <c r="C130" t="n">
        <v>144</v>
      </c>
      <c r="D130" t="n">
        <v>24</v>
      </c>
    </row>
    <row r="131">
      <c r="A131" t="n">
        <v>130</v>
      </c>
      <c r="B131" t="inlineStr">
        <is>
          <t>BAZIC 9 mm Snap-Off Cutter w/ Cushion Grip</t>
        </is>
      </c>
      <c r="C131" t="n">
        <v>144</v>
      </c>
      <c r="D131" t="n">
        <v>24</v>
      </c>
    </row>
    <row r="132">
      <c r="A132" t="n">
        <v>1301</v>
      </c>
      <c r="B132" t="inlineStr">
        <is>
          <t>BAZIC Magnetic Locker Mirror</t>
        </is>
      </c>
      <c r="C132" t="n">
        <v>72</v>
      </c>
      <c r="D132" t="n">
        <v>24</v>
      </c>
    </row>
    <row r="133">
      <c r="A133" t="n">
        <v>13068</v>
      </c>
      <c r="B133" t="inlineStr">
        <is>
          <t>Brain Teasing Sudoku Puzzle Book Digest Size</t>
        </is>
      </c>
      <c r="C133" t="n">
        <v>48</v>
      </c>
    </row>
    <row r="134">
      <c r="A134" t="n">
        <v>13075</v>
      </c>
      <c r="B134" t="inlineStr">
        <is>
          <t>Brain Teaser Sudoku Puzzle Book</t>
        </is>
      </c>
      <c r="C134" t="n">
        <v>48</v>
      </c>
    </row>
    <row r="135">
      <c r="A135" t="n">
        <v>1320</v>
      </c>
      <c r="B135" t="inlineStr">
        <is>
          <t>BAZIC Magnetic Storage Box</t>
        </is>
      </c>
      <c r="C135" t="n">
        <v>12</v>
      </c>
      <c r="D135" t="inlineStr"/>
    </row>
    <row r="136">
      <c r="A136" t="n">
        <v>13334</v>
      </c>
      <c r="B136" t="inlineStr">
        <is>
          <t>Large Print Find-A-Word Puzzles Book Digest Size</t>
        </is>
      </c>
      <c r="C136" t="n">
        <v>48</v>
      </c>
    </row>
    <row r="137">
      <c r="A137" t="n">
        <v>13389</v>
      </c>
      <c r="B137" t="inlineStr">
        <is>
          <t>Crucigrama-Sopas De Letras Digest Size</t>
        </is>
      </c>
      <c r="C137" t="n">
        <v>48</v>
      </c>
    </row>
    <row r="138">
      <c r="A138" t="n">
        <v>13501</v>
      </c>
      <c r="B138" t="inlineStr">
        <is>
          <t>Large Print Find a Word II Puzzles Book</t>
        </is>
      </c>
      <c r="C138" t="n">
        <v>48</v>
      </c>
    </row>
    <row r="139">
      <c r="A139" t="n">
        <v>13518</v>
      </c>
      <c r="B139" t="inlineStr">
        <is>
          <t>Sopa De Letras Gran Formato</t>
        </is>
      </c>
      <c r="C139" t="n">
        <v>48</v>
      </c>
    </row>
    <row r="140">
      <c r="A140" t="n">
        <v>13556</v>
      </c>
      <c r="B140" t="inlineStr">
        <is>
          <t>Spanish Big Print Find-A-Word II Digest Puzzle Books</t>
        </is>
      </c>
      <c r="C140" t="n">
        <v>48</v>
      </c>
    </row>
    <row r="141">
      <c r="A141" t="n">
        <v>13617</v>
      </c>
      <c r="B141" t="inlineStr">
        <is>
          <t>Spanish Find A Word Puzzle VII</t>
        </is>
      </c>
      <c r="C141" t="n">
        <v>48</v>
      </c>
    </row>
    <row r="142">
      <c r="A142" t="n">
        <v>13624</v>
      </c>
      <c r="B142" t="inlineStr">
        <is>
          <t>Spanish Find A Word Puzzle VIII</t>
        </is>
      </c>
      <c r="C142" t="n">
        <v>48</v>
      </c>
    </row>
    <row r="143">
      <c r="A143" t="n">
        <v>13662</v>
      </c>
      <c r="B143" t="inlineStr">
        <is>
          <t>Jumbo Print Find A Word Puzzle</t>
        </is>
      </c>
      <c r="C143" t="n">
        <v>48</v>
      </c>
    </row>
    <row r="144">
      <c r="A144" t="n">
        <v>137068</v>
      </c>
      <c r="B144" t="inlineStr">
        <is>
          <t>TYPE ITEM #304288</t>
        </is>
      </c>
      <c r="C144" t="n">
        <v>24</v>
      </c>
    </row>
    <row r="145">
      <c r="A145" t="n">
        <v>13800</v>
      </c>
      <c r="B145" t="inlineStr">
        <is>
          <t>KAPPA Maze Craze</t>
        </is>
      </c>
      <c r="C145" t="n">
        <v>48</v>
      </c>
      <c r="D145" t="inlineStr"/>
    </row>
    <row r="146">
      <c r="A146" t="n">
        <v>139</v>
      </c>
      <c r="B146" t="inlineStr">
        <is>
          <t>BAZIC Steel Top Multipurpose Cutter</t>
        </is>
      </c>
      <c r="C146" t="n">
        <v>144</v>
      </c>
      <c r="D146" t="n">
        <v>24</v>
      </c>
    </row>
    <row r="147">
      <c r="A147" t="n">
        <v>1402</v>
      </c>
      <c r="B147" t="inlineStr">
        <is>
          <t>BAZIC 8.5" X 11" Document Frame w/ Gold Border</t>
        </is>
      </c>
      <c r="C147" t="n">
        <v>48</v>
      </c>
    </row>
    <row r="148">
      <c r="A148" t="n">
        <v>1403</v>
      </c>
      <c r="B148" t="inlineStr">
        <is>
          <t>BAZIC 8.5" X 11" Front Loading Document Frame w/ Glass Cover</t>
        </is>
      </c>
      <c r="C148" t="n">
        <v>24</v>
      </c>
    </row>
    <row r="149">
      <c r="A149" t="n">
        <v>1404</v>
      </c>
      <c r="B149" t="inlineStr">
        <is>
          <t>BAZIC 11" X 14" Multipurpose Certificate Frame w/ Glass Cover</t>
        </is>
      </c>
      <c r="C149" t="n">
        <v>24</v>
      </c>
    </row>
    <row r="150">
      <c r="A150" t="n">
        <v>1405</v>
      </c>
      <c r="B150" t="inlineStr">
        <is>
          <t>BAZIC 8.5" X 11" Multipurpose Document Frame w/ Glass Cover</t>
        </is>
      </c>
      <c r="C150" t="n">
        <v>24</v>
      </c>
    </row>
    <row r="151">
      <c r="A151" t="n">
        <v>142</v>
      </c>
      <c r="B151" t="inlineStr">
        <is>
          <t>BAZIC Cutter Replacement Blades with Tube (8/Tube)</t>
        </is>
      </c>
      <c r="C151" t="n">
        <v>288</v>
      </c>
      <c r="D151" t="n">
        <v>24</v>
      </c>
    </row>
    <row r="152">
      <c r="A152" t="n">
        <v>145</v>
      </c>
      <c r="B152" t="inlineStr">
        <is>
          <t>BAZIC Jumbo &amp; Mini Multipurpose Cutter (4/Pack)</t>
        </is>
      </c>
      <c r="C152" t="n">
        <v>144</v>
      </c>
      <c r="D152" t="n">
        <v>24</v>
      </c>
    </row>
    <row r="153">
      <c r="A153" t="n">
        <v>146019</v>
      </c>
      <c r="B153" t="inlineStr">
        <is>
          <t>ZHUYI 3-PLY Protective Disposable Kid's Face Mask (50/Pack)</t>
        </is>
      </c>
      <c r="C153" t="n">
        <v>60</v>
      </c>
    </row>
    <row r="154">
      <c r="A154" t="n">
        <v>147</v>
      </c>
      <c r="B154" t="inlineStr">
        <is>
          <t>BAZIC Precision Knife</t>
        </is>
      </c>
      <c r="C154" t="n">
        <v>144</v>
      </c>
      <c r="D154" t="n">
        <v>24</v>
      </c>
    </row>
    <row r="155">
      <c r="A155" t="n">
        <v>149</v>
      </c>
      <c r="B155" t="inlineStr">
        <is>
          <t>BAZIC Jumbo Multipurpose Cutter (2/Pack)</t>
        </is>
      </c>
      <c r="C155" t="n">
        <v>144</v>
      </c>
      <c r="D155" t="n">
        <v>24</v>
      </c>
    </row>
    <row r="156">
      <c r="A156" t="n">
        <v>1501</v>
      </c>
      <c r="B156" t="inlineStr">
        <is>
          <t>BAZIC Assorted Color &amp; Shape Foam Pencil / Pen Grip (8/Pack)</t>
        </is>
      </c>
      <c r="C156" t="n">
        <v>144</v>
      </c>
      <c r="D156" t="n">
        <v>24</v>
      </c>
    </row>
    <row r="157">
      <c r="A157" t="n">
        <v>1502</v>
      </c>
      <c r="B157" t="inlineStr">
        <is>
          <t>BAZIC Assorted Color &amp; Shape Gel Pencil / Pen Grip (8/Pack)</t>
        </is>
      </c>
      <c r="C157" t="n">
        <v>144</v>
      </c>
      <c r="D157" t="n">
        <v>24</v>
      </c>
    </row>
    <row r="158">
      <c r="A158" t="n">
        <v>1611</v>
      </c>
      <c r="B158" t="inlineStr">
        <is>
          <t>BAZIC 0.74 FL OZ (22 mL) 2 in 1 Correction w/ Foam Brush Applicator &amp; Pen Tip</t>
        </is>
      </c>
      <c r="C158" t="n">
        <v>144</v>
      </c>
      <c r="D158" t="n">
        <v>24</v>
      </c>
    </row>
    <row r="159">
      <c r="A159" t="n">
        <v>1612</v>
      </c>
      <c r="B159" t="inlineStr">
        <is>
          <t>BAZIC 0.7 FL OZ (20 mL) Correction Fluid w/ Foam Brush (2/Pk)</t>
        </is>
      </c>
      <c r="C159" t="n">
        <v>144</v>
      </c>
      <c r="D159" t="n">
        <v>24</v>
      </c>
    </row>
    <row r="160">
      <c r="A160" t="n">
        <v>1613</v>
      </c>
      <c r="B160" t="inlineStr">
        <is>
          <t>BAZIC 0.7 FL OZ (20 mL) Correction Fluid (2/Pack)</t>
        </is>
      </c>
      <c r="C160" t="n">
        <v>144</v>
      </c>
      <c r="D160" t="n">
        <v>24</v>
      </c>
    </row>
    <row r="161">
      <c r="A161" t="n">
        <v>1614</v>
      </c>
      <c r="B161" t="inlineStr">
        <is>
          <t>BAZIC Metal Tip Correction Pen &amp; Correction Fluid (2/Pack)</t>
        </is>
      </c>
      <c r="C161" t="n">
        <v>144</v>
      </c>
      <c r="D161" t="n">
        <v>24</v>
      </c>
    </row>
    <row r="162">
      <c r="A162" t="n">
        <v>1615</v>
      </c>
      <c r="B162" t="inlineStr">
        <is>
          <t>BAZIC 0.1 FL OZ (3 mL) Metal Tip Mini Correction Pen (3/Pack)</t>
        </is>
      </c>
      <c r="C162" t="n">
        <v>144</v>
      </c>
      <c r="D162" t="n">
        <v>24</v>
      </c>
    </row>
    <row r="163">
      <c r="A163" t="n">
        <v>1616</v>
      </c>
      <c r="B163" t="inlineStr">
        <is>
          <t>BAZIC 0.17 FL OZ (5 mL) Metal Tip Mini Correction Pen (2/Pack)</t>
        </is>
      </c>
      <c r="C163" t="n">
        <v>144</v>
      </c>
      <c r="D163" t="n">
        <v>24</v>
      </c>
    </row>
    <row r="164">
      <c r="A164" t="inlineStr">
        <is>
          <t>1617-A</t>
        </is>
      </c>
      <c r="B164" t="inlineStr">
        <is>
          <t>BAZIC 0.7 FL OZ (20 mL) Correction Fluid w/ Foam Brush</t>
        </is>
      </c>
      <c r="C164" t="n">
        <v>576</v>
      </c>
      <c r="D164" t="n">
        <v>12</v>
      </c>
    </row>
    <row r="165">
      <c r="A165" t="n">
        <v>1621</v>
      </c>
      <c r="B165" t="inlineStr">
        <is>
          <t>BAZIC 0.2 FL OZ (7 mL) Metal Tip Correction Pen (2/Pack)</t>
        </is>
      </c>
      <c r="C165" t="n">
        <v>144</v>
      </c>
      <c r="D165" t="n">
        <v>24</v>
      </c>
    </row>
    <row r="166">
      <c r="A166" t="n">
        <v>1630</v>
      </c>
      <c r="B166" t="inlineStr">
        <is>
          <t>BAZIC 5 mm x 394" Jumbo Correction Tape w/ Grip</t>
        </is>
      </c>
      <c r="C166" t="n">
        <v>144</v>
      </c>
      <c r="D166" t="n">
        <v>24</v>
      </c>
    </row>
    <row r="167">
      <c r="A167" t="n">
        <v>1631</v>
      </c>
      <c r="B167" t="inlineStr">
        <is>
          <t>BAZIC 5 mm x 236" Correction Tape</t>
        </is>
      </c>
      <c r="C167" t="n">
        <v>144</v>
      </c>
      <c r="D167" t="n">
        <v>24</v>
      </c>
    </row>
    <row r="168">
      <c r="A168" t="n">
        <v>1632</v>
      </c>
      <c r="B168" t="inlineStr">
        <is>
          <t>BAZIC 5 mm x 236" Fashion Mini Correction Tape</t>
        </is>
      </c>
      <c r="C168" t="n">
        <v>144</v>
      </c>
      <c r="D168" t="n">
        <v>24</v>
      </c>
    </row>
    <row r="169">
      <c r="A169" t="n">
        <v>1633</v>
      </c>
      <c r="B169" t="inlineStr">
        <is>
          <t>BAZIC 5 mm x 196" Mini Correction Tape with Protective Cap</t>
        </is>
      </c>
      <c r="C169" t="n">
        <v>144</v>
      </c>
      <c r="D169" t="n">
        <v>24</v>
      </c>
    </row>
    <row r="170">
      <c r="A170" t="n">
        <v>1634</v>
      </c>
      <c r="B170" t="inlineStr">
        <is>
          <t>BAZIC 5 mm x 196" Retractable Correction Tape</t>
        </is>
      </c>
      <c r="C170" t="n">
        <v>144</v>
      </c>
      <c r="D170" t="n">
        <v>24</v>
      </c>
    </row>
    <row r="171">
      <c r="A171" t="n">
        <v>1635</v>
      </c>
      <c r="B171" t="inlineStr">
        <is>
          <t>BAZIC 5 mm x 236" Correction Tape</t>
        </is>
      </c>
      <c r="C171" t="n">
        <v>144</v>
      </c>
      <c r="D171" t="n">
        <v>24</v>
      </c>
    </row>
    <row r="172">
      <c r="A172" t="n">
        <v>1636</v>
      </c>
      <c r="B172" t="inlineStr">
        <is>
          <t>BAZIC 5 mm x 236" Correction Tape w/ Grip</t>
        </is>
      </c>
      <c r="C172" t="n">
        <v>144</v>
      </c>
      <c r="D172" t="n">
        <v>24</v>
      </c>
    </row>
    <row r="173">
      <c r="A173" t="n">
        <v>1637</v>
      </c>
      <c r="B173" t="inlineStr">
        <is>
          <t>BAZIC 5 mm x 394" Jumbo Correction Tape W/ Grip (10/Pack)</t>
        </is>
      </c>
      <c r="C173" t="n">
        <v>12</v>
      </c>
    </row>
    <row r="174">
      <c r="A174" t="n">
        <v>1638</v>
      </c>
      <c r="B174" t="inlineStr">
        <is>
          <t>BAZIC 5 mm x 394" Jumbo Correction Tape w/ Two Way Applicator</t>
        </is>
      </c>
      <c r="C174" t="n">
        <v>144</v>
      </c>
      <c r="D174" t="n">
        <v>24</v>
      </c>
    </row>
    <row r="175">
      <c r="A175" t="n">
        <v>16500</v>
      </c>
      <c r="B175" t="inlineStr">
        <is>
          <t>KAPPA Assorted My First Series Activity Book</t>
        </is>
      </c>
      <c r="C175" t="n">
        <v>48</v>
      </c>
    </row>
    <row r="176">
      <c r="A176" t="n">
        <v>168030</v>
      </c>
      <c r="B176" t="inlineStr">
        <is>
          <t>HAMMERMILL 8.5" X 11" Cream Colored Paper (10 Reams/Case)</t>
        </is>
      </c>
      <c r="C176" t="n">
        <v>10</v>
      </c>
    </row>
    <row r="177">
      <c r="A177" t="n">
        <v>17004</v>
      </c>
      <c r="B177" t="inlineStr">
        <is>
          <t>BAZIC Nova Black Color Stick Pen (12/Box)</t>
        </is>
      </c>
      <c r="C177" t="n">
        <v>144</v>
      </c>
      <c r="D177" t="n">
        <v>12</v>
      </c>
    </row>
    <row r="178">
      <c r="A178" t="n">
        <v>17005</v>
      </c>
      <c r="B178" t="inlineStr">
        <is>
          <t>BAZIC Nova Blue Color Stick Pen (12/Box)</t>
        </is>
      </c>
      <c r="C178" t="n">
        <v>144</v>
      </c>
      <c r="D178" t="n">
        <v>12</v>
      </c>
    </row>
    <row r="179">
      <c r="A179" t="n">
        <v>17006</v>
      </c>
      <c r="B179" t="inlineStr">
        <is>
          <t>BAZIC Nova Red Color Stick Pen (12/Box)</t>
        </is>
      </c>
      <c r="C179" t="n">
        <v>144</v>
      </c>
      <c r="D179" t="n">
        <v>12</v>
      </c>
    </row>
    <row r="180">
      <c r="A180" t="n">
        <v>17016</v>
      </c>
      <c r="B180" t="inlineStr">
        <is>
          <t>BAZIC Fiero Black Fiber Tip Fineliner Pen (4/Pack)</t>
        </is>
      </c>
      <c r="C180" t="n">
        <v>144</v>
      </c>
      <c r="D180" t="n">
        <v>24</v>
      </c>
    </row>
    <row r="181">
      <c r="A181" t="n">
        <v>17017</v>
      </c>
      <c r="B181" t="inlineStr">
        <is>
          <t>BAZIC Fiero Blue Fiber Tip Fineliner Pen (4/Pack)</t>
        </is>
      </c>
      <c r="C181" t="n">
        <v>144</v>
      </c>
      <c r="D181" t="n">
        <v>24</v>
      </c>
    </row>
    <row r="182">
      <c r="A182" t="inlineStr">
        <is>
          <t>17018-A</t>
        </is>
      </c>
      <c r="B182" t="inlineStr">
        <is>
          <t>BAZIC Fiero Red Fiber Tip Fineliner Pen (4/Pack)</t>
        </is>
      </c>
      <c r="C182" t="n">
        <v>144</v>
      </c>
      <c r="D182" t="n">
        <v>24</v>
      </c>
    </row>
    <row r="183">
      <c r="A183" t="n">
        <v>17019</v>
      </c>
      <c r="B183" t="inlineStr">
        <is>
          <t>BAZIC GX-8 Asst. Color Oil-Gel Ink Pen (6/Pack)</t>
        </is>
      </c>
      <c r="C183" t="n">
        <v>144</v>
      </c>
      <c r="D183" t="n">
        <v>24</v>
      </c>
    </row>
    <row r="184">
      <c r="A184" t="n">
        <v>1702</v>
      </c>
      <c r="B184" t="inlineStr">
        <is>
          <t>BAZIC Dayton Black Rollerball Pen with Metal Clip (3/Pack)</t>
        </is>
      </c>
      <c r="C184" t="n">
        <v>144</v>
      </c>
      <c r="D184" t="n">
        <v>24</v>
      </c>
    </row>
    <row r="185">
      <c r="A185" t="n">
        <v>17020</v>
      </c>
      <c r="B185" t="inlineStr">
        <is>
          <t>BAZIC GX-8 Black Oil-Gel Ink Pen (6/Pack)</t>
        </is>
      </c>
      <c r="C185" t="n">
        <v>144</v>
      </c>
      <c r="D185" t="n">
        <v>24</v>
      </c>
    </row>
    <row r="186">
      <c r="A186" t="n">
        <v>17021</v>
      </c>
      <c r="B186" t="inlineStr">
        <is>
          <t>BAZIC GX-8 Blue Oil-Gel Ink Pen (6/Pack)</t>
        </is>
      </c>
      <c r="C186" t="n">
        <v>144</v>
      </c>
      <c r="D186" t="n">
        <v>24</v>
      </c>
    </row>
    <row r="187">
      <c r="A187" t="n">
        <v>17022</v>
      </c>
      <c r="B187" t="inlineStr">
        <is>
          <t>BAZIC GX-8 Red Oil-Gel Ink Pen (6/Pack)</t>
        </is>
      </c>
      <c r="C187" t="n">
        <v>144</v>
      </c>
      <c r="D187" t="n">
        <v>24</v>
      </c>
    </row>
    <row r="188">
      <c r="A188" t="n">
        <v>17023</v>
      </c>
      <c r="B188" t="inlineStr">
        <is>
          <t>BAZIC GX-8 Black Oil-Gel Ink Pen (12/Box)</t>
        </is>
      </c>
      <c r="C188" t="n">
        <v>144</v>
      </c>
      <c r="D188" t="n">
        <v>12</v>
      </c>
    </row>
    <row r="189">
      <c r="A189" t="n">
        <v>17024</v>
      </c>
      <c r="B189" t="inlineStr">
        <is>
          <t>BAZIC GX-8 Blue Oil-Gel Ink Pen (12/Box)</t>
        </is>
      </c>
      <c r="C189" t="n">
        <v>144</v>
      </c>
      <c r="D189" t="n">
        <v>12</v>
      </c>
    </row>
    <row r="190">
      <c r="A190" t="n">
        <v>17025</v>
      </c>
      <c r="B190" t="inlineStr">
        <is>
          <t>BAZIC GX-8 Red Oil-Gel Ink Pen (12/Box)</t>
        </is>
      </c>
      <c r="C190" t="n">
        <v>144</v>
      </c>
      <c r="D190" t="n">
        <v>12</v>
      </c>
    </row>
    <row r="191">
      <c r="A191" t="n">
        <v>17026</v>
      </c>
      <c r="B191" t="inlineStr">
        <is>
          <t>BAZIC G-Flex Asst. Color Oil-Gel Ink Pen w/ Cushion Grip (4/Pack)</t>
        </is>
      </c>
      <c r="C191" t="n">
        <v>144</v>
      </c>
      <c r="D191" t="n">
        <v>24</v>
      </c>
    </row>
    <row r="192">
      <c r="A192" t="n">
        <v>17027</v>
      </c>
      <c r="B192" t="inlineStr">
        <is>
          <t>BAZIC G-Flex Black Oil-Gel Ink Pen w/ Cushion Grip (4/Pack)</t>
        </is>
      </c>
      <c r="C192" t="n">
        <v>144</v>
      </c>
      <c r="D192" t="n">
        <v>24</v>
      </c>
    </row>
    <row r="193">
      <c r="A193" t="n">
        <v>17028</v>
      </c>
      <c r="B193" t="inlineStr">
        <is>
          <t>BAZIC G-Flex Blue Oil-Gel Ink Pen w/ Cushion Grip (4/Pack)</t>
        </is>
      </c>
      <c r="C193" t="n">
        <v>144</v>
      </c>
      <c r="D193" t="n">
        <v>24</v>
      </c>
    </row>
    <row r="194">
      <c r="A194" t="n">
        <v>1703</v>
      </c>
      <c r="B194" t="inlineStr">
        <is>
          <t>BAZIC Taylor Assorted Color Rollerball Pen (3/Pack)</t>
        </is>
      </c>
      <c r="C194" t="n">
        <v>144</v>
      </c>
      <c r="D194" t="n">
        <v>24</v>
      </c>
    </row>
    <row r="195">
      <c r="A195" t="n">
        <v>17030</v>
      </c>
      <c r="B195" t="inlineStr">
        <is>
          <t>BAZIC 4 Color G-Flex Oil-Gel Ink Pen w/ Cushion Grip</t>
        </is>
      </c>
      <c r="C195" t="n">
        <v>144</v>
      </c>
      <c r="D195" t="n">
        <v>24</v>
      </c>
    </row>
    <row r="196">
      <c r="A196" t="n">
        <v>17037</v>
      </c>
      <c r="B196" t="inlineStr">
        <is>
          <t>BAZIC 12 Color Washable Fiber Tip Pen</t>
        </is>
      </c>
      <c r="C196" t="n">
        <v>144</v>
      </c>
      <c r="D196" t="n">
        <v>24</v>
      </c>
    </row>
    <row r="197">
      <c r="A197" t="n">
        <v>17039</v>
      </c>
      <c r="B197" t="inlineStr">
        <is>
          <t>BAZIC 24 Color Washable Fiber Tip Pen</t>
        </is>
      </c>
      <c r="C197" t="n">
        <v>72</v>
      </c>
      <c r="D197" t="n">
        <v>12</v>
      </c>
    </row>
    <row r="198">
      <c r="A198" t="n">
        <v>1704</v>
      </c>
      <c r="B198" t="inlineStr">
        <is>
          <t>BAZIC Taylor Black Rollerball Pen (3/Pack)</t>
        </is>
      </c>
      <c r="C198" t="n">
        <v>144</v>
      </c>
      <c r="D198" t="n">
        <v>24</v>
      </c>
    </row>
    <row r="199">
      <c r="A199" t="n">
        <v>17041</v>
      </c>
      <c r="B199" t="inlineStr">
        <is>
          <t>BAZIC 5 Color Optima Oil-Gel Ink Retractable Pen</t>
        </is>
      </c>
      <c r="C199" t="n">
        <v>144</v>
      </c>
      <c r="D199" t="n">
        <v>12</v>
      </c>
    </row>
    <row r="200">
      <c r="A200" t="n">
        <v>17047</v>
      </c>
      <c r="B200" t="inlineStr">
        <is>
          <t>BAZIC Spencer Black Retractable Pen w/ Cushion Grip (4/Pack)</t>
        </is>
      </c>
      <c r="C200" t="n">
        <v>144</v>
      </c>
      <c r="D200" t="n">
        <v>24</v>
      </c>
    </row>
    <row r="201">
      <c r="A201" t="n">
        <v>17048</v>
      </c>
      <c r="B201" t="inlineStr">
        <is>
          <t>BAZIC Spencer Blue Retractable Pen w/ Cushion Grip (4/Pack)</t>
        </is>
      </c>
      <c r="C201" t="n">
        <v>144</v>
      </c>
      <c r="D201" t="n">
        <v>24</v>
      </c>
    </row>
    <row r="202">
      <c r="A202" t="n">
        <v>17049</v>
      </c>
      <c r="B202" t="inlineStr">
        <is>
          <t>BAZIC Spencer Red Retractable Pen w/ Cushion Grip (4/Pack)</t>
        </is>
      </c>
      <c r="C202" t="n">
        <v>144</v>
      </c>
      <c r="D202" t="n">
        <v>24</v>
      </c>
    </row>
    <row r="203">
      <c r="A203" t="n">
        <v>1705</v>
      </c>
      <c r="B203" t="inlineStr">
        <is>
          <t>BAZIC Dayton Asst. Color Rollerball Pen w/ Metal Clip (3/Pack)</t>
        </is>
      </c>
      <c r="C203" t="n">
        <v>144</v>
      </c>
      <c r="D203" t="n">
        <v>24</v>
      </c>
    </row>
    <row r="204">
      <c r="A204" t="n">
        <v>17052</v>
      </c>
      <c r="B204" t="inlineStr">
        <is>
          <t>BAZIC 6 Fluorescent Color Essence Gel Pen w/ Cushion Grip</t>
        </is>
      </c>
      <c r="C204" t="n">
        <v>144</v>
      </c>
      <c r="D204" t="n">
        <v>24</v>
      </c>
    </row>
    <row r="205">
      <c r="A205" t="n">
        <v>17053</v>
      </c>
      <c r="B205" t="inlineStr">
        <is>
          <t>BAZIC Fiero Fancy Color Fiber Tip Fineliner Pen (4/Pack)</t>
        </is>
      </c>
      <c r="C205" t="n">
        <v>144</v>
      </c>
      <c r="D205" t="n">
        <v>24</v>
      </c>
    </row>
    <row r="206">
      <c r="A206" t="n">
        <v>17054</v>
      </c>
      <c r="B206" t="inlineStr">
        <is>
          <t>BAZIC 12 Color Fiero Fiber Tip Fineliner Pen</t>
        </is>
      </c>
      <c r="C206" t="n">
        <v>72</v>
      </c>
      <c r="D206" t="n">
        <v>12</v>
      </c>
    </row>
    <row r="207">
      <c r="A207" t="n">
        <v>17059</v>
      </c>
      <c r="B207" t="inlineStr">
        <is>
          <t>BAZIC Fiero Assorted Color Fiber Tip Fineliner Pen (4/Pack)</t>
        </is>
      </c>
      <c r="C207" t="n">
        <v>144</v>
      </c>
      <c r="D207" t="n">
        <v>24</v>
      </c>
    </row>
    <row r="208">
      <c r="A208" t="n">
        <v>1706</v>
      </c>
      <c r="B208" t="inlineStr">
        <is>
          <t>BAZIC 10 Pure Neon Color Stick Pen</t>
        </is>
      </c>
      <c r="C208" t="n">
        <v>144</v>
      </c>
      <c r="D208" t="n">
        <v>24</v>
      </c>
    </row>
    <row r="209">
      <c r="A209" t="n">
        <v>17061</v>
      </c>
      <c r="B209" t="inlineStr">
        <is>
          <t>BAZIC Spyder Oil-Gel Ink Retractable Pen (4/Pack)</t>
        </is>
      </c>
      <c r="C209" t="n">
        <v>144</v>
      </c>
      <c r="D209" t="n">
        <v>24</v>
      </c>
    </row>
    <row r="210">
      <c r="A210" t="n">
        <v>17062</v>
      </c>
      <c r="B210" t="inlineStr">
        <is>
          <t>BAZIC Frizz Black Erasable Gel Pen with Grip</t>
        </is>
      </c>
      <c r="C210" t="n">
        <v>144</v>
      </c>
      <c r="D210" t="n">
        <v>24</v>
      </c>
    </row>
    <row r="211">
      <c r="A211" t="n">
        <v>17063</v>
      </c>
      <c r="B211" t="inlineStr">
        <is>
          <t>BAZIC Frizz Blue Erasable Gel Pen with Grip</t>
        </is>
      </c>
      <c r="C211" t="n">
        <v>144</v>
      </c>
      <c r="D211" t="n">
        <v>24</v>
      </c>
    </row>
    <row r="212">
      <c r="A212" t="n">
        <v>17064</v>
      </c>
      <c r="B212" t="inlineStr">
        <is>
          <t>BAZIC Frizz Red Erasable Gel Pen with Grip</t>
        </is>
      </c>
      <c r="C212" t="n">
        <v>144</v>
      </c>
      <c r="D212" t="n">
        <v>24</v>
      </c>
    </row>
    <row r="213">
      <c r="A213" t="n">
        <v>17065</v>
      </c>
      <c r="B213" t="inlineStr">
        <is>
          <t>BAZIC Frizz Assorted Color Erasable Gel Pen with Grip (3/Pack)</t>
        </is>
      </c>
      <c r="C213" t="n">
        <v>144</v>
      </c>
      <c r="D213" t="n">
        <v>24</v>
      </c>
    </row>
    <row r="214">
      <c r="A214" t="n">
        <v>17066</v>
      </c>
      <c r="B214" t="inlineStr">
        <is>
          <t>BAZIC Frizz Black Erasable Gel Retractable Pen with Grip</t>
        </is>
      </c>
      <c r="C214" t="n">
        <v>144</v>
      </c>
      <c r="D214" t="n">
        <v>24</v>
      </c>
    </row>
    <row r="215">
      <c r="A215" t="n">
        <v>17067</v>
      </c>
      <c r="B215" t="inlineStr">
        <is>
          <t>BAZIC Frizz Assorted Color Erasable Gel Retractable Pen with Grip (3/Pack)</t>
        </is>
      </c>
      <c r="C215" t="n">
        <v>144</v>
      </c>
      <c r="D215" t="n">
        <v>24</v>
      </c>
    </row>
    <row r="216">
      <c r="A216" t="n">
        <v>1707</v>
      </c>
      <c r="B216" t="inlineStr">
        <is>
          <t>BAZIC York Black Rollerball Pen w/ Grip (3/Pack)</t>
        </is>
      </c>
      <c r="C216" t="n">
        <v>144</v>
      </c>
      <c r="D216" t="n">
        <v>24</v>
      </c>
    </row>
    <row r="217">
      <c r="A217" t="n">
        <v>17070</v>
      </c>
      <c r="B217" t="inlineStr">
        <is>
          <t>BAZIC 10 Color G-Flex Oil-Gel Ink Pen w/ Cushion Grip</t>
        </is>
      </c>
      <c r="C217" t="n">
        <v>72</v>
      </c>
      <c r="D217" t="n">
        <v>12</v>
      </c>
    </row>
    <row r="218">
      <c r="A218" t="n">
        <v>17071</v>
      </c>
      <c r="B218" t="inlineStr">
        <is>
          <t>BAZIC Comptoir Oil-Gel Ink Counter Pen</t>
        </is>
      </c>
      <c r="C218" t="n">
        <v>144</v>
      </c>
      <c r="D218" t="n">
        <v>24</v>
      </c>
    </row>
    <row r="219">
      <c r="A219" t="n">
        <v>17075</v>
      </c>
      <c r="B219" t="inlineStr">
        <is>
          <t>BAZIC Frizz Fashion Color Erasable Gel Retractable Pen with Grip</t>
        </is>
      </c>
      <c r="C219" t="n">
        <v>144</v>
      </c>
      <c r="D219" t="n">
        <v>24</v>
      </c>
    </row>
    <row r="220">
      <c r="A220" t="n">
        <v>1708</v>
      </c>
      <c r="B220" t="inlineStr">
        <is>
          <t>BAZIC York Asst. Color Rollerball Pen w/ Grip (3/Pack)</t>
        </is>
      </c>
      <c r="C220" t="n">
        <v>144</v>
      </c>
      <c r="D220" t="n">
        <v>24</v>
      </c>
    </row>
    <row r="221">
      <c r="A221" t="n">
        <v>17080</v>
      </c>
      <c r="B221" t="inlineStr">
        <is>
          <t>BAZIC 6 Pastel Color Essence Gel Pen w/ Cushion Grip</t>
        </is>
      </c>
      <c r="C221" t="n">
        <v>144</v>
      </c>
      <c r="D221" t="n">
        <v>24</v>
      </c>
    </row>
    <row r="222">
      <c r="A222" t="n">
        <v>17081</v>
      </c>
      <c r="B222" t="inlineStr">
        <is>
          <t>BAZIC 12 Fluorescent Color Collorelli Gel Pen</t>
        </is>
      </c>
      <c r="C222" t="n">
        <v>144</v>
      </c>
      <c r="D222" t="n">
        <v>24</v>
      </c>
    </row>
    <row r="223">
      <c r="A223" t="n">
        <v>17082</v>
      </c>
      <c r="B223" t="inlineStr">
        <is>
          <t>BAZIC 12 Glitter Color Collorelli Gel Pen</t>
        </is>
      </c>
      <c r="C223" t="n">
        <v>144</v>
      </c>
      <c r="D223" t="n">
        <v>24</v>
      </c>
    </row>
    <row r="224">
      <c r="A224" t="n">
        <v>17083</v>
      </c>
      <c r="B224" t="inlineStr">
        <is>
          <t>BAZIC 12 Pastel Color Collorelli Gel Pen</t>
        </is>
      </c>
      <c r="C224" t="n">
        <v>144</v>
      </c>
      <c r="D224" t="n">
        <v>24</v>
      </c>
    </row>
    <row r="225">
      <c r="A225" t="n">
        <v>17084</v>
      </c>
      <c r="B225" t="inlineStr">
        <is>
          <t>BAZIC 10 Scented Glitter Color Collorelli Gel Pen</t>
        </is>
      </c>
      <c r="C225" t="n">
        <v>144</v>
      </c>
      <c r="D225" t="n">
        <v>24</v>
      </c>
    </row>
    <row r="226">
      <c r="A226" t="n">
        <v>17085</v>
      </c>
      <c r="B226" t="inlineStr">
        <is>
          <t>BAZIC 5 Scented Glitter Color Essence Gel Pen w/ Cushion Grip</t>
        </is>
      </c>
      <c r="C226" t="n">
        <v>144</v>
      </c>
      <c r="D226" t="n">
        <v>24</v>
      </c>
    </row>
    <row r="227">
      <c r="A227" t="n">
        <v>17086</v>
      </c>
      <c r="B227" t="inlineStr">
        <is>
          <t>BAZIC 24 Scented Essence Gel Pen w/ Cushion Grip</t>
        </is>
      </c>
      <c r="C227" t="n">
        <v>12</v>
      </c>
    </row>
    <row r="228">
      <c r="A228" t="inlineStr">
        <is>
          <t>17090-A</t>
        </is>
      </c>
      <c r="B228" t="inlineStr">
        <is>
          <t>BAZIC GR8 Black Oil-Gel Ink Pen w/ Rubberized Barrel (3/Pack)</t>
        </is>
      </c>
      <c r="C228" t="n">
        <v>144</v>
      </c>
      <c r="D228" t="n">
        <v>24</v>
      </c>
    </row>
    <row r="229">
      <c r="A229" t="n">
        <v>17091</v>
      </c>
      <c r="B229" t="inlineStr">
        <is>
          <t>BAZIC GR8 Asst. Color Oil-Gel Ink Pen w/ Rubberized Barrel (3/Pack)</t>
        </is>
      </c>
      <c r="C229" t="n">
        <v>144</v>
      </c>
      <c r="D229" t="n">
        <v>24</v>
      </c>
    </row>
    <row r="230">
      <c r="A230" t="n">
        <v>17092</v>
      </c>
      <c r="B230" t="inlineStr">
        <is>
          <t>BAZIC GR8 Dazzle Black Oil-Gel Ink Pen w/ Rubberized Barrel (3/Pack)</t>
        </is>
      </c>
      <c r="C230" t="n">
        <v>144</v>
      </c>
      <c r="D230" t="n">
        <v>24</v>
      </c>
    </row>
    <row r="231">
      <c r="A231" t="n">
        <v>1713</v>
      </c>
      <c r="B231" t="inlineStr">
        <is>
          <t>BAZIC 6 Color Dayton Rollerball Pen w/ Metal Clip</t>
        </is>
      </c>
      <c r="C231" t="n">
        <v>144</v>
      </c>
      <c r="D231" t="n">
        <v>24</v>
      </c>
    </row>
    <row r="232">
      <c r="A232" t="n">
        <v>1718</v>
      </c>
      <c r="B232" t="inlineStr">
        <is>
          <t>BAZIC Lynx Silver Top 4-Color Pen w/ Cushion Grip (2/Pack)</t>
        </is>
      </c>
      <c r="C232" t="n">
        <v>144</v>
      </c>
      <c r="D232" t="n">
        <v>24</v>
      </c>
    </row>
    <row r="233">
      <c r="A233" t="n">
        <v>1720</v>
      </c>
      <c r="B233" t="inlineStr">
        <is>
          <t>BAZIC 10 Color Retractable Pen</t>
        </is>
      </c>
      <c r="C233" t="n">
        <v>144</v>
      </c>
      <c r="D233" t="n">
        <v>24</v>
      </c>
    </row>
    <row r="234">
      <c r="A234" t="n">
        <v>1721</v>
      </c>
      <c r="B234" t="inlineStr">
        <is>
          <t>BAZIC Royal Assorted Color Rollerball Pen (3/Pack)</t>
        </is>
      </c>
      <c r="C234" t="n">
        <v>144</v>
      </c>
      <c r="D234" t="n">
        <v>24</v>
      </c>
    </row>
    <row r="235">
      <c r="A235" t="n">
        <v>1722</v>
      </c>
      <c r="B235" t="inlineStr">
        <is>
          <t>BAZIC Royal Blue Rollerball Pen (3/Pack)</t>
        </is>
      </c>
      <c r="C235" t="n">
        <v>144</v>
      </c>
      <c r="D235" t="n">
        <v>24</v>
      </c>
    </row>
    <row r="236">
      <c r="A236" t="n">
        <v>1723</v>
      </c>
      <c r="B236" t="inlineStr">
        <is>
          <t>BAZIC Royal Black Rollerball Pen (3/Pack)</t>
        </is>
      </c>
      <c r="C236" t="n">
        <v>144</v>
      </c>
      <c r="D236" t="n">
        <v>24</v>
      </c>
    </row>
    <row r="237">
      <c r="A237" t="n">
        <v>1724</v>
      </c>
      <c r="B237" t="inlineStr">
        <is>
          <t>BAZIC Ciel Oil-Gel Ink Retractable Pen w/ Rubberized Barrel &amp; Metal Clip (2/Pack)</t>
        </is>
      </c>
      <c r="C237" t="n">
        <v>144</v>
      </c>
      <c r="D237" t="n">
        <v>24</v>
      </c>
    </row>
    <row r="238">
      <c r="A238" t="n">
        <v>1725</v>
      </c>
      <c r="B238" t="inlineStr">
        <is>
          <t>BAZIC Carino Retractable Pen w/ Cushion Grip (4/Pack)</t>
        </is>
      </c>
      <c r="C238" t="n">
        <v>144</v>
      </c>
      <c r="D238" t="n">
        <v>24</v>
      </c>
    </row>
    <row r="239">
      <c r="A239" t="n">
        <v>1732</v>
      </c>
      <c r="B239" t="inlineStr">
        <is>
          <t>BAZIC Essence Black Gel Pen w/ Cushion Grip (6/Pack)</t>
        </is>
      </c>
      <c r="C239" t="n">
        <v>144</v>
      </c>
      <c r="D239" t="n">
        <v>24</v>
      </c>
    </row>
    <row r="240">
      <c r="A240" t="n">
        <v>1733</v>
      </c>
      <c r="B240" t="inlineStr">
        <is>
          <t>BAZIC Reward Ballpoint Pen w/ Finger Topper (2/Pack)</t>
        </is>
      </c>
      <c r="C240" t="n">
        <v>144</v>
      </c>
      <c r="D240" t="n">
        <v>24</v>
      </c>
    </row>
    <row r="241">
      <c r="A241" t="n">
        <v>1734</v>
      </c>
      <c r="B241" t="inlineStr">
        <is>
          <t>BAZIC Essence Asst. Color Gel Pen w/ Cushion Grip (6/Pack)</t>
        </is>
      </c>
      <c r="C241" t="n">
        <v>144</v>
      </c>
      <c r="D241" t="n">
        <v>24</v>
      </c>
    </row>
    <row r="242">
      <c r="A242" t="n">
        <v>1735</v>
      </c>
      <c r="B242" t="inlineStr">
        <is>
          <t>BAZIC Royal Red Rollerball Pen (3/Pack)</t>
        </is>
      </c>
      <c r="C242" t="n">
        <v>144</v>
      </c>
      <c r="D242" t="n">
        <v>24</v>
      </c>
    </row>
    <row r="243">
      <c r="A243" t="n">
        <v>1736</v>
      </c>
      <c r="B243" t="inlineStr">
        <is>
          <t>BAZIC Prima Black Stick Pen w/ Cushion Grip (8/Pack)</t>
        </is>
      </c>
      <c r="C243" t="n">
        <v>144</v>
      </c>
      <c r="D243" t="n">
        <v>24</v>
      </c>
    </row>
    <row r="244">
      <c r="A244" t="n">
        <v>1737</v>
      </c>
      <c r="B244" t="inlineStr">
        <is>
          <t>BAZIC Prima Blue Stick Pen w/ Cushion Grip (8/Pack)</t>
        </is>
      </c>
      <c r="C244" t="n">
        <v>144</v>
      </c>
      <c r="D244" t="n">
        <v>24</v>
      </c>
    </row>
    <row r="245">
      <c r="A245" t="n">
        <v>1738</v>
      </c>
      <c r="B245" t="inlineStr">
        <is>
          <t>BAZIC Prima Assorted Color Stick Pen w/ Cushion Grip (8/Pack)</t>
        </is>
      </c>
      <c r="C245" t="n">
        <v>144</v>
      </c>
      <c r="D245" t="n">
        <v>24</v>
      </c>
    </row>
    <row r="246">
      <c r="A246" t="n">
        <v>1739</v>
      </c>
      <c r="B246" t="inlineStr">
        <is>
          <t>BAZIC 8 Color Prima Stick Pen w/ Cushion Grip</t>
        </is>
      </c>
      <c r="C246" t="n">
        <v>144</v>
      </c>
      <c r="D246" t="n">
        <v>24</v>
      </c>
    </row>
    <row r="247">
      <c r="A247" t="n">
        <v>1741</v>
      </c>
      <c r="B247" t="inlineStr">
        <is>
          <t>BAZIC Nova Assorted Color Stick Pen (12/Pack)</t>
        </is>
      </c>
      <c r="C247" t="n">
        <v>144</v>
      </c>
      <c r="D247" t="n">
        <v>24</v>
      </c>
    </row>
    <row r="248">
      <c r="A248" t="n">
        <v>1742</v>
      </c>
      <c r="B248" t="inlineStr">
        <is>
          <t>BAZIC Nova Black Color Stick Pen (12/Pack)</t>
        </is>
      </c>
      <c r="C248" t="n">
        <v>144</v>
      </c>
      <c r="D248" t="n">
        <v>24</v>
      </c>
    </row>
    <row r="249">
      <c r="A249" t="n">
        <v>1743</v>
      </c>
      <c r="B249" t="inlineStr">
        <is>
          <t>BAZIC Nova Blue Color Stick Pen (12/Pack)</t>
        </is>
      </c>
      <c r="C249" t="n">
        <v>144</v>
      </c>
      <c r="D249" t="n">
        <v>24</v>
      </c>
    </row>
    <row r="250">
      <c r="A250" t="n">
        <v>1748</v>
      </c>
      <c r="B250" t="inlineStr">
        <is>
          <t>BAZIC 2-In-1 Mechanical Pencil &amp; 4-Color Pen w/ Grip</t>
        </is>
      </c>
      <c r="C250" t="n">
        <v>144</v>
      </c>
      <c r="D250" t="n">
        <v>24</v>
      </c>
    </row>
    <row r="251">
      <c r="A251" t="n">
        <v>1752</v>
      </c>
      <c r="B251" t="inlineStr">
        <is>
          <t>BAZIC Pure Assorted Color Stick Pen (12/Pack)</t>
        </is>
      </c>
      <c r="C251" t="n">
        <v>144</v>
      </c>
      <c r="D251" t="n">
        <v>24</v>
      </c>
    </row>
    <row r="252">
      <c r="A252" t="n">
        <v>1753</v>
      </c>
      <c r="B252" t="inlineStr">
        <is>
          <t>BAZIC Palm Mini Ballpoint Pen w/ Key Ring (5/Pack)</t>
        </is>
      </c>
      <c r="C252" t="n">
        <v>144</v>
      </c>
      <c r="D252" t="n">
        <v>24</v>
      </c>
    </row>
    <row r="253">
      <c r="A253" t="n">
        <v>1754</v>
      </c>
      <c r="B253" t="inlineStr">
        <is>
          <t>BAZIC Pure Red Stick Pen (12/Pack)</t>
        </is>
      </c>
      <c r="C253" t="n">
        <v>144</v>
      </c>
      <c r="D253" t="n">
        <v>24</v>
      </c>
    </row>
    <row r="254">
      <c r="A254" t="n">
        <v>1755</v>
      </c>
      <c r="B254" t="inlineStr">
        <is>
          <t>BAZIC Pure Black Stick Pen (12/Pack)</t>
        </is>
      </c>
      <c r="C254" t="n">
        <v>144</v>
      </c>
      <c r="D254" t="n">
        <v>24</v>
      </c>
    </row>
    <row r="255">
      <c r="A255" t="n">
        <v>1756</v>
      </c>
      <c r="B255" t="inlineStr">
        <is>
          <t>BAZIC Pure Blue Stick Pen (12/Pack)</t>
        </is>
      </c>
      <c r="C255" t="n">
        <v>144</v>
      </c>
      <c r="D255" t="n">
        <v>24</v>
      </c>
    </row>
    <row r="256">
      <c r="A256" t="n">
        <v>176</v>
      </c>
      <c r="B256" t="inlineStr">
        <is>
          <t>KAPPA Bible Series Word Finds Puzzle Book</t>
        </is>
      </c>
      <c r="C256" t="n">
        <v>48</v>
      </c>
    </row>
    <row r="257">
      <c r="A257" t="n">
        <v>1763</v>
      </c>
      <c r="B257" t="inlineStr">
        <is>
          <t>BAZIC 4-Color Neck Pen w/ Cushion Grip (2/Pack)</t>
        </is>
      </c>
      <c r="C257" t="n">
        <v>144</v>
      </c>
      <c r="D257" t="n">
        <v>24</v>
      </c>
    </row>
    <row r="258">
      <c r="A258" t="n">
        <v>1769</v>
      </c>
      <c r="B258" t="inlineStr">
        <is>
          <t>BAZIC Ixion Assorted Color Retractable Pen (5/Pack)</t>
        </is>
      </c>
      <c r="C258" t="n">
        <v>144</v>
      </c>
      <c r="D258" t="n">
        <v>24</v>
      </c>
    </row>
    <row r="259">
      <c r="A259" t="n">
        <v>1770</v>
      </c>
      <c r="B259" t="inlineStr">
        <is>
          <t>BAZIC Ixion Dazzle Black Color Retractable Pen (5/Pack)</t>
        </is>
      </c>
      <c r="C259" t="n">
        <v>144</v>
      </c>
      <c r="D259" t="n">
        <v>24</v>
      </c>
    </row>
    <row r="260">
      <c r="A260" t="n">
        <v>1775</v>
      </c>
      <c r="B260" t="inlineStr">
        <is>
          <t>BAZIC Norte Asst. Color Needle-Tip Rollerball Pen (3/Pack)</t>
        </is>
      </c>
      <c r="C260" t="n">
        <v>144</v>
      </c>
      <c r="D260" t="n">
        <v>24</v>
      </c>
    </row>
    <row r="261">
      <c r="A261" t="n">
        <v>1776</v>
      </c>
      <c r="B261" t="inlineStr">
        <is>
          <t>BAZIC Norte Black Needle-Tip Rollerball Pen (3/Pack)</t>
        </is>
      </c>
      <c r="C261" t="n">
        <v>144</v>
      </c>
      <c r="D261" t="n">
        <v>24</v>
      </c>
    </row>
    <row r="262">
      <c r="A262" t="n">
        <v>1778</v>
      </c>
      <c r="B262" t="inlineStr">
        <is>
          <t>BAZIC Lumiere Assorted Color Oil-Gel Ink Retractable Pen w/ Grip (3/Pack)</t>
        </is>
      </c>
      <c r="C262" t="n">
        <v>144</v>
      </c>
      <c r="D262" t="n">
        <v>24</v>
      </c>
    </row>
    <row r="263">
      <c r="A263" t="n">
        <v>1781</v>
      </c>
      <c r="B263" t="inlineStr">
        <is>
          <t>BAZIC Lumiere Black Oil-Gel Ink Retractable Pen w/ Grip (3/Pack)</t>
        </is>
      </c>
      <c r="C263" t="n">
        <v>144</v>
      </c>
      <c r="D263" t="n">
        <v>24</v>
      </c>
    </row>
    <row r="264">
      <c r="A264" t="n">
        <v>1788</v>
      </c>
      <c r="B264" t="inlineStr">
        <is>
          <t>BAZIC Spencer Asst. Color Retractable Pen w/ Cushion Grip (4/Pack)</t>
        </is>
      </c>
      <c r="C264" t="n">
        <v>144</v>
      </c>
      <c r="D264" t="n">
        <v>24</v>
      </c>
    </row>
    <row r="265">
      <c r="A265" t="n">
        <v>1793</v>
      </c>
      <c r="B265" t="inlineStr">
        <is>
          <t>BAZIC Optima Red Oil-Gel Ink Retractable Pen w/ Grip (3/Pack)</t>
        </is>
      </c>
      <c r="C265" t="n">
        <v>144</v>
      </c>
      <c r="D265" t="n">
        <v>24</v>
      </c>
    </row>
    <row r="266">
      <c r="A266" t="n">
        <v>1794</v>
      </c>
      <c r="B266" t="inlineStr">
        <is>
          <t>BAZIC Optima Assorted Color Oil-Gel Ink Retractable Pen w/ Grip (3/Pack)</t>
        </is>
      </c>
      <c r="C266" t="n">
        <v>144</v>
      </c>
      <c r="D266" t="n">
        <v>24</v>
      </c>
    </row>
    <row r="267">
      <c r="A267" t="n">
        <v>1795</v>
      </c>
      <c r="B267" t="inlineStr">
        <is>
          <t>BAZIC Optima Black Oil-Gel Ink Retractable Pen w/ Grip (3/Pack)</t>
        </is>
      </c>
      <c r="C267" t="n">
        <v>144</v>
      </c>
      <c r="D267" t="n">
        <v>24</v>
      </c>
    </row>
    <row r="268">
      <c r="A268" t="n">
        <v>1796</v>
      </c>
      <c r="B268" t="inlineStr">
        <is>
          <t>BAZIC 6 Glitter Color Essence Gel Pen w/ Cushion Grip</t>
        </is>
      </c>
      <c r="C268" t="n">
        <v>144</v>
      </c>
      <c r="D268" t="n">
        <v>24</v>
      </c>
    </row>
    <row r="269">
      <c r="A269" t="n">
        <v>1797</v>
      </c>
      <c r="B269" t="inlineStr">
        <is>
          <t>BAZIC Optima Blue Oil-Gel Ink Retractable Pen w/ Grip (3/Pack)</t>
        </is>
      </c>
      <c r="C269" t="n">
        <v>144</v>
      </c>
      <c r="D269" t="n">
        <v>24</v>
      </c>
    </row>
    <row r="270">
      <c r="A270" t="n">
        <v>1801</v>
      </c>
      <c r="B270" t="inlineStr">
        <is>
          <t>BAZIC Memo Size Plastic Clipboard w/ Low Profile Clip</t>
        </is>
      </c>
      <c r="C270" t="n">
        <v>72</v>
      </c>
      <c r="D270" t="n">
        <v>24</v>
      </c>
    </row>
    <row r="271">
      <c r="A271" t="n">
        <v>1802</v>
      </c>
      <c r="B271" t="inlineStr">
        <is>
          <t>BAZIC Memo Size Hardboard Clipboard w/ Sturdy Spring Clip</t>
        </is>
      </c>
      <c r="C271" t="n">
        <v>72</v>
      </c>
      <c r="D271" t="n">
        <v>24</v>
      </c>
    </row>
    <row r="272">
      <c r="A272" t="n">
        <v>1803</v>
      </c>
      <c r="B272" t="inlineStr">
        <is>
          <t>BAZIC Standard Size Hardboard Clipboard w/ Sturdy Spring Clip</t>
        </is>
      </c>
      <c r="C272" t="n">
        <v>24</v>
      </c>
    </row>
    <row r="273">
      <c r="A273" t="n">
        <v>1804</v>
      </c>
      <c r="B273" t="inlineStr">
        <is>
          <t>BAZIC Legal Size Hardboard Clipboard w/ Sturdy Spring Clip</t>
        </is>
      </c>
      <c r="C273" t="n">
        <v>24</v>
      </c>
    </row>
    <row r="274">
      <c r="A274" t="n">
        <v>1805</v>
      </c>
      <c r="B274" t="inlineStr">
        <is>
          <t>BAZIC Standard Size Hardboard Clipboard w/ Low Profile Clip</t>
        </is>
      </c>
      <c r="C274" t="n">
        <v>24</v>
      </c>
    </row>
    <row r="275">
      <c r="A275" t="n">
        <v>1806</v>
      </c>
      <c r="B275" t="inlineStr">
        <is>
          <t>BAZIC Standard Size Plastic Clipboard w/ Low Profile Clip</t>
        </is>
      </c>
      <c r="C275" t="n">
        <v>48</v>
      </c>
    </row>
    <row r="276">
      <c r="A276" t="n">
        <v>1810</v>
      </c>
      <c r="B276" t="inlineStr">
        <is>
          <t>BAZIC Clipboard Storage Case</t>
        </is>
      </c>
      <c r="C276" t="n">
        <v>12</v>
      </c>
    </row>
    <row r="277">
      <c r="A277" t="n">
        <v>1812</v>
      </c>
      <c r="B277" t="inlineStr">
        <is>
          <t>BAZIC Standard Size Confetti Polka Dot Paperboard Clipboard w/ Low Profile Clip</t>
        </is>
      </c>
      <c r="C277" t="n">
        <v>48</v>
      </c>
      <c r="D277" t="inlineStr"/>
    </row>
    <row r="278">
      <c r="A278" t="n">
        <v>1814</v>
      </c>
      <c r="B278" t="inlineStr">
        <is>
          <t>BAZIC Translucent Clipboard Storage Case</t>
        </is>
      </c>
      <c r="C278" t="n">
        <v>12</v>
      </c>
    </row>
    <row r="279">
      <c r="A279" t="n">
        <v>1815</v>
      </c>
      <c r="B279" t="inlineStr">
        <is>
          <t>BAZIC Standard Size Vintage Hardboard Clipboard w/ Low Profile Clip</t>
        </is>
      </c>
      <c r="C279" t="n">
        <v>24</v>
      </c>
    </row>
    <row r="280">
      <c r="A280" t="n">
        <v>1816</v>
      </c>
      <c r="B280" t="inlineStr">
        <is>
          <t>BAZIC Standard Size Retro Hardboard Clipboard w/ Low Profile Clip</t>
        </is>
      </c>
      <c r="C280" t="n">
        <v>24</v>
      </c>
    </row>
    <row r="281">
      <c r="A281" t="n">
        <v>1828</v>
      </c>
      <c r="B281" t="inlineStr">
        <is>
          <t>BAZIC A4 Size PVC Clip Folder w/ Low Profile Clip</t>
        </is>
      </c>
      <c r="C281" t="n">
        <v>24</v>
      </c>
    </row>
    <row r="282">
      <c r="A282" t="n">
        <v>1829</v>
      </c>
      <c r="B282" t="inlineStr">
        <is>
          <t>BAZIC Bright Color PVC Standard Clipboard w/ Low Profile Clip</t>
        </is>
      </c>
      <c r="C282" t="n">
        <v>48</v>
      </c>
      <c r="D282" t="inlineStr"/>
    </row>
    <row r="283">
      <c r="A283" t="n">
        <v>1830</v>
      </c>
      <c r="B283" t="inlineStr">
        <is>
          <t>BAZIC Standard Size Geometric Paperboard Clipboard w/ Gold Low Profile Clip</t>
        </is>
      </c>
      <c r="C283" t="n">
        <v>48</v>
      </c>
    </row>
    <row r="284">
      <c r="A284" t="n">
        <v>1832</v>
      </c>
      <c r="B284" t="inlineStr">
        <is>
          <t>BAZIC Standard Size Carnival Polka Dot Paperboard Clipboard w/ Low Profile Clip</t>
        </is>
      </c>
      <c r="C284" t="n">
        <v>48</v>
      </c>
    </row>
    <row r="285">
      <c r="A285" t="n">
        <v>1833</v>
      </c>
      <c r="B285" t="inlineStr">
        <is>
          <t>BAZIC Standard Size Gradient Paperboard Clipboard w/ Low Profile Clip</t>
        </is>
      </c>
      <c r="C285" t="n">
        <v>48</v>
      </c>
    </row>
    <row r="286">
      <c r="A286" t="n">
        <v>18834</v>
      </c>
      <c r="B286" t="inlineStr">
        <is>
          <t>Mandalas Coloring Book for Adults</t>
        </is>
      </c>
      <c r="C286" t="n">
        <v>48</v>
      </c>
    </row>
    <row r="287">
      <c r="A287" t="n">
        <v>1903</v>
      </c>
      <c r="B287" t="inlineStr">
        <is>
          <t>BAZIC Dual Blades Square Sharpener w/ Receptacle (4/Pack)</t>
        </is>
      </c>
      <c r="C287" t="n">
        <v>144</v>
      </c>
      <c r="D287" t="n">
        <v>24</v>
      </c>
    </row>
    <row r="288">
      <c r="A288" t="n">
        <v>1904</v>
      </c>
      <c r="B288" t="inlineStr">
        <is>
          <t>BAZIC Single Hole Sharpener w/ Receptacle</t>
        </is>
      </c>
      <c r="C288" t="n">
        <v>144</v>
      </c>
      <c r="D288" t="n">
        <v>24</v>
      </c>
    </row>
    <row r="289">
      <c r="A289" t="n">
        <v>1906</v>
      </c>
      <c r="B289" t="inlineStr">
        <is>
          <t>BAZIC Single Hole Sharpener w/ Receptacle (3/pack)</t>
        </is>
      </c>
      <c r="C289" t="n">
        <v>144</v>
      </c>
      <c r="D289" t="n">
        <v>24</v>
      </c>
    </row>
    <row r="290">
      <c r="A290" t="n">
        <v>1907</v>
      </c>
      <c r="B290" t="inlineStr">
        <is>
          <t>BAZIC Dual Blades Sharpener w/ Round Receptacle (2/Pack)</t>
        </is>
      </c>
      <c r="C290" t="n">
        <v>144</v>
      </c>
      <c r="D290" t="n">
        <v>24</v>
      </c>
    </row>
    <row r="291">
      <c r="A291" t="n">
        <v>1908</v>
      </c>
      <c r="B291" t="inlineStr">
        <is>
          <t>BAZIC Dual Blades Sharpener w/ Round Receptacle</t>
        </is>
      </c>
      <c r="C291" t="n">
        <v>144</v>
      </c>
      <c r="D291" t="n">
        <v>24</v>
      </c>
    </row>
    <row r="292">
      <c r="A292" t="n">
        <v>1909</v>
      </c>
      <c r="B292" t="inlineStr">
        <is>
          <t>BAZIC Xtreme Oval Sharpener w/ Receptacle (3/Pack)</t>
        </is>
      </c>
      <c r="C292" t="n">
        <v>144</v>
      </c>
      <c r="D292" t="n">
        <v>24</v>
      </c>
    </row>
    <row r="293">
      <c r="A293" t="n">
        <v>1910</v>
      </c>
      <c r="B293" t="inlineStr">
        <is>
          <t>BAZIC Xtreme Oval Sharpener w/ Receptacle</t>
        </is>
      </c>
      <c r="C293" t="n">
        <v>144</v>
      </c>
      <c r="D293" t="n">
        <v>24</v>
      </c>
    </row>
    <row r="294">
      <c r="A294" t="n">
        <v>1911</v>
      </c>
      <c r="B294" t="inlineStr">
        <is>
          <t>BAZIC Dual Blades Sharpener w/ Lid &amp; Receptacle</t>
        </is>
      </c>
      <c r="C294" t="n">
        <v>144</v>
      </c>
      <c r="D294" t="n">
        <v>24</v>
      </c>
    </row>
    <row r="295">
      <c r="A295" t="n">
        <v>1912</v>
      </c>
      <c r="B295" t="inlineStr">
        <is>
          <t>BAZIC Transparent Square Pencil Sharpener (12/pack)</t>
        </is>
      </c>
      <c r="C295" t="n">
        <v>144</v>
      </c>
      <c r="D295" t="n">
        <v>24</v>
      </c>
    </row>
    <row r="296">
      <c r="A296" t="n">
        <v>1913</v>
      </c>
      <c r="B296" t="inlineStr">
        <is>
          <t>BAZIC Single Side Hole Sharpener w/ Receptacle</t>
        </is>
      </c>
      <c r="C296" t="n">
        <v>144</v>
      </c>
      <c r="D296" t="n">
        <v>24</v>
      </c>
    </row>
    <row r="297">
      <c r="A297" t="n">
        <v>1914</v>
      </c>
      <c r="B297" t="inlineStr">
        <is>
          <t>BAZIC Dual Blades Sharpener w/ Diamond Receptacle</t>
        </is>
      </c>
      <c r="C297" t="n">
        <v>144</v>
      </c>
      <c r="D297" t="n">
        <v>24</v>
      </c>
    </row>
    <row r="298">
      <c r="A298" t="n">
        <v>1915</v>
      </c>
      <c r="B298" t="inlineStr">
        <is>
          <t>BAZIC 2 Dual Blades Sharpener + 2 Round Receptacle Sharpener</t>
        </is>
      </c>
      <c r="C298" t="n">
        <v>144</v>
      </c>
      <c r="D298" t="n">
        <v>24</v>
      </c>
    </row>
    <row r="299">
      <c r="A299" t="n">
        <v>1916</v>
      </c>
      <c r="B299" t="inlineStr">
        <is>
          <t>BAZIC Dual Blades Metal Pencil Sharpener (3/Pack)</t>
        </is>
      </c>
      <c r="C299" t="n">
        <v>144</v>
      </c>
      <c r="D299" t="n">
        <v>24</v>
      </c>
    </row>
    <row r="300">
      <c r="A300" t="n">
        <v>1917</v>
      </c>
      <c r="B300" t="inlineStr">
        <is>
          <t>BAZIC Round Pencil Sharpener (12/Pack)</t>
        </is>
      </c>
      <c r="C300" t="n">
        <v>144</v>
      </c>
      <c r="D300" t="n">
        <v>24</v>
      </c>
    </row>
    <row r="301">
      <c r="A301" t="n">
        <v>1919</v>
      </c>
      <c r="B301" t="inlineStr">
        <is>
          <t>BAZIC Single Hole Metal Pencil Sharpener (6/Pack)</t>
        </is>
      </c>
      <c r="C301" t="n">
        <v>144</v>
      </c>
      <c r="D301" t="n">
        <v>24</v>
      </c>
    </row>
    <row r="302">
      <c r="A302" t="n">
        <v>1920</v>
      </c>
      <c r="B302" t="inlineStr">
        <is>
          <t>BAZIC Desktop Sharpener w/ Suction Cup Base</t>
        </is>
      </c>
      <c r="C302" t="n">
        <v>144</v>
      </c>
      <c r="D302" t="n">
        <v>24</v>
      </c>
    </row>
    <row r="303">
      <c r="A303" t="n">
        <v>1921</v>
      </c>
      <c r="B303" t="inlineStr">
        <is>
          <t>BAZIC Dual Blades Square Sharpener (6/Pack)</t>
        </is>
      </c>
      <c r="C303" t="n">
        <v>144</v>
      </c>
      <c r="D303" t="n">
        <v>24</v>
      </c>
    </row>
    <row r="304">
      <c r="A304" t="n">
        <v>1922</v>
      </c>
      <c r="B304" t="inlineStr">
        <is>
          <t>BAZIC Fun Shaped Pencil Sharpener (12/Pack)</t>
        </is>
      </c>
      <c r="C304" t="n">
        <v>144</v>
      </c>
      <c r="D304" t="n">
        <v>24</v>
      </c>
    </row>
    <row r="305">
      <c r="A305" t="n">
        <v>1925</v>
      </c>
      <c r="B305" t="inlineStr">
        <is>
          <t>BAZIC Dual Blade Square Sharpener w/Receptacle (2/Pack)</t>
        </is>
      </c>
      <c r="C305" t="n">
        <v>144</v>
      </c>
      <c r="D305" t="n">
        <v>24</v>
      </c>
    </row>
    <row r="306">
      <c r="A306" t="n">
        <v>1926</v>
      </c>
      <c r="B306" t="inlineStr">
        <is>
          <t>BAZIC Dual Blade Square Sharpener w/ Receptacle</t>
        </is>
      </c>
      <c r="C306" t="n">
        <v>144</v>
      </c>
      <c r="D306" t="n">
        <v>24</v>
      </c>
    </row>
    <row r="307">
      <c r="A307" t="n">
        <v>1927</v>
      </c>
      <c r="B307" t="inlineStr">
        <is>
          <t>BAZIC Dual Blades Sharpener w/ Square Receptacle (2/Pack)</t>
        </is>
      </c>
      <c r="C307" t="n">
        <v>144</v>
      </c>
      <c r="D307" t="n">
        <v>24</v>
      </c>
    </row>
    <row r="308">
      <c r="A308" t="n">
        <v>1928</v>
      </c>
      <c r="B308" t="inlineStr">
        <is>
          <t>BAZIC Dual Blades Sharpener w/ Triangle Receptacle (2/Pack)</t>
        </is>
      </c>
      <c r="C308" t="n">
        <v>144</v>
      </c>
      <c r="D308" t="n">
        <v>24</v>
      </c>
    </row>
    <row r="309">
      <c r="A309" t="n">
        <v>1929</v>
      </c>
      <c r="B309" t="inlineStr">
        <is>
          <t>BAZIC Single Hole Sharpener w/ Round Receptacle (4/pack)</t>
        </is>
      </c>
      <c r="C309" t="n">
        <v>144</v>
      </c>
      <c r="D309" t="n">
        <v>24</v>
      </c>
    </row>
    <row r="310">
      <c r="A310" t="n">
        <v>1933</v>
      </c>
      <c r="B310" t="inlineStr">
        <is>
          <t>BAZIC Dual Blades Sharpener w/ Square Receptacle</t>
        </is>
      </c>
      <c r="C310" t="n">
        <v>144</v>
      </c>
      <c r="D310" t="n">
        <v>24</v>
      </c>
    </row>
    <row r="311">
      <c r="A311" t="n">
        <v>1934</v>
      </c>
      <c r="B311" t="inlineStr">
        <is>
          <t>BAZIC Dual Blades Sharpener w/ Triangle Receptacle</t>
        </is>
      </c>
      <c r="C311" t="n">
        <v>144</v>
      </c>
      <c r="D311" t="n">
        <v>24</v>
      </c>
    </row>
    <row r="312">
      <c r="A312" t="n">
        <v>1939</v>
      </c>
      <c r="B312" t="inlineStr">
        <is>
          <t>BAZIC Pencil's Cap Sharpener (5/pack)</t>
        </is>
      </c>
      <c r="C312" t="n">
        <v>144</v>
      </c>
      <c r="D312" t="n">
        <v>24</v>
      </c>
    </row>
    <row r="313">
      <c r="A313" t="n">
        <v>1940</v>
      </c>
      <c r="B313" t="inlineStr">
        <is>
          <t>BAZIC Dual Blades Sharpener w/ Lid &amp; Receptacle</t>
        </is>
      </c>
      <c r="C313" t="n">
        <v>288</v>
      </c>
      <c r="D313" t="n">
        <v>24</v>
      </c>
    </row>
    <row r="314">
      <c r="A314" t="n">
        <v>1941</v>
      </c>
      <c r="B314" t="inlineStr">
        <is>
          <t>BAZIC Square Pencil Sharpener (24/Box)</t>
        </is>
      </c>
      <c r="C314" t="n">
        <v>144</v>
      </c>
      <c r="D314" t="n">
        <v>24</v>
      </c>
    </row>
    <row r="315">
      <c r="A315" t="n">
        <v>196917</v>
      </c>
      <c r="B315" t="inlineStr">
        <is>
          <t>TYPE ITEM #MSK099</t>
        </is>
      </c>
      <c r="C315" t="n">
        <v>60</v>
      </c>
    </row>
    <row r="316">
      <c r="A316" t="n">
        <v>2000</v>
      </c>
      <c r="B316" t="inlineStr">
        <is>
          <t>BAZIC 0.017 oz (0.5g) Super Glue Gel (5/Pack)</t>
        </is>
      </c>
      <c r="C316" t="n">
        <v>144</v>
      </c>
      <c r="D316" t="n">
        <v>24</v>
      </c>
    </row>
    <row r="317">
      <c r="A317" t="n">
        <v>2001</v>
      </c>
      <c r="B317" t="inlineStr">
        <is>
          <t>BAZIC 0.07 oz (2g) Super Glue Gel (3/Pack)</t>
        </is>
      </c>
      <c r="C317" t="n">
        <v>144</v>
      </c>
      <c r="D317" t="n">
        <v>24</v>
      </c>
    </row>
    <row r="318">
      <c r="A318" t="inlineStr">
        <is>
          <t>20014-20</t>
        </is>
      </c>
      <c r="B318" t="inlineStr">
        <is>
          <t>BAZIC Assorted Office Supplies Store Display (18sku/456pcs)</t>
        </is>
      </c>
      <c r="C318" t="n">
        <v>1</v>
      </c>
    </row>
    <row r="319">
      <c r="A319" t="inlineStr">
        <is>
          <t>20015-20</t>
        </is>
      </c>
      <c r="B319" t="inlineStr">
        <is>
          <t>BAZIC Assorted School Supplies Store Display (17sku/534pcs)</t>
        </is>
      </c>
      <c r="C319" t="n">
        <v>1</v>
      </c>
    </row>
    <row r="320">
      <c r="A320" t="inlineStr">
        <is>
          <t>20016-20</t>
        </is>
      </c>
      <c r="B320" t="inlineStr">
        <is>
          <t>BAZIC Mailing Supplies Store Display (17 SKU/511 pcs)</t>
        </is>
      </c>
      <c r="C320" t="n">
        <v>1</v>
      </c>
    </row>
    <row r="321">
      <c r="A321" t="inlineStr">
        <is>
          <t>20017-A</t>
        </is>
      </c>
      <c r="B321" t="inlineStr">
        <is>
          <t>BAZIC Assorted 1/2" View Binder w/2-Pockets PDQ Set (10sku/60pcs)</t>
        </is>
      </c>
      <c r="C321" t="n">
        <v>1</v>
      </c>
    </row>
    <row r="322">
      <c r="A322" t="inlineStr">
        <is>
          <t>20018-A</t>
        </is>
      </c>
      <c r="B322" t="inlineStr">
        <is>
          <t>BAZIC Assorted 1" View Binder w/2-Pockets PDQ Set (10sku/50pcs)</t>
        </is>
      </c>
      <c r="C322" t="n">
        <v>1</v>
      </c>
    </row>
    <row r="323">
      <c r="A323" t="n">
        <v>2005</v>
      </c>
      <c r="B323" t="inlineStr">
        <is>
          <t>BAZIC 0.036 oz (1g) Single Use Super Glue (6/Pack)</t>
        </is>
      </c>
      <c r="C323" t="n">
        <v>144</v>
      </c>
      <c r="D323" t="n">
        <v>24</v>
      </c>
    </row>
    <row r="324">
      <c r="A324" t="n">
        <v>20050</v>
      </c>
      <c r="B324" t="inlineStr">
        <is>
          <t>BAZIC 20" X 30" 10-Slots Foam Board Display Rack</t>
        </is>
      </c>
      <c r="C324" t="n">
        <v>1</v>
      </c>
      <c r="D324" t="inlineStr"/>
    </row>
    <row r="325">
      <c r="A325" t="n">
        <v>2006</v>
      </c>
      <c r="B325" t="inlineStr">
        <is>
          <t>BAZIC 0.10 oz (3g) Super Glue (4/Pack)</t>
        </is>
      </c>
      <c r="C325" t="n">
        <v>144</v>
      </c>
      <c r="D325" t="n">
        <v>24</v>
      </c>
    </row>
    <row r="326">
      <c r="A326" t="n">
        <v>2007</v>
      </c>
      <c r="B326" t="inlineStr">
        <is>
          <t>BAZIC 0.10 oz (3g) Super Glue (6/Pack)</t>
        </is>
      </c>
      <c r="C326" t="n">
        <v>144</v>
      </c>
      <c r="D326" t="n">
        <v>24</v>
      </c>
    </row>
    <row r="327">
      <c r="A327" t="n">
        <v>20070</v>
      </c>
      <c r="B327" t="inlineStr">
        <is>
          <t>BAZIC 9" x 12" &amp; 12" X 16" Sign 40-Slots Spinning Rack</t>
        </is>
      </c>
      <c r="C327" t="n">
        <v>1</v>
      </c>
    </row>
    <row r="328">
      <c r="A328" t="n">
        <v>2008</v>
      </c>
      <c r="B328" t="inlineStr">
        <is>
          <t>BAZIC 0.10 oz (3g) Super Glue Pen w/ Precision Tip Applicator</t>
        </is>
      </c>
      <c r="C328" t="n">
        <v>144</v>
      </c>
      <c r="D328" t="n">
        <v>24</v>
      </c>
    </row>
    <row r="329">
      <c r="A329" t="n">
        <v>20080</v>
      </c>
      <c r="B329" t="inlineStr">
        <is>
          <t>BAZIC 22" X 28" 10-Slots Poster Board Display Rack</t>
        </is>
      </c>
      <c r="C329" t="n">
        <v>1</v>
      </c>
      <c r="D329" t="inlineStr"/>
    </row>
    <row r="330">
      <c r="A330" t="n">
        <v>2010</v>
      </c>
      <c r="B330" t="inlineStr">
        <is>
          <t>BAZIC 1 FL OZ (30 mL) Contact Cement Adhesive</t>
        </is>
      </c>
      <c r="C330" t="n">
        <v>144</v>
      </c>
      <c r="D330" t="n">
        <v>24</v>
      </c>
    </row>
    <row r="331">
      <c r="A331" t="n">
        <v>2011</v>
      </c>
      <c r="B331" t="inlineStr">
        <is>
          <t>BAZIC 0.2 oz (5.6g) Quick Setting Epoxy Glue w/ Syringe Applicator</t>
        </is>
      </c>
      <c r="C331" t="n">
        <v>144</v>
      </c>
      <c r="D331" t="n">
        <v>24</v>
      </c>
    </row>
    <row r="332">
      <c r="A332" t="n">
        <v>2012</v>
      </c>
      <c r="B332" t="inlineStr">
        <is>
          <t>BAZIC 2.7 FL OZ (80 mL) Stationery Clear Glue (2/Pack)</t>
        </is>
      </c>
      <c r="C332" t="n">
        <v>72</v>
      </c>
      <c r="D332" t="n">
        <v>24</v>
      </c>
    </row>
    <row r="333">
      <c r="A333" t="n">
        <v>2013</v>
      </c>
      <c r="B333" t="inlineStr">
        <is>
          <t>BAZIC 7 5/8 FL OZ (225 mL) Jumbo White Glue</t>
        </is>
      </c>
      <c r="C333" t="n">
        <v>24</v>
      </c>
      <c r="D333" t="inlineStr"/>
    </row>
    <row r="334">
      <c r="A334" t="n">
        <v>2014</v>
      </c>
      <c r="B334" t="inlineStr">
        <is>
          <t>BAZIC 4 FL OZ (118 mL) White Glue</t>
        </is>
      </c>
      <c r="C334" t="n">
        <v>48</v>
      </c>
      <c r="D334" t="inlineStr"/>
    </row>
    <row r="335">
      <c r="A335" t="n">
        <v>2015</v>
      </c>
      <c r="B335" t="inlineStr">
        <is>
          <t>BAZIC 2.7 FL OZ (80 mL) White Glue (2/Pack)</t>
        </is>
      </c>
      <c r="C335" t="n">
        <v>72</v>
      </c>
      <c r="D335" t="n">
        <v>24</v>
      </c>
    </row>
    <row r="336">
      <c r="A336" t="n">
        <v>2019</v>
      </c>
      <c r="B336" t="inlineStr">
        <is>
          <t>BAZIC 1 Gallon White Glue</t>
        </is>
      </c>
      <c r="C336" t="n">
        <v>2</v>
      </c>
    </row>
    <row r="337">
      <c r="A337" t="n">
        <v>2022</v>
      </c>
      <c r="B337" t="inlineStr">
        <is>
          <t>BAZIC 0.7 oz (21g) Washable Disappearing Purple Glue Stick (2/Pack)</t>
        </is>
      </c>
      <c r="C337" t="n">
        <v>144</v>
      </c>
      <c r="D337" t="n">
        <v>24</v>
      </c>
    </row>
    <row r="338">
      <c r="A338" t="n">
        <v>2023</v>
      </c>
      <c r="B338" t="inlineStr">
        <is>
          <t>BAZIC 0.28 oz (8g) Washable Disappearing Purple Glue Stick (4/Pack)</t>
        </is>
      </c>
      <c r="C338" t="n">
        <v>144</v>
      </c>
      <c r="D338" t="n">
        <v>24</v>
      </c>
    </row>
    <row r="339">
      <c r="A339" t="n">
        <v>2024</v>
      </c>
      <c r="B339" t="inlineStr">
        <is>
          <t>BAZIC 1.27 oz (36g) Glue Stick (2/Pack)</t>
        </is>
      </c>
      <c r="C339" t="n">
        <v>144</v>
      </c>
      <c r="D339" t="n">
        <v>24</v>
      </c>
    </row>
    <row r="340">
      <c r="A340" t="n">
        <v>2025</v>
      </c>
      <c r="B340" t="inlineStr">
        <is>
          <t>BAZIC 0.7 oz (21g) Glue Stick (3/Pack)</t>
        </is>
      </c>
      <c r="C340" t="n">
        <v>144</v>
      </c>
      <c r="D340" t="n">
        <v>24</v>
      </c>
    </row>
    <row r="341">
      <c r="A341" t="n">
        <v>2027</v>
      </c>
      <c r="B341" t="inlineStr">
        <is>
          <t>BAZIC 0.28 oz (8g) Glue Stick (6/Pack)</t>
        </is>
      </c>
      <c r="C341" t="n">
        <v>72</v>
      </c>
      <c r="D341" t="n">
        <v>24</v>
      </c>
    </row>
    <row r="342">
      <c r="A342" t="n">
        <v>2028</v>
      </c>
      <c r="B342" t="inlineStr">
        <is>
          <t>BAZIC 1.7 FL OZ (50 mL) Glue Pen (3/Pack)</t>
        </is>
      </c>
      <c r="C342" t="n">
        <v>72</v>
      </c>
      <c r="D342" t="n">
        <v>24</v>
      </c>
    </row>
    <row r="343">
      <c r="A343" t="n">
        <v>2029</v>
      </c>
      <c r="B343" t="inlineStr">
        <is>
          <t>BAZIC 1 FL OZ (29.5 mL) Dual Tip Glue Pen</t>
        </is>
      </c>
      <c r="C343" t="n">
        <v>144</v>
      </c>
      <c r="D343" t="n">
        <v>24</v>
      </c>
    </row>
    <row r="344">
      <c r="A344" t="n">
        <v>203</v>
      </c>
      <c r="B344" t="inlineStr">
        <is>
          <t>BAZIC Mega (100mm) Color Paper Clips (10/Pack)</t>
        </is>
      </c>
      <c r="C344" t="n">
        <v>144</v>
      </c>
      <c r="D344" t="n">
        <v>24</v>
      </c>
    </row>
    <row r="345">
      <c r="A345" t="n">
        <v>2030</v>
      </c>
      <c r="B345" t="inlineStr">
        <is>
          <t>BAZIC 3.38 FL OZ (100 mL) Silicone Glue</t>
        </is>
      </c>
      <c r="C345" t="n">
        <v>72</v>
      </c>
      <c r="D345" t="n">
        <v>12</v>
      </c>
    </row>
    <row r="346">
      <c r="A346" t="n">
        <v>204</v>
      </c>
      <c r="B346" t="inlineStr">
        <is>
          <t>BAZIC No.1 Regular (33mm) Color Paper Clips (200/Pack)</t>
        </is>
      </c>
      <c r="C346" t="n">
        <v>72</v>
      </c>
      <c r="D346" t="n">
        <v>24</v>
      </c>
    </row>
    <row r="347">
      <c r="A347" t="n">
        <v>2041</v>
      </c>
      <c r="B347" t="inlineStr">
        <is>
          <t>BAZIC 0.28 oz (8g) Glue Stick</t>
        </is>
      </c>
      <c r="C347" t="n">
        <v>600</v>
      </c>
      <c r="D347" t="n">
        <v>30</v>
      </c>
    </row>
    <row r="348">
      <c r="A348" t="n">
        <v>2042</v>
      </c>
      <c r="B348" t="inlineStr">
        <is>
          <t>BAZIC 0.28 oz (8g) Glue Stick (4/Pack)</t>
        </is>
      </c>
      <c r="C348" t="n">
        <v>144</v>
      </c>
      <c r="D348" t="n">
        <v>24</v>
      </c>
    </row>
    <row r="349">
      <c r="A349" t="n">
        <v>2043</v>
      </c>
      <c r="B349" t="inlineStr">
        <is>
          <t>BAZIC 0.28 oz (8g) 4 Washable Colored Glue Stick</t>
        </is>
      </c>
      <c r="C349" t="n">
        <v>144</v>
      </c>
      <c r="D349" t="n">
        <v>24</v>
      </c>
    </row>
    <row r="350">
      <c r="A350" t="n">
        <v>2044</v>
      </c>
      <c r="B350" t="inlineStr">
        <is>
          <t>BAZIC 5 FL OZ (147 mL) Washable Clear School Glue</t>
        </is>
      </c>
      <c r="C350" t="n">
        <v>48</v>
      </c>
      <c r="D350" t="inlineStr"/>
    </row>
    <row r="351">
      <c r="A351" t="n">
        <v>2045</v>
      </c>
      <c r="B351" t="inlineStr">
        <is>
          <t>BAZIC 1 Gallon Washable Clear School Glue</t>
        </is>
      </c>
      <c r="C351" t="n">
        <v>2</v>
      </c>
    </row>
    <row r="352">
      <c r="A352" t="n">
        <v>2046</v>
      </c>
      <c r="B352" t="inlineStr">
        <is>
          <t>BAZIC 5 FL OZ (147 mL) Washable Clear Color School Glue</t>
        </is>
      </c>
      <c r="C352" t="n">
        <v>24</v>
      </c>
    </row>
    <row r="353">
      <c r="A353" t="n">
        <v>2049</v>
      </c>
      <c r="B353" t="inlineStr">
        <is>
          <t>BAZIC 5 FL OZ (147 mL) Glow In The Dark Glue</t>
        </is>
      </c>
      <c r="C353" t="n">
        <v>48</v>
      </c>
    </row>
    <row r="354">
      <c r="A354" t="n">
        <v>205</v>
      </c>
      <c r="B354" t="inlineStr">
        <is>
          <t>BAZIC Jumbo (50mm) Color Paper Clips (100/Pack)</t>
        </is>
      </c>
      <c r="C354" t="n">
        <v>72</v>
      </c>
      <c r="D354" t="n">
        <v>24</v>
      </c>
    </row>
    <row r="355">
      <c r="A355" t="n">
        <v>2050</v>
      </c>
      <c r="B355" t="inlineStr">
        <is>
          <t>BAZIC 0.28 oz (8g) Premium Glue Stick (4/Pack)</t>
        </is>
      </c>
      <c r="C355" t="n">
        <v>144</v>
      </c>
      <c r="D355" t="n">
        <v>24</v>
      </c>
    </row>
    <row r="356">
      <c r="A356" t="n">
        <v>2051</v>
      </c>
      <c r="B356" t="inlineStr">
        <is>
          <t>BAZIC 0.7 oz (21g) Premium Glue Stick (2/Pack)</t>
        </is>
      </c>
      <c r="C356" t="n">
        <v>144</v>
      </c>
      <c r="D356" t="n">
        <v>24</v>
      </c>
    </row>
    <row r="357">
      <c r="A357" t="n">
        <v>2052</v>
      </c>
      <c r="B357" t="inlineStr">
        <is>
          <t>BAZIC 1.27 oz (36g) Premium Glue Stick</t>
        </is>
      </c>
      <c r="C357" t="n">
        <v>144</v>
      </c>
      <c r="D357" t="n">
        <v>24</v>
      </c>
    </row>
    <row r="358">
      <c r="A358" t="n">
        <v>2053</v>
      </c>
      <c r="B358" t="inlineStr">
        <is>
          <t>BAZIC 0.28 oz (8g) Premium Glue Stick</t>
        </is>
      </c>
      <c r="C358" t="n">
        <v>288</v>
      </c>
      <c r="D358" t="n">
        <v>12</v>
      </c>
    </row>
    <row r="359">
      <c r="A359" t="n">
        <v>2054</v>
      </c>
      <c r="B359" t="inlineStr">
        <is>
          <t>BAZIC 0.7 oz (21g) Premium Glue Stick</t>
        </is>
      </c>
      <c r="C359" t="n">
        <v>288</v>
      </c>
      <c r="D359" t="n">
        <v>12</v>
      </c>
    </row>
    <row r="360">
      <c r="A360" t="n">
        <v>2055</v>
      </c>
      <c r="B360" t="inlineStr">
        <is>
          <t>BAZIC 0.28 oz (8g) Washable Disappearing Purple Glue Stick</t>
        </is>
      </c>
      <c r="C360" t="n">
        <v>288</v>
      </c>
      <c r="D360" t="n">
        <v>12</v>
      </c>
    </row>
    <row r="361">
      <c r="A361" t="n">
        <v>206</v>
      </c>
      <c r="B361" t="inlineStr">
        <is>
          <t>BAZIC Assorted Color Push Pins (100/Pack)</t>
        </is>
      </c>
      <c r="C361" t="n">
        <v>144</v>
      </c>
      <c r="D361" t="n">
        <v>24</v>
      </c>
    </row>
    <row r="362">
      <c r="A362" t="n">
        <v>20650</v>
      </c>
      <c r="B362" t="inlineStr">
        <is>
          <t>NICKELODEON Workbooks Assorted</t>
        </is>
      </c>
      <c r="C362" t="n">
        <v>24</v>
      </c>
    </row>
    <row r="363">
      <c r="A363" t="n">
        <v>207</v>
      </c>
      <c r="B363" t="inlineStr">
        <is>
          <t>BAZIC Clear Transparent Push Pins (100/Pack)</t>
        </is>
      </c>
      <c r="C363" t="n">
        <v>144</v>
      </c>
      <c r="D363" t="n">
        <v>24</v>
      </c>
    </row>
    <row r="364">
      <c r="A364" t="n">
        <v>2070</v>
      </c>
      <c r="B364" t="inlineStr">
        <is>
          <t>BAZIC 4 FL OZ (118 mL) Wood Glue</t>
        </is>
      </c>
      <c r="C364" t="n">
        <v>48</v>
      </c>
      <c r="D364" t="n">
        <v>12</v>
      </c>
    </row>
    <row r="365">
      <c r="A365" t="n">
        <v>2071</v>
      </c>
      <c r="B365" t="inlineStr">
        <is>
          <t>BAZIC 7 5/8 FL OZ (225 mL) Jumbo Wood Glue</t>
        </is>
      </c>
      <c r="C365" t="n">
        <v>24</v>
      </c>
      <c r="D365" t="n">
        <v>6</v>
      </c>
    </row>
    <row r="366">
      <c r="A366" t="n">
        <v>208</v>
      </c>
      <c r="B366" t="inlineStr">
        <is>
          <t>BAZIC Assorted Translucent Color Push Pins (100/Pack)</t>
        </is>
      </c>
      <c r="C366" t="n">
        <v>144</v>
      </c>
      <c r="D366" t="n">
        <v>24</v>
      </c>
    </row>
    <row r="367">
      <c r="A367" t="n">
        <v>2080</v>
      </c>
      <c r="B367" t="inlineStr">
        <is>
          <t>BAZIC 8 mm x 8 m Permanent Glue Tape</t>
        </is>
      </c>
      <c r="C367" t="n">
        <v>144</v>
      </c>
      <c r="D367" t="n">
        <v>24</v>
      </c>
    </row>
    <row r="368">
      <c r="A368" t="n">
        <v>209</v>
      </c>
      <c r="B368" t="inlineStr">
        <is>
          <t>BAZIC Assorted Color Round Push Pins (80/Pack)</t>
        </is>
      </c>
      <c r="C368" t="n">
        <v>144</v>
      </c>
      <c r="D368" t="n">
        <v>24</v>
      </c>
    </row>
    <row r="369">
      <c r="A369" t="n">
        <v>2090</v>
      </c>
      <c r="B369" t="inlineStr">
        <is>
          <t>BAZIC 3.9" x 0.27" Dual Temp. Mini Hot Melt Glue Sticks (20/Box)</t>
        </is>
      </c>
      <c r="C369" t="n">
        <v>144</v>
      </c>
      <c r="D369" t="n">
        <v>24</v>
      </c>
    </row>
    <row r="370">
      <c r="A370" t="n">
        <v>2091</v>
      </c>
      <c r="B370" t="inlineStr">
        <is>
          <t>BAZIC 3.9" x 0.27" Dual Temp. Mini Hot Melt Glue Sticks (100/Box)</t>
        </is>
      </c>
      <c r="C370" t="n">
        <v>12</v>
      </c>
    </row>
    <row r="371">
      <c r="A371" t="n">
        <v>2092</v>
      </c>
      <c r="B371" t="inlineStr">
        <is>
          <t>BAZIC 3.9" x 0.43" Dual Temp. Full Size Hot Melt Glue Sticks (10/Box)</t>
        </is>
      </c>
      <c r="C371" t="n">
        <v>144</v>
      </c>
      <c r="D371" t="n">
        <v>24</v>
      </c>
    </row>
    <row r="372">
      <c r="A372" t="n">
        <v>2093</v>
      </c>
      <c r="B372" t="inlineStr">
        <is>
          <t>BAZIC 7.87" x 0.27" Dual Temp. Mini Hot Melt Glue Sticks (10/Box)</t>
        </is>
      </c>
      <c r="C372" t="n">
        <v>144</v>
      </c>
      <c r="D372" t="n">
        <v>24</v>
      </c>
    </row>
    <row r="373">
      <c r="A373" t="n">
        <v>2094</v>
      </c>
      <c r="B373" t="inlineStr">
        <is>
          <t>BAZIC 7.87" x 0.43" Dual Temp. Full Size Hot Melt Glue Sticks (5/Box)</t>
        </is>
      </c>
      <c r="C373" t="n">
        <v>144</v>
      </c>
      <c r="D373" t="n">
        <v>24</v>
      </c>
    </row>
    <row r="374">
      <c r="A374" t="n">
        <v>2099</v>
      </c>
      <c r="B374" t="inlineStr">
        <is>
          <t>BAZIC Assorted Glue Sets (3/Pack)</t>
        </is>
      </c>
      <c r="C374" t="n">
        <v>24</v>
      </c>
    </row>
    <row r="375">
      <c r="A375" t="n">
        <v>210</v>
      </c>
      <c r="B375" t="inlineStr">
        <is>
          <t>BAZIC Assorted Color Jumbo Push Pins (25/Pack)</t>
        </is>
      </c>
      <c r="C375" t="n">
        <v>144</v>
      </c>
      <c r="D375" t="n">
        <v>24</v>
      </c>
    </row>
    <row r="376">
      <c r="A376" t="n">
        <v>211</v>
      </c>
      <c r="B376" t="inlineStr">
        <is>
          <t>BAZIC 1" Metal Book Rings (12/Pack)</t>
        </is>
      </c>
      <c r="C376" t="n">
        <v>144</v>
      </c>
      <c r="D376" t="n">
        <v>24</v>
      </c>
    </row>
    <row r="377">
      <c r="A377" t="n">
        <v>212</v>
      </c>
      <c r="B377" t="inlineStr">
        <is>
          <t>BAZIC 1" Assorted Color Metal Book Rings (10/Pack)</t>
        </is>
      </c>
      <c r="C377" t="n">
        <v>144</v>
      </c>
      <c r="D377" t="n">
        <v>24</v>
      </c>
    </row>
    <row r="378">
      <c r="A378" t="n">
        <v>213</v>
      </c>
      <c r="B378" t="inlineStr">
        <is>
          <t>BAZIC 1.5" Metal Book Rings (8/Pack)</t>
        </is>
      </c>
      <c r="C378" t="n">
        <v>144</v>
      </c>
      <c r="D378" t="n">
        <v>24</v>
      </c>
    </row>
    <row r="379">
      <c r="A379" t="n">
        <v>2130</v>
      </c>
      <c r="B379" t="inlineStr">
        <is>
          <t>BAZIC Standard Weight Top Loading Sheet Protectors (10/Pack)</t>
        </is>
      </c>
      <c r="C379" t="n">
        <v>144</v>
      </c>
      <c r="D379" t="n">
        <v>24</v>
      </c>
    </row>
    <row r="380">
      <c r="A380" t="n">
        <v>2131</v>
      </c>
      <c r="B380" t="inlineStr">
        <is>
          <t>BAZIC Standard Weight Top Loading Sheet Protectors (100/Box)</t>
        </is>
      </c>
      <c r="C380" t="n">
        <v>10</v>
      </c>
    </row>
    <row r="381">
      <c r="A381" t="n">
        <v>2132</v>
      </c>
      <c r="B381" t="inlineStr">
        <is>
          <t>BAZIC Heavy Weight Top Loading Sheet Protectors (10/Pack)</t>
        </is>
      </c>
      <c r="C381" t="n">
        <v>144</v>
      </c>
      <c r="D381" t="n">
        <v>24</v>
      </c>
    </row>
    <row r="382">
      <c r="A382" t="n">
        <v>2133</v>
      </c>
      <c r="B382" t="inlineStr">
        <is>
          <t>BAZIC Heavy Weight Top Loading Sheet Protectors (50/Box)</t>
        </is>
      </c>
      <c r="C382" t="n">
        <v>10</v>
      </c>
    </row>
    <row r="383">
      <c r="A383" t="n">
        <v>2138</v>
      </c>
      <c r="B383" t="inlineStr">
        <is>
          <t>BAZIC Bubble Embossed 2-Pocket Poly Portfolio</t>
        </is>
      </c>
      <c r="C383" t="n">
        <v>48</v>
      </c>
      <c r="D383" t="inlineStr"/>
    </row>
    <row r="384">
      <c r="A384" t="n">
        <v>2139</v>
      </c>
      <c r="B384" t="inlineStr">
        <is>
          <t>BAZIC Cubic Embossed 2-Pocket Poly Portfolio</t>
        </is>
      </c>
      <c r="C384" t="n">
        <v>48</v>
      </c>
      <c r="D384" t="inlineStr"/>
    </row>
    <row r="385">
      <c r="A385" t="n">
        <v>214</v>
      </c>
      <c r="B385" t="inlineStr">
        <is>
          <t>BAZIC 2" Metal Book Rings (6/Pack)</t>
        </is>
      </c>
      <c r="C385" t="n">
        <v>144</v>
      </c>
      <c r="D385" t="n">
        <v>24</v>
      </c>
    </row>
    <row r="386">
      <c r="A386" t="n">
        <v>2140</v>
      </c>
      <c r="B386" t="inlineStr">
        <is>
          <t>BAZIC Swirl Embossed 2-Pocket Poly Portfolio</t>
        </is>
      </c>
      <c r="C386" t="n">
        <v>48</v>
      </c>
      <c r="D386" t="inlineStr"/>
    </row>
    <row r="387">
      <c r="A387" t="n">
        <v>215</v>
      </c>
      <c r="B387" t="inlineStr">
        <is>
          <t>BAZIC Assorted Size Metal Book Rings (10/Pack)</t>
        </is>
      </c>
      <c r="C387" t="n">
        <v>144</v>
      </c>
      <c r="D387" t="n">
        <v>24</v>
      </c>
    </row>
    <row r="388">
      <c r="A388" t="n">
        <v>2150</v>
      </c>
      <c r="B388" t="inlineStr">
        <is>
          <t>BAZIC Canary Paper Dividers w/ 5-Insertable Color Tabs</t>
        </is>
      </c>
      <c r="C388" t="n">
        <v>288</v>
      </c>
      <c r="D388" t="n">
        <v>24</v>
      </c>
    </row>
    <row r="389">
      <c r="A389" t="n">
        <v>2151</v>
      </c>
      <c r="B389" t="inlineStr">
        <is>
          <t>BAZIC Canary Paper Dividers w/ 8-Insertable Color Tabs</t>
        </is>
      </c>
      <c r="C389" t="n">
        <v>144</v>
      </c>
      <c r="D389" t="n">
        <v>24</v>
      </c>
    </row>
    <row r="390">
      <c r="A390" t="n">
        <v>2163</v>
      </c>
      <c r="B390" t="inlineStr">
        <is>
          <t>FAIRY TALES GIRLS Mix Coloring &amp; Activity Books</t>
        </is>
      </c>
      <c r="C390" t="n">
        <v>48</v>
      </c>
    </row>
    <row r="391">
      <c r="A391" t="n">
        <v>2170</v>
      </c>
      <c r="B391" t="inlineStr">
        <is>
          <t>BAZIC Camouflage 2-Pocket Portfolios</t>
        </is>
      </c>
      <c r="C391" t="n">
        <v>48</v>
      </c>
      <c r="D391" t="inlineStr"/>
    </row>
    <row r="392">
      <c r="A392" t="n">
        <v>2172</v>
      </c>
      <c r="B392" t="inlineStr">
        <is>
          <t>BAZIC Polka Dot 2-Pocket Portfolios</t>
        </is>
      </c>
      <c r="C392" t="n">
        <v>48</v>
      </c>
      <c r="D392" t="inlineStr"/>
    </row>
    <row r="393">
      <c r="A393" t="n">
        <v>2174</v>
      </c>
      <c r="B393" t="inlineStr">
        <is>
          <t>BAZIC Paisley 2-Pocket Portfolios</t>
        </is>
      </c>
      <c r="C393" t="n">
        <v>48</v>
      </c>
      <c r="D393" t="inlineStr"/>
    </row>
    <row r="394">
      <c r="A394" t="n">
        <v>2176</v>
      </c>
      <c r="B394" t="inlineStr">
        <is>
          <t>BAZIC Metallic Color 2-Pocket Portfolios</t>
        </is>
      </c>
      <c r="C394" t="n">
        <v>48</v>
      </c>
      <c r="D394" t="inlineStr"/>
    </row>
    <row r="395">
      <c r="A395" t="n">
        <v>2180</v>
      </c>
      <c r="B395" t="inlineStr">
        <is>
          <t>BAZIC Premium Asst. Color 2-Pocket Portfolio (25/Box)</t>
        </is>
      </c>
      <c r="C395" t="n">
        <v>5</v>
      </c>
    </row>
    <row r="396">
      <c r="A396" t="n">
        <v>2181</v>
      </c>
      <c r="B396" t="inlineStr">
        <is>
          <t>BAZIC Premium Black Color 2-Pocket Portfolio (25/Box)</t>
        </is>
      </c>
      <c r="C396" t="n">
        <v>5</v>
      </c>
    </row>
    <row r="397">
      <c r="A397" t="n">
        <v>2182</v>
      </c>
      <c r="B397" t="inlineStr">
        <is>
          <t>BAZIC Premium Red Color 2-Pocket Portfolio (25/Box)</t>
        </is>
      </c>
      <c r="C397" t="n">
        <v>5</v>
      </c>
    </row>
    <row r="398">
      <c r="A398" t="n">
        <v>2183</v>
      </c>
      <c r="B398" t="inlineStr">
        <is>
          <t>BAZIC Premium Blue Color 2-Pocket Portfolio (25/Box)</t>
        </is>
      </c>
      <c r="C398" t="n">
        <v>5</v>
      </c>
    </row>
    <row r="399">
      <c r="A399" t="n">
        <v>2184</v>
      </c>
      <c r="B399" t="inlineStr">
        <is>
          <t>BAZIC Premium Green Color 2-Pocket Portfolio (25/Box)</t>
        </is>
      </c>
      <c r="C399" t="n">
        <v>5</v>
      </c>
    </row>
    <row r="400">
      <c r="A400" t="n">
        <v>2185</v>
      </c>
      <c r="B400" t="inlineStr">
        <is>
          <t>BAZIC Premium Light Blue Color 2-Pocket Portfolio (25/Box)</t>
        </is>
      </c>
      <c r="C400" t="n">
        <v>5</v>
      </c>
    </row>
    <row r="401">
      <c r="A401" t="n">
        <v>2196</v>
      </c>
      <c r="B401" t="inlineStr">
        <is>
          <t>BAZIC 16"X18"X15" Black Folding Cart on Wheels w/Lid Cover</t>
        </is>
      </c>
      <c r="C401" t="n">
        <v>3</v>
      </c>
    </row>
    <row r="402">
      <c r="A402" t="n">
        <v>2197</v>
      </c>
      <c r="B402" t="inlineStr">
        <is>
          <t>BAZIC 16"X18"X15" Blue Folding Cart on Wheels w/Lid Cover</t>
        </is>
      </c>
      <c r="C402" t="n">
        <v>3</v>
      </c>
    </row>
    <row r="403">
      <c r="A403" t="n">
        <v>2198</v>
      </c>
      <c r="B403" t="inlineStr">
        <is>
          <t>BAZIC 16"X18"X15" Yellow Folding Cart on Wheels w/Lid Cover</t>
        </is>
      </c>
      <c r="C403" t="n">
        <v>3</v>
      </c>
    </row>
    <row r="404">
      <c r="A404" t="n">
        <v>2199</v>
      </c>
      <c r="B404" t="inlineStr">
        <is>
          <t>BAZIC 16"X18"X15" Red Folding Cart on Wheels w/Lid Cover</t>
        </is>
      </c>
      <c r="C404" t="n">
        <v>3</v>
      </c>
    </row>
    <row r="405">
      <c r="A405" t="n">
        <v>2201</v>
      </c>
      <c r="B405" t="inlineStr">
        <is>
          <t>BAZIC Jumbo Eraser (4/Pack)</t>
        </is>
      </c>
      <c r="C405" t="n">
        <v>72</v>
      </c>
      <c r="D405" t="n">
        <v>24</v>
      </c>
    </row>
    <row r="406">
      <c r="A406" t="n">
        <v>2202</v>
      </c>
      <c r="B406" t="inlineStr">
        <is>
          <t>BAZIC Neon Eraser Cap (20/Pack)</t>
        </is>
      </c>
      <c r="C406" t="n">
        <v>144</v>
      </c>
      <c r="D406" t="n">
        <v>24</v>
      </c>
    </row>
    <row r="407">
      <c r="A407" t="n">
        <v>2204</v>
      </c>
      <c r="B407" t="inlineStr">
        <is>
          <t>BAZIC Neon Eraser Cap (50/Pack)</t>
        </is>
      </c>
      <c r="C407" t="n">
        <v>72</v>
      </c>
      <c r="D407" t="n">
        <v>24</v>
      </c>
    </row>
    <row r="408">
      <c r="A408" t="n">
        <v>2205</v>
      </c>
      <c r="B408" t="inlineStr">
        <is>
          <t>BAZIC Pink Eraser Cap (50/Pack)</t>
        </is>
      </c>
      <c r="C408" t="n">
        <v>72</v>
      </c>
      <c r="D408" t="n">
        <v>24</v>
      </c>
    </row>
    <row r="409">
      <c r="A409" t="n">
        <v>2206</v>
      </c>
      <c r="B409" t="inlineStr">
        <is>
          <t>BAZIC Pink Eraser Cap (20/Pack)</t>
        </is>
      </c>
      <c r="C409" t="n">
        <v>144</v>
      </c>
      <c r="D409" t="n">
        <v>24</v>
      </c>
    </row>
    <row r="410">
      <c r="A410" t="n">
        <v>2207</v>
      </c>
      <c r="B410" t="inlineStr">
        <is>
          <t>BAZIC Neon Bevel Eraser (6/Pack)</t>
        </is>
      </c>
      <c r="C410" t="n">
        <v>72</v>
      </c>
      <c r="D410" t="n">
        <v>24</v>
      </c>
    </row>
    <row r="411">
      <c r="A411" t="n">
        <v>2209</v>
      </c>
      <c r="B411" t="inlineStr">
        <is>
          <t>BAZIC Rainbow Eraser (4/Pack)</t>
        </is>
      </c>
      <c r="C411" t="n">
        <v>72</v>
      </c>
      <c r="D411" t="n">
        <v>24</v>
      </c>
    </row>
    <row r="412">
      <c r="A412" t="n">
        <v>2211</v>
      </c>
      <c r="B412" t="inlineStr">
        <is>
          <t>BAZIC Dot.ted Retractable Stick Erasers (2/Pack)</t>
        </is>
      </c>
      <c r="C412" t="n">
        <v>144</v>
      </c>
      <c r="D412" t="n">
        <v>24</v>
      </c>
    </row>
    <row r="413">
      <c r="A413" t="n">
        <v>2216</v>
      </c>
      <c r="B413" t="inlineStr">
        <is>
          <t>BAZIC Paisley Retractable Stick Erasers (2/Pack)</t>
        </is>
      </c>
      <c r="C413" t="n">
        <v>144</v>
      </c>
      <c r="D413" t="n">
        <v>24</v>
      </c>
    </row>
    <row r="414">
      <c r="A414" t="n">
        <v>222</v>
      </c>
      <c r="B414" t="inlineStr">
        <is>
          <t>BAZIC Jumbo (50mm) Silver Paper Clip (100/Pack)</t>
        </is>
      </c>
      <c r="C414" t="n">
        <v>72</v>
      </c>
      <c r="D414" t="n">
        <v>24</v>
      </c>
    </row>
    <row r="415">
      <c r="A415" t="n">
        <v>2223</v>
      </c>
      <c r="B415" t="inlineStr">
        <is>
          <t>BAZIC Two-Tone Eraser (4/Pack)</t>
        </is>
      </c>
      <c r="C415" t="n">
        <v>72</v>
      </c>
      <c r="D415" t="n">
        <v>24</v>
      </c>
    </row>
    <row r="416">
      <c r="A416" t="n">
        <v>2225</v>
      </c>
      <c r="B416" t="inlineStr">
        <is>
          <t>BAZIC Neon Eraser Sets (12/Pack)</t>
        </is>
      </c>
      <c r="C416" t="n">
        <v>72</v>
      </c>
      <c r="D416" t="n">
        <v>24</v>
      </c>
    </row>
    <row r="417">
      <c r="A417" t="n">
        <v>2227</v>
      </c>
      <c r="B417" t="inlineStr">
        <is>
          <t>BAZIC Pink Bevel Eraser (4/Pack)</t>
        </is>
      </c>
      <c r="C417" t="n">
        <v>72</v>
      </c>
      <c r="D417" t="n">
        <v>24</v>
      </c>
    </row>
    <row r="418">
      <c r="A418" t="n">
        <v>223</v>
      </c>
      <c r="B418" t="inlineStr">
        <is>
          <t>BAZIC No.1 Regular (33mm) Silver Paper Clips (200/Pack)</t>
        </is>
      </c>
      <c r="C418" t="n">
        <v>72</v>
      </c>
      <c r="D418" t="n">
        <v>24</v>
      </c>
    </row>
    <row r="419">
      <c r="A419" t="n">
        <v>2230</v>
      </c>
      <c r="B419" t="inlineStr">
        <is>
          <t>BAZIC White Oval Eraser (4/Pack)</t>
        </is>
      </c>
      <c r="C419" t="n">
        <v>72</v>
      </c>
      <c r="D419" t="n">
        <v>24</v>
      </c>
    </row>
    <row r="420">
      <c r="A420" t="n">
        <v>2232</v>
      </c>
      <c r="B420" t="inlineStr">
        <is>
          <t>BAZIC Bright Color Oval Eraser (4/Pack)</t>
        </is>
      </c>
      <c r="C420" t="n">
        <v>72</v>
      </c>
      <c r="D420" t="n">
        <v>24</v>
      </c>
    </row>
    <row r="421">
      <c r="A421" t="n">
        <v>2233</v>
      </c>
      <c r="B421" t="inlineStr">
        <is>
          <t>BAZIC Pink Eraser Sets (15/Pack)</t>
        </is>
      </c>
      <c r="C421" t="n">
        <v>72</v>
      </c>
      <c r="D421" t="n">
        <v>24</v>
      </c>
    </row>
    <row r="422">
      <c r="A422" t="n">
        <v>2234</v>
      </c>
      <c r="B422" t="inlineStr">
        <is>
          <t>BAZIC Neon Eraser Sets (15/Pack)</t>
        </is>
      </c>
      <c r="C422" t="n">
        <v>72</v>
      </c>
      <c r="D422" t="n">
        <v>24</v>
      </c>
    </row>
    <row r="423">
      <c r="A423" t="n">
        <v>2235</v>
      </c>
      <c r="B423" t="inlineStr">
        <is>
          <t>BAZIC Pink Bevel Eraser</t>
        </is>
      </c>
      <c r="C423" t="n">
        <v>288</v>
      </c>
      <c r="D423" t="n">
        <v>24</v>
      </c>
    </row>
    <row r="424">
      <c r="A424" t="n">
        <v>2236</v>
      </c>
      <c r="B424" t="inlineStr">
        <is>
          <t>BAZIC Pink Eraser Top (144/Box)</t>
        </is>
      </c>
      <c r="C424" t="n">
        <v>24</v>
      </c>
      <c r="D424" t="inlineStr"/>
    </row>
    <row r="425">
      <c r="A425" t="n">
        <v>229</v>
      </c>
      <c r="B425" t="inlineStr">
        <is>
          <t>BAZIC Brass (Gold) Thumb Tack (200/Pack)</t>
        </is>
      </c>
      <c r="C425" t="n">
        <v>144</v>
      </c>
      <c r="D425" t="n">
        <v>24</v>
      </c>
    </row>
    <row r="426">
      <c r="A426" t="n">
        <v>230</v>
      </c>
      <c r="B426" t="inlineStr">
        <is>
          <t>BAZIC Nickel (Silver) Thumb Tack (200/Pack)</t>
        </is>
      </c>
      <c r="C426" t="n">
        <v>144</v>
      </c>
      <c r="D426" t="n">
        <v>24</v>
      </c>
    </row>
    <row r="427">
      <c r="A427" t="n">
        <v>2300</v>
      </c>
      <c r="B427" t="inlineStr">
        <is>
          <t>BAZIC Yellow Pen Style Fluorescent Highlighter w/ Pocket Clip (5/Pack)</t>
        </is>
      </c>
      <c r="C427" t="n">
        <v>144</v>
      </c>
      <c r="D427" t="n">
        <v>24</v>
      </c>
    </row>
    <row r="428">
      <c r="A428" t="n">
        <v>2301</v>
      </c>
      <c r="B428" t="inlineStr">
        <is>
          <t>BAZIC Pen Style Fluorescent Highlighter w/ Pocket Clip (5/Pack)</t>
        </is>
      </c>
      <c r="C428" t="n">
        <v>144</v>
      </c>
      <c r="D428" t="n">
        <v>24</v>
      </c>
    </row>
    <row r="429">
      <c r="A429" t="n">
        <v>2303</v>
      </c>
      <c r="B429" t="inlineStr">
        <is>
          <t>BAZIC Yellow Pen Style Fluorescent Highlighter w/ Pocket Clip (12/Box)</t>
        </is>
      </c>
      <c r="C429" t="n">
        <v>72</v>
      </c>
      <c r="D429" t="n">
        <v>12</v>
      </c>
    </row>
    <row r="430">
      <c r="A430" t="n">
        <v>2304</v>
      </c>
      <c r="B430" t="inlineStr">
        <is>
          <t>BAZIC Pen Style Fluorescent Highlighter w/ Pocket Clip (12/Box)</t>
        </is>
      </c>
      <c r="C430" t="n">
        <v>72</v>
      </c>
      <c r="D430" t="n">
        <v>12</v>
      </c>
    </row>
    <row r="431">
      <c r="A431" t="n">
        <v>2306</v>
      </c>
      <c r="B431" t="inlineStr">
        <is>
          <t>BAZIC Mini Fluorescent Highlighter w/ Cap Clip (6/Pack)</t>
        </is>
      </c>
      <c r="C431" t="n">
        <v>144</v>
      </c>
      <c r="D431" t="n">
        <v>24</v>
      </c>
    </row>
    <row r="432">
      <c r="A432" t="n">
        <v>2307</v>
      </c>
      <c r="B432" t="inlineStr">
        <is>
          <t>BAZIC Mini Fluorescent Highlighter w/ Cap Clip (4/Pack)</t>
        </is>
      </c>
      <c r="C432" t="n">
        <v>144</v>
      </c>
      <c r="D432" t="n">
        <v>24</v>
      </c>
    </row>
    <row r="433">
      <c r="A433" t="n">
        <v>231</v>
      </c>
      <c r="B433" t="inlineStr">
        <is>
          <t>BAZIC Assorted Color Thumb Tack (150/Pack)</t>
        </is>
      </c>
      <c r="C433" t="n">
        <v>144</v>
      </c>
      <c r="D433" t="n">
        <v>24</v>
      </c>
    </row>
    <row r="434">
      <c r="A434" t="n">
        <v>2314</v>
      </c>
      <c r="B434" t="inlineStr">
        <is>
          <t>BAZIC Fruit Scented Highlighter (3/Pack)</t>
        </is>
      </c>
      <c r="C434" t="n">
        <v>144</v>
      </c>
      <c r="D434" t="n">
        <v>24</v>
      </c>
    </row>
    <row r="435">
      <c r="A435" t="n">
        <v>23149</v>
      </c>
      <c r="B435" t="inlineStr">
        <is>
          <t>Sudoku II Puzzle Book</t>
        </is>
      </c>
      <c r="C435" t="n">
        <v>48</v>
      </c>
    </row>
    <row r="436">
      <c r="A436" t="n">
        <v>2315</v>
      </c>
      <c r="B436" t="inlineStr">
        <is>
          <t>BAZIC Fruit Scented Mini Highlighter (6/Pack)</t>
        </is>
      </c>
      <c r="C436" t="n">
        <v>144</v>
      </c>
      <c r="D436" t="n">
        <v>24</v>
      </c>
    </row>
    <row r="437">
      <c r="A437" t="n">
        <v>23156</v>
      </c>
      <c r="B437" t="inlineStr">
        <is>
          <t>Find A Word Puzzles Books</t>
        </is>
      </c>
      <c r="C437" t="n">
        <v>48</v>
      </c>
    </row>
    <row r="438">
      <c r="A438" t="n">
        <v>2317</v>
      </c>
      <c r="B438" t="inlineStr">
        <is>
          <t>BAZIC Pen Style Fluorescent Color Liquid Highlighter (4/Pack)</t>
        </is>
      </c>
      <c r="C438" t="n">
        <v>144</v>
      </c>
      <c r="D438" t="n">
        <v>24</v>
      </c>
    </row>
    <row r="439">
      <c r="A439" t="n">
        <v>23170</v>
      </c>
      <c r="B439" t="inlineStr">
        <is>
          <t>Spanish Find A Word Puzzle V</t>
        </is>
      </c>
      <c r="C439" t="n">
        <v>48</v>
      </c>
    </row>
    <row r="440">
      <c r="A440" t="n">
        <v>23187</v>
      </c>
      <c r="B440" t="inlineStr">
        <is>
          <t>Spanish Find A Word Puzzle VI</t>
        </is>
      </c>
      <c r="C440" t="n">
        <v>48</v>
      </c>
    </row>
    <row r="441">
      <c r="A441" t="n">
        <v>2319</v>
      </c>
      <c r="B441" t="inlineStr">
        <is>
          <t>BAZIC Desk Style Fluorescent Highlighter (3/Pack)</t>
        </is>
      </c>
      <c r="C441" t="n">
        <v>144</v>
      </c>
      <c r="D441" t="n">
        <v>24</v>
      </c>
    </row>
    <row r="442">
      <c r="A442" t="n">
        <v>2320</v>
      </c>
      <c r="B442" t="inlineStr">
        <is>
          <t>BAZIC Yellow Desk Style Fluorescent Highlighter (3/Pack)</t>
        </is>
      </c>
      <c r="C442" t="n">
        <v>144</v>
      </c>
      <c r="D442" t="n">
        <v>24</v>
      </c>
    </row>
    <row r="443">
      <c r="A443" t="n">
        <v>2321</v>
      </c>
      <c r="B443" t="inlineStr">
        <is>
          <t>BAZIC Pen Style Fluorescent Highlighter w/ Cushion Grip (4/Pack)</t>
        </is>
      </c>
      <c r="C443" t="n">
        <v>144</v>
      </c>
      <c r="D443" t="n">
        <v>24</v>
      </c>
    </row>
    <row r="444">
      <c r="A444" t="n">
        <v>2323</v>
      </c>
      <c r="B444" t="inlineStr">
        <is>
          <t>BAZIC Mini Desk Style Fluorescent Highlighter (4/Pack)</t>
        </is>
      </c>
      <c r="C444" t="n">
        <v>144</v>
      </c>
      <c r="D444" t="n">
        <v>24</v>
      </c>
    </row>
    <row r="445">
      <c r="A445" t="n">
        <v>2325</v>
      </c>
      <c r="B445" t="inlineStr">
        <is>
          <t>BAZIC Desk Style Fluorescent Highlighter w/ Cushion Grip (3/Pack)</t>
        </is>
      </c>
      <c r="C445" t="n">
        <v>144</v>
      </c>
      <c r="D445" t="n">
        <v>24</v>
      </c>
    </row>
    <row r="446">
      <c r="A446" t="n">
        <v>2326</v>
      </c>
      <c r="B446" t="inlineStr">
        <is>
          <t>BAZIC Yellow Desk Style Fluorescent Highlighter w/ Cushion Grip (3/Pack)</t>
        </is>
      </c>
      <c r="C446" t="n">
        <v>144</v>
      </c>
      <c r="D446" t="n">
        <v>24</v>
      </c>
    </row>
    <row r="447">
      <c r="A447" t="n">
        <v>2330</v>
      </c>
      <c r="B447" t="inlineStr">
        <is>
          <t>BAZIC Yellow Erasable Highlighter (3/Pack)</t>
        </is>
      </c>
      <c r="C447" t="n">
        <v>144</v>
      </c>
      <c r="D447" t="n">
        <v>24</v>
      </c>
    </row>
    <row r="448">
      <c r="A448" t="n">
        <v>2331</v>
      </c>
      <c r="B448" t="inlineStr">
        <is>
          <t>BAZIC Desk Style Fluorescent Highlighter (12/Box)</t>
        </is>
      </c>
      <c r="C448" t="n">
        <v>72</v>
      </c>
      <c r="D448" t="n">
        <v>12</v>
      </c>
    </row>
    <row r="449">
      <c r="A449" t="n">
        <v>2332</v>
      </c>
      <c r="B449" t="inlineStr">
        <is>
          <t>BAZIC Yellow Desk Style Fluorescent Highlighter (12/Box)</t>
        </is>
      </c>
      <c r="C449" t="n">
        <v>72</v>
      </c>
      <c r="D449" t="n">
        <v>12</v>
      </c>
    </row>
    <row r="450">
      <c r="A450" t="n">
        <v>2333</v>
      </c>
      <c r="B450" t="inlineStr">
        <is>
          <t>BAZIC Double Tip Fluorescent Highlighter (5/Pack)</t>
        </is>
      </c>
      <c r="C450" t="n">
        <v>144</v>
      </c>
      <c r="D450" t="n">
        <v>24</v>
      </c>
    </row>
    <row r="451">
      <c r="A451" t="n">
        <v>2341</v>
      </c>
      <c r="B451" t="inlineStr">
        <is>
          <t>BAZIC 5 Fluorescent Gel Highlighter</t>
        </is>
      </c>
      <c r="C451" t="n">
        <v>144</v>
      </c>
      <c r="D451" t="n">
        <v>12</v>
      </c>
    </row>
    <row r="452">
      <c r="A452" t="n">
        <v>2343</v>
      </c>
      <c r="B452" t="inlineStr">
        <is>
          <t>BAZIC Fluorescent Highlighter w/ Pocket Clip (3/Pack)</t>
        </is>
      </c>
      <c r="C452" t="n">
        <v>144</v>
      </c>
      <c r="D452" t="n">
        <v>24</v>
      </c>
    </row>
    <row r="453">
      <c r="A453" t="n">
        <v>2344</v>
      </c>
      <c r="B453" t="inlineStr">
        <is>
          <t>BAZIC Fluorescent Highlighter w/ Pocket Clip (4/Pack)</t>
        </is>
      </c>
      <c r="C453" t="n">
        <v>144</v>
      </c>
      <c r="D453" t="n">
        <v>24</v>
      </c>
    </row>
    <row r="454">
      <c r="A454" t="n">
        <v>2345</v>
      </c>
      <c r="B454" t="inlineStr">
        <is>
          <t>BAZIC Pastel Highlighter w/ Pocket Clip (3/Pack)</t>
        </is>
      </c>
      <c r="C454" t="n">
        <v>144</v>
      </c>
      <c r="D454" t="n">
        <v>24</v>
      </c>
    </row>
    <row r="455">
      <c r="A455" t="n">
        <v>2346</v>
      </c>
      <c r="B455" t="inlineStr">
        <is>
          <t>BAZIC Pastel Highlighter w/ Pocket Clip (4/Pack)</t>
        </is>
      </c>
      <c r="C455" t="n">
        <v>144</v>
      </c>
      <c r="D455" t="n">
        <v>24</v>
      </c>
    </row>
    <row r="456">
      <c r="A456" t="n">
        <v>240</v>
      </c>
      <c r="B456" t="inlineStr">
        <is>
          <t>BAZIC Magnetic Paper Clips Holder w/ Asst. Color No.1 Paper Clip</t>
        </is>
      </c>
      <c r="C456" t="n">
        <v>144</v>
      </c>
      <c r="D456" t="n">
        <v>24</v>
      </c>
    </row>
    <row r="457">
      <c r="A457" t="n">
        <v>2401</v>
      </c>
      <c r="B457" t="inlineStr">
        <is>
          <t>BAZIC Jumbo Color Chalk (15/Bucket)</t>
        </is>
      </c>
      <c r="C457" t="n">
        <v>24</v>
      </c>
    </row>
    <row r="458">
      <c r="A458" t="n">
        <v>2402</v>
      </c>
      <c r="B458" t="inlineStr">
        <is>
          <t>BAZIC 12 Color &amp; 12 White Chalk w/ Eraser Set</t>
        </is>
      </c>
      <c r="C458" t="n">
        <v>72</v>
      </c>
      <c r="D458" t="n">
        <v>24</v>
      </c>
    </row>
    <row r="459">
      <c r="A459" t="n">
        <v>2405</v>
      </c>
      <c r="B459" t="inlineStr">
        <is>
          <t>BAZIC Dustless White Chalk (24/Box)</t>
        </is>
      </c>
      <c r="C459" t="n">
        <v>24</v>
      </c>
      <c r="D459" t="inlineStr"/>
    </row>
    <row r="460">
      <c r="A460" t="n">
        <v>2406</v>
      </c>
      <c r="B460" t="inlineStr">
        <is>
          <t>BAZIC Dustless Assorted Color Chalk (24/Box)</t>
        </is>
      </c>
      <c r="C460" t="n">
        <v>24</v>
      </c>
    </row>
    <row r="461">
      <c r="A461" t="n">
        <v>2409</v>
      </c>
      <c r="B461" t="inlineStr">
        <is>
          <t>BAZIC 4 Jumbo Sidewalk Chalks &amp; 1 Chalk Holder</t>
        </is>
      </c>
      <c r="C461" t="n">
        <v>24</v>
      </c>
    </row>
    <row r="462">
      <c r="A462" t="n">
        <v>2410</v>
      </c>
      <c r="B462" t="inlineStr">
        <is>
          <t>BAZIC 6 Jumbo Sidewalk Chalks</t>
        </is>
      </c>
      <c r="C462" t="n">
        <v>72</v>
      </c>
      <c r="D462" t="n">
        <v>24</v>
      </c>
    </row>
    <row r="463">
      <c r="A463" t="n">
        <v>2501</v>
      </c>
      <c r="B463" t="inlineStr">
        <is>
          <t>BAZIC 8 Color Premium Jumbo Triangle Crayons</t>
        </is>
      </c>
      <c r="C463" t="n">
        <v>72</v>
      </c>
      <c r="D463" t="n">
        <v>24</v>
      </c>
    </row>
    <row r="464">
      <c r="A464" t="n">
        <v>2505</v>
      </c>
      <c r="B464" t="inlineStr">
        <is>
          <t>BAZIC 10 Color Mini Propelling Crayons</t>
        </is>
      </c>
      <c r="C464" t="n">
        <v>144</v>
      </c>
      <c r="D464" t="n">
        <v>24</v>
      </c>
    </row>
    <row r="465">
      <c r="A465" t="n">
        <v>2506</v>
      </c>
      <c r="B465" t="inlineStr">
        <is>
          <t>BAZIC 8 Color Propelling Crayons</t>
        </is>
      </c>
      <c r="C465" t="n">
        <v>144</v>
      </c>
      <c r="D465" t="n">
        <v>24</v>
      </c>
    </row>
    <row r="466">
      <c r="A466" t="n">
        <v>2507</v>
      </c>
      <c r="B466" t="inlineStr">
        <is>
          <t>BAZIC 12 Color Propelling Crayons</t>
        </is>
      </c>
      <c r="C466" t="n">
        <v>144</v>
      </c>
      <c r="D466" t="n">
        <v>12</v>
      </c>
    </row>
    <row r="467">
      <c r="A467" t="n">
        <v>2510</v>
      </c>
      <c r="B467" t="inlineStr">
        <is>
          <t>BAZIC 48 ct. Premium Crayons</t>
        </is>
      </c>
      <c r="C467" t="n">
        <v>24</v>
      </c>
    </row>
    <row r="468">
      <c r="A468" t="n">
        <v>2511</v>
      </c>
      <c r="B468" t="inlineStr">
        <is>
          <t>BAZIC 24 Color Premium Crayons</t>
        </is>
      </c>
      <c r="C468" t="n">
        <v>72</v>
      </c>
      <c r="D468" t="n">
        <v>24</v>
      </c>
    </row>
    <row r="469">
      <c r="A469" t="n">
        <v>2512</v>
      </c>
      <c r="B469" t="inlineStr">
        <is>
          <t>BAZIC 8 Color Premium Super Jumbo Crayons</t>
        </is>
      </c>
      <c r="C469" t="n">
        <v>72</v>
      </c>
      <c r="D469" t="n">
        <v>24</v>
      </c>
    </row>
    <row r="470">
      <c r="A470" t="n">
        <v>2514</v>
      </c>
      <c r="B470" t="inlineStr">
        <is>
          <t>BAZIC 16 Color Premium Crayons (2/Pack)</t>
        </is>
      </c>
      <c r="C470" t="n">
        <v>72</v>
      </c>
      <c r="D470" t="n">
        <v>24</v>
      </c>
    </row>
    <row r="471">
      <c r="A471" t="n">
        <v>2515</v>
      </c>
      <c r="B471" t="inlineStr">
        <is>
          <t>BAZIC 64 ct. Premium Crayons w/sharpener</t>
        </is>
      </c>
      <c r="C471" t="n">
        <v>24</v>
      </c>
    </row>
    <row r="472">
      <c r="A472" t="n">
        <v>2516</v>
      </c>
      <c r="B472" t="inlineStr">
        <is>
          <t>BAZIC 8 Color Premium Crayons</t>
        </is>
      </c>
      <c r="C472" t="n">
        <v>144</v>
      </c>
      <c r="D472" t="n">
        <v>24</v>
      </c>
    </row>
    <row r="473">
      <c r="A473" t="n">
        <v>2517</v>
      </c>
      <c r="B473" t="inlineStr">
        <is>
          <t>BAZIC 16 Color Premium Crayons</t>
        </is>
      </c>
      <c r="C473" t="n">
        <v>144</v>
      </c>
      <c r="D473" t="n">
        <v>24</v>
      </c>
    </row>
    <row r="474">
      <c r="A474" t="n">
        <v>2518</v>
      </c>
      <c r="B474" t="inlineStr">
        <is>
          <t>BAZIC 8 Color Premium Jumbo Crayons</t>
        </is>
      </c>
      <c r="C474" t="n">
        <v>144</v>
      </c>
      <c r="D474" t="n">
        <v>24</v>
      </c>
    </row>
    <row r="475">
      <c r="A475" t="n">
        <v>2519</v>
      </c>
      <c r="B475" t="inlineStr">
        <is>
          <t>BAZIC 12 Color Premium Jumbo Crayons</t>
        </is>
      </c>
      <c r="C475" t="n">
        <v>72</v>
      </c>
      <c r="D475" t="n">
        <v>24</v>
      </c>
    </row>
    <row r="476">
      <c r="A476" t="n">
        <v>2530</v>
      </c>
      <c r="B476" t="inlineStr">
        <is>
          <t>BAZIC 24 Color Washable Premium Crayons</t>
        </is>
      </c>
      <c r="C476" t="n">
        <v>72</v>
      </c>
      <c r="D476" t="n">
        <v>24</v>
      </c>
    </row>
    <row r="477">
      <c r="A477" t="n">
        <v>2539</v>
      </c>
      <c r="B477" t="inlineStr">
        <is>
          <t>BAZIC 8 Color Washable Premium Jumbo Crayons</t>
        </is>
      </c>
      <c r="C477" t="n">
        <v>144</v>
      </c>
      <c r="D477" t="n">
        <v>24</v>
      </c>
    </row>
    <row r="478">
      <c r="A478" t="n">
        <v>2550</v>
      </c>
      <c r="B478" t="inlineStr">
        <is>
          <t>BAZIC 12 Color Jumbo Oil Pastels</t>
        </is>
      </c>
      <c r="C478" t="n">
        <v>144</v>
      </c>
      <c r="D478" t="n">
        <v>24</v>
      </c>
    </row>
    <row r="479">
      <c r="A479" t="n">
        <v>2560</v>
      </c>
      <c r="B479" t="inlineStr">
        <is>
          <t>BAZIC 6 Color Silky Gel Crayons</t>
        </is>
      </c>
      <c r="C479" t="n">
        <v>144</v>
      </c>
      <c r="D479" t="n">
        <v>24</v>
      </c>
    </row>
    <row r="480">
      <c r="A480" t="n">
        <v>2561</v>
      </c>
      <c r="B480" t="inlineStr">
        <is>
          <t>BAZIC 12 Color Silky Gel Crayons</t>
        </is>
      </c>
      <c r="C480" t="n">
        <v>72</v>
      </c>
      <c r="D480" t="n">
        <v>12</v>
      </c>
    </row>
    <row r="481">
      <c r="A481" t="n">
        <v>2562</v>
      </c>
      <c r="B481" t="inlineStr">
        <is>
          <t>BAZIC 24 Color Silky Gel Crayons</t>
        </is>
      </c>
      <c r="C481" t="n">
        <v>12</v>
      </c>
    </row>
    <row r="482">
      <c r="A482" t="n">
        <v>2569</v>
      </c>
      <c r="B482" t="inlineStr">
        <is>
          <t>BAZIC 12 Color Jumbo Silky Gel Crayons</t>
        </is>
      </c>
      <c r="C482" t="n">
        <v>72</v>
      </c>
      <c r="D482" t="n">
        <v>12</v>
      </c>
    </row>
    <row r="483">
      <c r="A483" t="n">
        <v>260</v>
      </c>
      <c r="B483" t="inlineStr">
        <is>
          <t>BAZIC Small 3/4" (19mm) Black Binder Clip (20/Pack)</t>
        </is>
      </c>
      <c r="C483" t="n">
        <v>144</v>
      </c>
      <c r="D483" t="n">
        <v>24</v>
      </c>
    </row>
    <row r="484">
      <c r="A484" t="n">
        <v>261</v>
      </c>
      <c r="B484" t="inlineStr">
        <is>
          <t>BAZIC Medium 1 1/4" (32mm) Black Binder Clip (8/Pack)</t>
        </is>
      </c>
      <c r="C484" t="n">
        <v>144</v>
      </c>
      <c r="D484" t="n">
        <v>24</v>
      </c>
    </row>
    <row r="485">
      <c r="A485" t="n">
        <v>262</v>
      </c>
      <c r="B485" t="inlineStr">
        <is>
          <t>BAZIC Large 2" (51mm) Black Binder Clip (4/Pack)</t>
        </is>
      </c>
      <c r="C485" t="n">
        <v>144</v>
      </c>
      <c r="D485" t="n">
        <v>24</v>
      </c>
    </row>
    <row r="486">
      <c r="A486" t="n">
        <v>263</v>
      </c>
      <c r="B486" t="inlineStr">
        <is>
          <t>BAZIC Small 3/4" (19mm) Assorted Color Binder Clip (20/Pack)</t>
        </is>
      </c>
      <c r="C486" t="n">
        <v>144</v>
      </c>
      <c r="D486" t="n">
        <v>24</v>
      </c>
    </row>
    <row r="487">
      <c r="A487" t="n">
        <v>264</v>
      </c>
      <c r="B487" t="inlineStr">
        <is>
          <t>BAZIC Medium 1 1/4" (32mm) Assorted Color Binder Clip (8/Pack)</t>
        </is>
      </c>
      <c r="C487" t="n">
        <v>144</v>
      </c>
      <c r="D487" t="n">
        <v>24</v>
      </c>
    </row>
    <row r="488">
      <c r="A488" t="n">
        <v>265</v>
      </c>
      <c r="B488" t="inlineStr">
        <is>
          <t>BAZIC Small 3/4" (19mm) Black Binder Clip (12/Box)</t>
        </is>
      </c>
      <c r="C488" t="n">
        <v>240</v>
      </c>
      <c r="D488" t="n">
        <v>12</v>
      </c>
    </row>
    <row r="489">
      <c r="A489" t="n">
        <v>266</v>
      </c>
      <c r="B489" t="inlineStr">
        <is>
          <t>BAZIC Medium 1 1/4" (32mm) Black Binder Clip (12/Box)</t>
        </is>
      </c>
      <c r="C489" t="n">
        <v>120</v>
      </c>
      <c r="D489" t="n">
        <v>12</v>
      </c>
    </row>
    <row r="490">
      <c r="A490" t="n">
        <v>267</v>
      </c>
      <c r="B490" t="inlineStr">
        <is>
          <t>BAZIC Large 2" (51mm) Black Binder Clip (12/Box)</t>
        </is>
      </c>
      <c r="C490" t="n">
        <v>12</v>
      </c>
    </row>
    <row r="491">
      <c r="A491" t="n">
        <v>2707</v>
      </c>
      <c r="B491" t="inlineStr">
        <is>
          <t>BAZIC 2x Magnifier Sets (3/Pack)</t>
        </is>
      </c>
      <c r="C491" t="n">
        <v>144</v>
      </c>
      <c r="D491" t="n">
        <v>24</v>
      </c>
    </row>
    <row r="492">
      <c r="A492" t="n">
        <v>2711</v>
      </c>
      <c r="B492" t="inlineStr">
        <is>
          <t>BAZIC 3" Round 2x Handheld Magnifier &amp; 4x Bifocal Inset</t>
        </is>
      </c>
      <c r="C492" t="n">
        <v>144</v>
      </c>
      <c r="D492" t="n">
        <v>24</v>
      </c>
    </row>
    <row r="493">
      <c r="A493" t="n">
        <v>2713</v>
      </c>
      <c r="B493" t="inlineStr">
        <is>
          <t>BAZIC Asstd Color 3" Round 2X Handheld Magnifier</t>
        </is>
      </c>
      <c r="C493" t="n">
        <v>72</v>
      </c>
      <c r="D493" t="n">
        <v>24</v>
      </c>
    </row>
    <row r="494">
      <c r="A494" t="n">
        <v>272</v>
      </c>
      <c r="B494" t="inlineStr">
        <is>
          <t>BAZIC Large 2" (51mm) Assorted Color Binder Clip (4/Pack)</t>
        </is>
      </c>
      <c r="C494" t="n">
        <v>144</v>
      </c>
      <c r="D494" t="n">
        <v>24</v>
      </c>
    </row>
    <row r="495">
      <c r="A495" t="n">
        <v>273</v>
      </c>
      <c r="B495" t="inlineStr">
        <is>
          <t>BAZIC Assorted Size Black Binder Clip (12/Pack)</t>
        </is>
      </c>
      <c r="C495" t="n">
        <v>144</v>
      </c>
      <c r="D495" t="n">
        <v>24</v>
      </c>
    </row>
    <row r="496">
      <c r="A496" t="n">
        <v>274</v>
      </c>
      <c r="B496" t="inlineStr">
        <is>
          <t>BAZIC Assorted Size Color Binder Clip (12/Pack)</t>
        </is>
      </c>
      <c r="C496" t="n">
        <v>144</v>
      </c>
      <c r="D496" t="n">
        <v>24</v>
      </c>
    </row>
    <row r="497">
      <c r="A497" t="n">
        <v>275</v>
      </c>
      <c r="B497" t="inlineStr">
        <is>
          <t>BAZIC Assorted Size Satin Binder Clip (8/Pack)</t>
        </is>
      </c>
      <c r="C497" t="n">
        <v>144</v>
      </c>
      <c r="D497" t="n">
        <v>24</v>
      </c>
    </row>
    <row r="498">
      <c r="A498" t="n">
        <v>2805</v>
      </c>
      <c r="B498" t="inlineStr">
        <is>
          <t>BAZIC Metal Ball Bearing Compass w/ #2 Wood Pencil</t>
        </is>
      </c>
      <c r="C498" t="n">
        <v>144</v>
      </c>
      <c r="D498" t="n">
        <v>24</v>
      </c>
    </row>
    <row r="499">
      <c r="A499" t="n">
        <v>2806</v>
      </c>
      <c r="B499" t="inlineStr">
        <is>
          <t>BAZIC Scale-Arm Compass w/ #2 Wood Pencil</t>
        </is>
      </c>
      <c r="C499" t="n">
        <v>144</v>
      </c>
      <c r="D499" t="n">
        <v>24</v>
      </c>
    </row>
    <row r="500">
      <c r="A500" t="n">
        <v>2807</v>
      </c>
      <c r="B500" t="inlineStr">
        <is>
          <t>BAZIC Scale-Arm Compass w/ #2 Wood Pencil &amp; 6" Protractor Set</t>
        </is>
      </c>
      <c r="C500" t="n">
        <v>144</v>
      </c>
      <c r="D500" t="n">
        <v>24</v>
      </c>
    </row>
    <row r="501">
      <c r="A501" t="n">
        <v>2808</v>
      </c>
      <c r="B501" t="inlineStr">
        <is>
          <t>BAZIC Scale-Arm Compass w/ #2 Wood Pencil &amp; 6" Protractor Set</t>
        </is>
      </c>
      <c r="C501" t="n">
        <v>144</v>
      </c>
      <c r="D501" t="n">
        <v>24</v>
      </c>
    </row>
    <row r="502">
      <c r="A502" t="n">
        <v>290</v>
      </c>
      <c r="B502" t="inlineStr">
        <is>
          <t>BAZIC Push Pin, Paper Clip, Binder Clip, Magnetic Button Combo Sets</t>
        </is>
      </c>
      <c r="C502" t="n">
        <v>12</v>
      </c>
      <c r="D502" t="inlineStr"/>
    </row>
    <row r="503">
      <c r="A503" t="n">
        <v>2901</v>
      </c>
      <c r="B503" t="inlineStr">
        <is>
          <t>BAZIC 18" X 1.5 Yard Clear Self Adhesive Book Cover</t>
        </is>
      </c>
      <c r="C503" t="n">
        <v>48</v>
      </c>
      <c r="D503" t="inlineStr"/>
    </row>
    <row r="504">
      <c r="A504" t="n">
        <v>3001</v>
      </c>
      <c r="B504" t="inlineStr">
        <is>
          <t>BAZIC 8-Digit Large Desktop Calculator w/ Adjustable Display</t>
        </is>
      </c>
      <c r="C504" t="n">
        <v>72</v>
      </c>
      <c r="D504" t="n">
        <v>12</v>
      </c>
    </row>
    <row r="505">
      <c r="A505" t="n">
        <v>3002</v>
      </c>
      <c r="B505" t="inlineStr">
        <is>
          <t>BAZIC 56 Function Scientific Calculator w/ Slide-On Case</t>
        </is>
      </c>
      <c r="C505" t="n">
        <v>144</v>
      </c>
      <c r="D505" t="n">
        <v>12</v>
      </c>
    </row>
    <row r="506">
      <c r="A506" t="n">
        <v>3003</v>
      </c>
      <c r="B506" t="inlineStr">
        <is>
          <t>BAZIC 56 Function Scientific Calculator w/ Flip Cover</t>
        </is>
      </c>
      <c r="C506" t="n">
        <v>72</v>
      </c>
      <c r="D506" t="n">
        <v>12</v>
      </c>
    </row>
    <row r="507">
      <c r="A507" t="n">
        <v>3004</v>
      </c>
      <c r="B507" t="inlineStr">
        <is>
          <t>BAZIC 8-Digit Pocket Size Calculator w/ Flip Cover</t>
        </is>
      </c>
      <c r="C507" t="n">
        <v>144</v>
      </c>
      <c r="D507" t="n">
        <v>24</v>
      </c>
    </row>
    <row r="508">
      <c r="A508" t="n">
        <v>3006</v>
      </c>
      <c r="B508" t="inlineStr">
        <is>
          <t>BAZIC 8-Digit Pocket Size Calculator w/ Neck String</t>
        </is>
      </c>
      <c r="C508" t="n">
        <v>144</v>
      </c>
      <c r="D508" t="n">
        <v>24</v>
      </c>
    </row>
    <row r="509">
      <c r="A509" t="n">
        <v>3008</v>
      </c>
      <c r="B509" t="inlineStr">
        <is>
          <t>BAZIC 8-Digit Silver Desktop Calculator w/ Tone</t>
        </is>
      </c>
      <c r="C509" t="n">
        <v>72</v>
      </c>
      <c r="D509" t="n">
        <v>12</v>
      </c>
    </row>
    <row r="510">
      <c r="A510" t="n">
        <v>3009</v>
      </c>
      <c r="B510" t="inlineStr">
        <is>
          <t>BAZIC 8-Digit Dual Power Pocket Size Calculator</t>
        </is>
      </c>
      <c r="C510" t="n">
        <v>144</v>
      </c>
      <c r="D510" t="n">
        <v>24</v>
      </c>
    </row>
    <row r="511">
      <c r="A511" t="n">
        <v>3011</v>
      </c>
      <c r="B511" t="inlineStr">
        <is>
          <t>BAZIC 12-Digit Desktop Calculator w/ Profit Calculation &amp; Tax Functions</t>
        </is>
      </c>
      <c r="C511" t="n">
        <v>12</v>
      </c>
    </row>
    <row r="512">
      <c r="A512" t="n">
        <v>3012</v>
      </c>
      <c r="B512" t="inlineStr">
        <is>
          <t>BAZIC 12-Digit Dual Power Desktop Calculator w/ Adjustable Display</t>
        </is>
      </c>
      <c r="C512" t="n">
        <v>72</v>
      </c>
      <c r="D512" t="n">
        <v>12</v>
      </c>
    </row>
    <row r="513">
      <c r="A513" t="n">
        <v>3015</v>
      </c>
      <c r="B513" t="inlineStr">
        <is>
          <t>Crucigrama-Sopas De Letras IV</t>
        </is>
      </c>
      <c r="C513" t="n">
        <v>48</v>
      </c>
    </row>
    <row r="514">
      <c r="A514" t="n">
        <v>302</v>
      </c>
      <c r="B514" t="inlineStr">
        <is>
          <t>BAZIC 8, 10, 20, 30 mm Size Lettering Stencil Sets (4/Pack)</t>
        </is>
      </c>
      <c r="C514" t="n">
        <v>144</v>
      </c>
      <c r="D514" t="n">
        <v>24</v>
      </c>
    </row>
    <row r="515">
      <c r="A515" t="n">
        <v>3020</v>
      </c>
      <c r="B515" t="inlineStr">
        <is>
          <t>BAZIC 240 Function Scientific Calculator w/ Slide-On Case</t>
        </is>
      </c>
      <c r="C515" t="n">
        <v>72</v>
      </c>
      <c r="D515" t="n">
        <v>12</v>
      </c>
    </row>
    <row r="516">
      <c r="A516" t="n">
        <v>3021</v>
      </c>
      <c r="B516" t="inlineStr">
        <is>
          <t>BAZIC 240 Function Fancy color Scientific Calculator w/ Slide-On Case</t>
        </is>
      </c>
      <c r="C516" t="n">
        <v>72</v>
      </c>
      <c r="D516" t="n">
        <v>12</v>
      </c>
    </row>
    <row r="517">
      <c r="A517" t="n">
        <v>303</v>
      </c>
      <c r="B517" t="inlineStr">
        <is>
          <t>BAZIC Assorted Color Semicircular 6" Protractor</t>
        </is>
      </c>
      <c r="C517" t="n">
        <v>288</v>
      </c>
      <c r="D517" t="n">
        <v>24</v>
      </c>
    </row>
    <row r="518">
      <c r="A518" t="n">
        <v>30351</v>
      </c>
      <c r="B518" t="inlineStr">
        <is>
          <t>S Nitrile Examination Gloves (100/box)</t>
        </is>
      </c>
      <c r="C518" t="n">
        <v>10</v>
      </c>
    </row>
    <row r="519">
      <c r="A519" t="n">
        <v>30352</v>
      </c>
      <c r="B519" t="inlineStr">
        <is>
          <t>M Nitrile Examination Gloves (100/box)</t>
        </is>
      </c>
      <c r="C519" t="n">
        <v>10</v>
      </c>
    </row>
    <row r="520">
      <c r="A520" t="n">
        <v>30353</v>
      </c>
      <c r="B520" t="inlineStr">
        <is>
          <t>L Nitrile Examination Gloves (100/box)</t>
        </is>
      </c>
      <c r="C520" t="n">
        <v>10</v>
      </c>
    </row>
    <row r="521">
      <c r="A521" t="n">
        <v>30354</v>
      </c>
      <c r="B521" t="inlineStr">
        <is>
          <t>XL Nitrile Examination Gloves (95/box)</t>
        </is>
      </c>
      <c r="C521" t="n">
        <v>10</v>
      </c>
    </row>
    <row r="522">
      <c r="A522" t="n">
        <v>304</v>
      </c>
      <c r="B522" t="inlineStr">
        <is>
          <t>BAZIC Semicircular 6" Protractor</t>
        </is>
      </c>
      <c r="C522" t="n">
        <v>288</v>
      </c>
      <c r="D522" t="n">
        <v>24</v>
      </c>
    </row>
    <row r="523">
      <c r="A523" t="n">
        <v>30400</v>
      </c>
      <c r="B523" t="inlineStr">
        <is>
          <t>KAPPA USA Word Finds Puzzle Book</t>
        </is>
      </c>
      <c r="C523" t="n">
        <v>48</v>
      </c>
    </row>
    <row r="524">
      <c r="A524" t="n">
        <v>304288</v>
      </c>
      <c r="B524" t="inlineStr">
        <is>
          <t>CLEAN RX 75% Alcohol Hand Sanitizer 8 FL OZ (240 mL)</t>
        </is>
      </c>
      <c r="C524" t="n">
        <v>12</v>
      </c>
    </row>
    <row r="525">
      <c r="A525" t="n">
        <v>305</v>
      </c>
      <c r="B525" t="inlineStr">
        <is>
          <t>BAZIC 20mm Size Lettering Stencil Ruler Sets (2/Pack)</t>
        </is>
      </c>
      <c r="C525" t="n">
        <v>144</v>
      </c>
      <c r="D525" t="n">
        <v>24</v>
      </c>
    </row>
    <row r="526">
      <c r="A526" t="n">
        <v>306</v>
      </c>
      <c r="B526" t="inlineStr">
        <is>
          <t>BAZIC 12" (30cm) Wooden Ruler (3/Pack)</t>
        </is>
      </c>
      <c r="C526" t="n">
        <v>144</v>
      </c>
      <c r="D526" t="n">
        <v>24</v>
      </c>
    </row>
    <row r="527">
      <c r="A527" t="n">
        <v>307</v>
      </c>
      <c r="B527" t="inlineStr">
        <is>
          <t>BAZIC 5-Piece Geometry Ruler Combination Sets</t>
        </is>
      </c>
      <c r="C527" t="n">
        <v>144</v>
      </c>
      <c r="D527" t="n">
        <v>24</v>
      </c>
    </row>
    <row r="528">
      <c r="A528" t="n">
        <v>310</v>
      </c>
      <c r="B528" t="inlineStr">
        <is>
          <t>BAZIC 12" (30cm) Ruler w/ Multiplication Prints (4/Pack)</t>
        </is>
      </c>
      <c r="C528" t="n">
        <v>144</v>
      </c>
      <c r="D528" t="n">
        <v>24</v>
      </c>
    </row>
    <row r="529">
      <c r="A529" t="n">
        <v>3100</v>
      </c>
      <c r="B529" t="inlineStr">
        <is>
          <t>BAZIC 1/3 Cut Letter Size Manila File Folder (12/Pack)</t>
        </is>
      </c>
      <c r="C529" t="n">
        <v>48</v>
      </c>
      <c r="D529" t="inlineStr"/>
    </row>
    <row r="530">
      <c r="A530" t="n">
        <v>3101</v>
      </c>
      <c r="B530" t="inlineStr">
        <is>
          <t>BAZIC Economy Weight Top Loading Sheet Protectors (100/Pack)</t>
        </is>
      </c>
      <c r="C530" t="n">
        <v>12</v>
      </c>
    </row>
    <row r="531">
      <c r="A531" t="n">
        <v>3102</v>
      </c>
      <c r="B531" t="inlineStr">
        <is>
          <t>BAZIC Economy Weight Top Loading Sheet Protectors (20/Pack)</t>
        </is>
      </c>
      <c r="C531" t="n">
        <v>144</v>
      </c>
      <c r="D531" t="n">
        <v>36</v>
      </c>
    </row>
    <row r="532">
      <c r="A532" t="n">
        <v>3103</v>
      </c>
      <c r="B532" t="inlineStr">
        <is>
          <t>BAZIC 1/3 Cut Letter Size Manila File Folder (9/Pack)</t>
        </is>
      </c>
      <c r="C532" t="n">
        <v>48</v>
      </c>
    </row>
    <row r="533">
      <c r="A533" t="n">
        <v>3104</v>
      </c>
      <c r="B533" t="inlineStr">
        <is>
          <t>BAZIC V-Flap Legal Size Document Holder</t>
        </is>
      </c>
      <c r="C533" t="n">
        <v>72</v>
      </c>
      <c r="D533" t="n">
        <v>24</v>
      </c>
    </row>
    <row r="534">
      <c r="A534" t="n">
        <v>3105</v>
      </c>
      <c r="B534" t="inlineStr">
        <is>
          <t>BAZIC V-Flap Letter Size Document Holder</t>
        </is>
      </c>
      <c r="C534" t="n">
        <v>72</v>
      </c>
      <c r="D534" t="n">
        <v>24</v>
      </c>
    </row>
    <row r="535">
      <c r="A535" t="n">
        <v>3107</v>
      </c>
      <c r="B535" t="inlineStr">
        <is>
          <t>BAZIC Dividers w/ 10-Color Tabs</t>
        </is>
      </c>
      <c r="C535" t="n">
        <v>144</v>
      </c>
      <c r="D535" t="n">
        <v>24</v>
      </c>
    </row>
    <row r="536">
      <c r="A536" t="n">
        <v>3108</v>
      </c>
      <c r="B536" t="inlineStr">
        <is>
          <t>BAZIC Top Loading 9-Pockets Sports Card Holder (10/Pack)</t>
        </is>
      </c>
      <c r="C536" t="n">
        <v>144</v>
      </c>
      <c r="D536" t="n">
        <v>24</v>
      </c>
    </row>
    <row r="537">
      <c r="A537" t="n">
        <v>3109</v>
      </c>
      <c r="B537" t="inlineStr">
        <is>
          <t>BAZIC 1/3 Cut Letter Size Color File Folder (6/Pack)</t>
        </is>
      </c>
      <c r="C537" t="n">
        <v>48</v>
      </c>
      <c r="D537" t="inlineStr"/>
    </row>
    <row r="538">
      <c r="A538" t="n">
        <v>311</v>
      </c>
      <c r="B538" t="inlineStr">
        <is>
          <t>KAPPA Ultimate Word Finds Puzzle Book</t>
        </is>
      </c>
      <c r="C538" t="n">
        <v>48</v>
      </c>
    </row>
    <row r="539">
      <c r="A539" t="n">
        <v>3110</v>
      </c>
      <c r="B539" t="inlineStr">
        <is>
          <t>BAZIC Translucent 2-Pocket Poly Portfolio</t>
        </is>
      </c>
      <c r="C539" t="n">
        <v>48</v>
      </c>
    </row>
    <row r="540">
      <c r="A540" t="n">
        <v>3111</v>
      </c>
      <c r="B540" t="inlineStr">
        <is>
          <t>BAZIC 1.5" Assorted Color 3-Ring Binder w/ 2-Pockets</t>
        </is>
      </c>
      <c r="C540" t="n">
        <v>24</v>
      </c>
    </row>
    <row r="541">
      <c r="A541" t="n">
        <v>3112</v>
      </c>
      <c r="B541" t="inlineStr">
        <is>
          <t>BAZIC Square Flap Letter Size Document Holder</t>
        </is>
      </c>
      <c r="C541" t="n">
        <v>72</v>
      </c>
      <c r="D541" t="n">
        <v>24</v>
      </c>
    </row>
    <row r="542">
      <c r="A542" t="inlineStr">
        <is>
          <t>3113-A</t>
        </is>
      </c>
      <c r="B542" t="inlineStr">
        <is>
          <t>BAZIC 1.5" Black 3-Ring Binder w/ 2-Pockets</t>
        </is>
      </c>
      <c r="C542" t="n">
        <v>24</v>
      </c>
    </row>
    <row r="543">
      <c r="A543" t="n">
        <v>3114</v>
      </c>
      <c r="B543" t="inlineStr">
        <is>
          <t>BAZIC Pockets Dividers w/ 5-Insertable Color Tabs</t>
        </is>
      </c>
      <c r="C543" t="n">
        <v>144</v>
      </c>
      <c r="D543" t="n">
        <v>24</v>
      </c>
    </row>
    <row r="544">
      <c r="A544" t="n">
        <v>3115</v>
      </c>
      <c r="B544" t="inlineStr">
        <is>
          <t>BAZIC 1/3 Cut Letter Size Paisley File Folder (3/Pack)</t>
        </is>
      </c>
      <c r="C544" t="n">
        <v>48</v>
      </c>
    </row>
    <row r="545">
      <c r="A545" t="n">
        <v>3116</v>
      </c>
      <c r="B545" t="inlineStr">
        <is>
          <t>BAZIC 13-Pockets Coupon/Personal Check Size Expanding File</t>
        </is>
      </c>
      <c r="C545" t="n">
        <v>144</v>
      </c>
      <c r="D545" t="n">
        <v>24</v>
      </c>
    </row>
    <row r="546">
      <c r="A546" t="n">
        <v>3117</v>
      </c>
      <c r="B546" t="inlineStr">
        <is>
          <t>BAZIC Dividers w/ 5-Insertable Color Tabs</t>
        </is>
      </c>
      <c r="C546" t="n">
        <v>144</v>
      </c>
      <c r="D546" t="n">
        <v>24</v>
      </c>
    </row>
    <row r="547">
      <c r="A547" t="n">
        <v>3118</v>
      </c>
      <c r="B547" t="inlineStr">
        <is>
          <t>BAZIC Dividers w/ 8-Insertable Color Tabs</t>
        </is>
      </c>
      <c r="C547" t="n">
        <v>144</v>
      </c>
      <c r="D547" t="n">
        <v>24</v>
      </c>
    </row>
    <row r="548">
      <c r="A548" t="n">
        <v>3119</v>
      </c>
      <c r="B548" t="inlineStr">
        <is>
          <t>BAZIC Top / Side Loading Letter Size String Envelope (2/Pack)</t>
        </is>
      </c>
      <c r="C548" t="n">
        <v>144</v>
      </c>
      <c r="D548" t="n">
        <v>24</v>
      </c>
    </row>
    <row r="549">
      <c r="A549" t="n">
        <v>3120</v>
      </c>
      <c r="B549" t="inlineStr">
        <is>
          <t>BAZIC Economy Weight Top Loading Sheet Protectors (10/Pack)</t>
        </is>
      </c>
      <c r="C549" t="n">
        <v>288</v>
      </c>
      <c r="D549" t="n">
        <v>48</v>
      </c>
    </row>
    <row r="550">
      <c r="A550" t="n">
        <v>3122</v>
      </c>
      <c r="B550" t="inlineStr">
        <is>
          <t>BAZIC 1" Black 3-Ring View Binder w/ 2-Pockets</t>
        </is>
      </c>
      <c r="C550" t="n">
        <v>12</v>
      </c>
      <c r="D550" t="inlineStr"/>
    </row>
    <row r="551">
      <c r="A551" t="n">
        <v>3123</v>
      </c>
      <c r="B551" t="inlineStr">
        <is>
          <t>BAZIC 1" Asst. Color 3-Ring View Binder w/ 2-Pockets</t>
        </is>
      </c>
      <c r="C551" t="n">
        <v>24</v>
      </c>
      <c r="D551" t="inlineStr"/>
    </row>
    <row r="552">
      <c r="A552" t="n">
        <v>3124</v>
      </c>
      <c r="B552" t="inlineStr">
        <is>
          <t>BAZIC Letter Size Document Case w/ Handle</t>
        </is>
      </c>
      <c r="C552" t="n">
        <v>24</v>
      </c>
      <c r="D552" t="inlineStr"/>
    </row>
    <row r="553">
      <c r="A553" t="n">
        <v>3129</v>
      </c>
      <c r="B553" t="inlineStr">
        <is>
          <t>BAZIC 10-Pockets Presentation Book</t>
        </is>
      </c>
      <c r="C553" t="n">
        <v>144</v>
      </c>
      <c r="D553" t="n">
        <v>24</v>
      </c>
    </row>
    <row r="554">
      <c r="A554" t="inlineStr">
        <is>
          <t>3133-A</t>
        </is>
      </c>
      <c r="B554" t="inlineStr">
        <is>
          <t>BAZIC 1" Black 3-Ring Binder w/ 2-Pockets</t>
        </is>
      </c>
      <c r="C554" t="n">
        <v>24</v>
      </c>
    </row>
    <row r="555">
      <c r="A555" t="inlineStr">
        <is>
          <t>3134-A</t>
        </is>
      </c>
      <c r="B555" t="inlineStr">
        <is>
          <t>BAZIC 1" White 3-Ring Binder w/ 2-Pockets</t>
        </is>
      </c>
      <c r="C555" t="n">
        <v>24</v>
      </c>
    </row>
    <row r="556">
      <c r="A556" t="n">
        <v>3135</v>
      </c>
      <c r="B556" t="inlineStr">
        <is>
          <t>BAZIC 1" Asst. Color 3- Ring Binder w/ 2-Pockets</t>
        </is>
      </c>
      <c r="C556" t="n">
        <v>24</v>
      </c>
    </row>
    <row r="557">
      <c r="A557" t="n">
        <v>3136</v>
      </c>
      <c r="B557" t="inlineStr">
        <is>
          <t>BAZIC 1" Asst. Neon Color 3-Ring View Binder w/ 2-Pockets</t>
        </is>
      </c>
      <c r="C557" t="n">
        <v>24</v>
      </c>
    </row>
    <row r="558">
      <c r="A558" t="n">
        <v>3137</v>
      </c>
      <c r="B558" t="inlineStr">
        <is>
          <t>BAZIC 1" White 3-Ring View Binder w/ 2-Pockets</t>
        </is>
      </c>
      <c r="C558" t="n">
        <v>12</v>
      </c>
      <c r="D558" t="inlineStr"/>
    </row>
    <row r="559">
      <c r="A559" t="inlineStr">
        <is>
          <t>3138-A</t>
        </is>
      </c>
      <c r="B559" t="inlineStr">
        <is>
          <t>BAZIC 1.5" White 3-Ring Binder w/ 2-Pockets</t>
        </is>
      </c>
      <c r="C559" t="n">
        <v>24</v>
      </c>
    </row>
    <row r="560">
      <c r="A560" t="n">
        <v>314</v>
      </c>
      <c r="B560" t="inlineStr">
        <is>
          <t>KAPPA Hidden Message Word Finds Book</t>
        </is>
      </c>
      <c r="C560" t="n">
        <v>48</v>
      </c>
      <c r="D560" t="inlineStr"/>
    </row>
    <row r="561">
      <c r="A561" t="n">
        <v>3141</v>
      </c>
      <c r="B561" t="inlineStr">
        <is>
          <t>BAZIC 1/2" Black 3-Ring View Binder w/ 2-Pockets</t>
        </is>
      </c>
      <c r="C561" t="n">
        <v>12</v>
      </c>
      <c r="D561" t="inlineStr"/>
    </row>
    <row r="562">
      <c r="A562" t="n">
        <v>3142</v>
      </c>
      <c r="B562" t="inlineStr">
        <is>
          <t>BAZIC 1/2" White 3-Ring View Binder w/ 2-Pockets</t>
        </is>
      </c>
      <c r="C562" t="n">
        <v>12</v>
      </c>
      <c r="D562" t="inlineStr"/>
    </row>
    <row r="563">
      <c r="A563" t="n">
        <v>3143</v>
      </c>
      <c r="B563" t="inlineStr">
        <is>
          <t>BAZIC Laminated Bright Glossy Color 2-Pockets Portfolios</t>
        </is>
      </c>
      <c r="C563" t="n">
        <v>48</v>
      </c>
    </row>
    <row r="564">
      <c r="A564" t="n">
        <v>3144</v>
      </c>
      <c r="B564" t="inlineStr">
        <is>
          <t>BAZIC Asst. Color 2-Pocket Portfolios</t>
        </is>
      </c>
      <c r="C564" t="n">
        <v>100</v>
      </c>
      <c r="D564" t="inlineStr"/>
    </row>
    <row r="565">
      <c r="A565" t="n">
        <v>3145</v>
      </c>
      <c r="B565" t="inlineStr">
        <is>
          <t>BAZIC Asst. Color 2-Pocket Portfolios w/ 3-Prong Fastener</t>
        </is>
      </c>
      <c r="C565" t="n">
        <v>100</v>
      </c>
      <c r="D565" t="inlineStr"/>
    </row>
    <row r="566">
      <c r="A566" t="n">
        <v>3146</v>
      </c>
      <c r="B566" t="inlineStr">
        <is>
          <t>BAZIC Laminated Bright Glossy Color 2-Pocket Portfolios w/ 3-Prong Fastener</t>
        </is>
      </c>
      <c r="C566" t="n">
        <v>48</v>
      </c>
    </row>
    <row r="567">
      <c r="A567" t="n">
        <v>3147</v>
      </c>
      <c r="B567" t="inlineStr">
        <is>
          <t>BAZIC 1.5" Black 3-Ring View Binder w/ 2-Pockets</t>
        </is>
      </c>
      <c r="C567" t="n">
        <v>12</v>
      </c>
      <c r="D567" t="inlineStr"/>
    </row>
    <row r="568">
      <c r="A568" t="n">
        <v>3148</v>
      </c>
      <c r="B568" t="inlineStr">
        <is>
          <t>BAZIC 1.5" White 3-Ring View Binder w/ 2-Pockets</t>
        </is>
      </c>
      <c r="C568" t="n">
        <v>12</v>
      </c>
      <c r="D568" t="inlineStr"/>
    </row>
    <row r="569">
      <c r="A569" t="n">
        <v>315</v>
      </c>
      <c r="B569" t="inlineStr">
        <is>
          <t>BAZIC 12" (30cm) Shatterproof Flexible Ruler</t>
        </is>
      </c>
      <c r="C569" t="n">
        <v>288</v>
      </c>
      <c r="D569" t="n">
        <v>24</v>
      </c>
    </row>
    <row r="570">
      <c r="A570" t="n">
        <v>3150</v>
      </c>
      <c r="B570" t="inlineStr">
        <is>
          <t>BAZIC 2" Black Slant-D Ring View Binder w/ 2-Pockets</t>
        </is>
      </c>
      <c r="C570" t="n">
        <v>12</v>
      </c>
      <c r="D570" t="inlineStr"/>
    </row>
    <row r="571">
      <c r="A571" t="n">
        <v>3151</v>
      </c>
      <c r="B571" t="inlineStr">
        <is>
          <t>BAZIC 2" White Slant-D Ring View Binder w/ 2-Pockets</t>
        </is>
      </c>
      <c r="C571" t="n">
        <v>12</v>
      </c>
      <c r="D571" t="inlineStr"/>
    </row>
    <row r="572">
      <c r="A572" t="n">
        <v>31518</v>
      </c>
      <c r="B572" t="inlineStr">
        <is>
          <t>KAPPA Just For Fun Word Finds</t>
        </is>
      </c>
      <c r="C572" t="n">
        <v>48</v>
      </c>
    </row>
    <row r="573">
      <c r="A573" t="n">
        <v>3152</v>
      </c>
      <c r="B573" t="inlineStr">
        <is>
          <t>BAZIC Clear Coupon/Check Size Zip Envelope</t>
        </is>
      </c>
      <c r="C573" t="n">
        <v>144</v>
      </c>
      <c r="D573" t="n">
        <v>24</v>
      </c>
    </row>
    <row r="574">
      <c r="A574" t="n">
        <v>3156</v>
      </c>
      <c r="B574" t="inlineStr">
        <is>
          <t>BAZIC Swing-lock Report Cover w/Clear Front</t>
        </is>
      </c>
      <c r="C574" t="n">
        <v>48</v>
      </c>
    </row>
    <row r="575">
      <c r="A575" t="n">
        <v>3157</v>
      </c>
      <c r="B575" t="inlineStr">
        <is>
          <t>BAZIC 2-Pocket Poly Portfolio w/ View Cover</t>
        </is>
      </c>
      <c r="C575" t="n">
        <v>48</v>
      </c>
      <c r="D575" t="inlineStr"/>
    </row>
    <row r="576">
      <c r="A576" t="n">
        <v>3158</v>
      </c>
      <c r="B576" t="inlineStr">
        <is>
          <t>BAZIC Solid Color 2-Pocket Poly Portfolio</t>
        </is>
      </c>
      <c r="C576" t="n">
        <v>48</v>
      </c>
    </row>
    <row r="577">
      <c r="A577" t="n">
        <v>3159</v>
      </c>
      <c r="B577" t="inlineStr">
        <is>
          <t>BAZIC Solid Color 2-Pocket Poly Portfolio w/ 3 Prongs</t>
        </is>
      </c>
      <c r="C577" t="n">
        <v>48</v>
      </c>
    </row>
    <row r="578">
      <c r="A578" t="n">
        <v>316</v>
      </c>
      <c r="B578" t="inlineStr">
        <is>
          <t>BAZIC 12" (30cm) Stainless Steel Ruler w/ Non Skid Back</t>
        </is>
      </c>
      <c r="C578" t="n">
        <v>288</v>
      </c>
      <c r="D578" t="n">
        <v>24</v>
      </c>
    </row>
    <row r="579">
      <c r="A579" t="n">
        <v>3163</v>
      </c>
      <c r="B579" t="inlineStr">
        <is>
          <t>BAZIC Poly 8 Pocket Organizer</t>
        </is>
      </c>
      <c r="C579" t="n">
        <v>24</v>
      </c>
      <c r="D579" t="inlineStr"/>
    </row>
    <row r="580">
      <c r="A580" t="n">
        <v>3164</v>
      </c>
      <c r="B580" t="inlineStr">
        <is>
          <t>BAZIC Rainbow 7-Pocket Letter Size Poly Expanding File</t>
        </is>
      </c>
      <c r="C580" t="n">
        <v>12</v>
      </c>
      <c r="D580" t="inlineStr"/>
    </row>
    <row r="581">
      <c r="A581" t="n">
        <v>3165</v>
      </c>
      <c r="B581" t="inlineStr">
        <is>
          <t>BAZIC 7-Pocket Letter Size Vertical Poly Expanding File</t>
        </is>
      </c>
      <c r="C581" t="n">
        <v>12</v>
      </c>
    </row>
    <row r="582">
      <c r="A582" t="n">
        <v>3166</v>
      </c>
      <c r="B582" t="inlineStr">
        <is>
          <t>BAZIC V-Flap Clear Letter Size Document Holder</t>
        </is>
      </c>
      <c r="C582" t="n">
        <v>72</v>
      </c>
      <c r="D582" t="n">
        <v>24</v>
      </c>
    </row>
    <row r="583">
      <c r="A583" t="n">
        <v>3168</v>
      </c>
      <c r="B583" t="inlineStr">
        <is>
          <t>BAZIC 1" White 3-Ring Tinted View Binder w/ 2-Pockets</t>
        </is>
      </c>
      <c r="C583" t="n">
        <v>24</v>
      </c>
    </row>
    <row r="584">
      <c r="A584" t="n">
        <v>3169</v>
      </c>
      <c r="B584" t="inlineStr">
        <is>
          <t>BAZIC Stripes 2-Pocket Poly Portfolio</t>
        </is>
      </c>
      <c r="C584" t="n">
        <v>48</v>
      </c>
      <c r="D584" t="inlineStr"/>
    </row>
    <row r="585">
      <c r="A585" t="n">
        <v>3170</v>
      </c>
      <c r="B585" t="inlineStr">
        <is>
          <t>BAZIC Translucent Swing Lock Report Cover</t>
        </is>
      </c>
      <c r="C585" t="n">
        <v>48</v>
      </c>
      <c r="D585" t="inlineStr"/>
    </row>
    <row r="586">
      <c r="A586" t="n">
        <v>3172</v>
      </c>
      <c r="B586" t="inlineStr">
        <is>
          <t>BAZIC Letter Size Document Holder w/ Elastic Band</t>
        </is>
      </c>
      <c r="C586" t="n">
        <v>72</v>
      </c>
      <c r="D586" t="n">
        <v>24</v>
      </c>
    </row>
    <row r="587">
      <c r="A587" t="n">
        <v>3173</v>
      </c>
      <c r="B587" t="inlineStr">
        <is>
          <t>BAZIC Translucent 13-Pocket Letter Size Poly Expanding File</t>
        </is>
      </c>
      <c r="C587" t="n">
        <v>6</v>
      </c>
    </row>
    <row r="588">
      <c r="A588" t="n">
        <v>3174</v>
      </c>
      <c r="B588" t="inlineStr">
        <is>
          <t>BAZIC 3" Black Slant-D Ring View Binder w/ 2-Pockets</t>
        </is>
      </c>
      <c r="C588" t="n">
        <v>12</v>
      </c>
    </row>
    <row r="589">
      <c r="A589" t="n">
        <v>31741</v>
      </c>
      <c r="B589" t="inlineStr">
        <is>
          <t>KAPPA Large Print Bible Word Finds Puzzle Book</t>
        </is>
      </c>
      <c r="C589" t="n">
        <v>48</v>
      </c>
      <c r="D589" t="inlineStr"/>
    </row>
    <row r="590">
      <c r="A590" t="n">
        <v>3175</v>
      </c>
      <c r="B590" t="inlineStr">
        <is>
          <t>BAZIC 3" White Slant-D Ring View Binder w/ 2-Pockets</t>
        </is>
      </c>
      <c r="C590" t="n">
        <v>12</v>
      </c>
    </row>
    <row r="591">
      <c r="A591" t="n">
        <v>3176</v>
      </c>
      <c r="B591" t="inlineStr">
        <is>
          <t>BAZIC Translucent 7-Pocket Letter Size Poly Expanding File</t>
        </is>
      </c>
      <c r="C591" t="n">
        <v>12</v>
      </c>
      <c r="D591" t="inlineStr"/>
    </row>
    <row r="592">
      <c r="A592" t="n">
        <v>3177</v>
      </c>
      <c r="B592" t="inlineStr">
        <is>
          <t>BAZIC 13-Pocket Letter Size Poly Expanding File</t>
        </is>
      </c>
      <c r="C592" t="n">
        <v>6</v>
      </c>
    </row>
    <row r="593">
      <c r="A593" t="n">
        <v>3178</v>
      </c>
      <c r="B593" t="inlineStr">
        <is>
          <t>BAZIC 7-Pocket Letter Size Poly Expanding File</t>
        </is>
      </c>
      <c r="C593" t="n">
        <v>12</v>
      </c>
      <c r="D593" t="inlineStr"/>
    </row>
    <row r="594">
      <c r="A594" t="n">
        <v>3179</v>
      </c>
      <c r="B594" t="inlineStr">
        <is>
          <t>BAZIC 13-Pocket Check Size Poly Expanding File</t>
        </is>
      </c>
      <c r="C594" t="n">
        <v>72</v>
      </c>
      <c r="D594" t="n">
        <v>24</v>
      </c>
    </row>
    <row r="595">
      <c r="A595" t="n">
        <v>3180</v>
      </c>
      <c r="B595" t="inlineStr">
        <is>
          <t>BAZIC Two Tone Letter Size Document Case</t>
        </is>
      </c>
      <c r="C595" t="n">
        <v>12</v>
      </c>
    </row>
    <row r="596">
      <c r="A596" t="n">
        <v>3181</v>
      </c>
      <c r="B596" t="inlineStr">
        <is>
          <t>BAZIC 1/3 Cut Legal Size Manila File Folder (100/Box)</t>
        </is>
      </c>
      <c r="C596" t="n">
        <v>5</v>
      </c>
    </row>
    <row r="597">
      <c r="A597" t="n">
        <v>3182</v>
      </c>
      <c r="B597" t="inlineStr">
        <is>
          <t>BAZIC 3" X 5" Index Card Case w/ 5-Tab Divider</t>
        </is>
      </c>
      <c r="C597" t="n">
        <v>36</v>
      </c>
      <c r="D597" t="inlineStr"/>
    </row>
    <row r="598">
      <c r="A598" t="n">
        <v>3183</v>
      </c>
      <c r="B598" t="inlineStr">
        <is>
          <t>BAZIC Two Tone 2-Pocket Poly Portfolio</t>
        </is>
      </c>
      <c r="C598" t="n">
        <v>48</v>
      </c>
      <c r="D598" t="inlineStr"/>
    </row>
    <row r="599">
      <c r="A599" t="n">
        <v>3184</v>
      </c>
      <c r="B599" t="inlineStr">
        <is>
          <t>BAZIC 1/3 Cut Letter Size Manila File Folder (100/Box)</t>
        </is>
      </c>
      <c r="C599" t="n">
        <v>5</v>
      </c>
    </row>
    <row r="600">
      <c r="A600" t="n">
        <v>3185</v>
      </c>
      <c r="B600" t="inlineStr">
        <is>
          <t>BAZIC Dividers w/ 12-Preprinted A-Z Tab</t>
        </is>
      </c>
      <c r="C600" t="n">
        <v>144</v>
      </c>
      <c r="D600" t="n">
        <v>24</v>
      </c>
    </row>
    <row r="601">
      <c r="A601" t="n">
        <v>3186</v>
      </c>
      <c r="B601" t="inlineStr">
        <is>
          <t>BAZIC Dividers w/ 12-Preprinted Jan-Dec Tab</t>
        </is>
      </c>
      <c r="C601" t="n">
        <v>144</v>
      </c>
      <c r="D601" t="n">
        <v>24</v>
      </c>
    </row>
    <row r="602">
      <c r="A602" t="n">
        <v>3187</v>
      </c>
      <c r="B602" t="inlineStr">
        <is>
          <t>BAZIC Clear Letter Size Zip Envelope</t>
        </is>
      </c>
      <c r="C602" t="n">
        <v>144</v>
      </c>
      <c r="D602" t="n">
        <v>24</v>
      </c>
    </row>
    <row r="603">
      <c r="A603" t="n">
        <v>3188</v>
      </c>
      <c r="B603" t="inlineStr">
        <is>
          <t>BAZIC Assorted Color Letter Size Zip Envelope</t>
        </is>
      </c>
      <c r="C603" t="n">
        <v>144</v>
      </c>
      <c r="D603" t="n">
        <v>24</v>
      </c>
    </row>
    <row r="604">
      <c r="A604" t="n">
        <v>3189</v>
      </c>
      <c r="B604" t="inlineStr">
        <is>
          <t>BAZIC Coupon / Check Size Poly String Envelope (3/Pack)</t>
        </is>
      </c>
      <c r="C604" t="n">
        <v>144</v>
      </c>
      <c r="D604" t="n">
        <v>24</v>
      </c>
    </row>
    <row r="605">
      <c r="A605" t="n">
        <v>3190</v>
      </c>
      <c r="B605" t="inlineStr">
        <is>
          <t>BAZIC 1/2" Blue 3-Ring View Binder w/ 2-Pockets</t>
        </is>
      </c>
      <c r="C605" t="n">
        <v>12</v>
      </c>
      <c r="D605" t="inlineStr"/>
    </row>
    <row r="606">
      <c r="A606" t="n">
        <v>3191</v>
      </c>
      <c r="B606" t="inlineStr">
        <is>
          <t>BAZIC 1" Blue 3-Ring View Binder w/ 2-Pockets</t>
        </is>
      </c>
      <c r="C606" t="n">
        <v>12</v>
      </c>
      <c r="D606" t="inlineStr"/>
    </row>
    <row r="607">
      <c r="A607" t="n">
        <v>3192</v>
      </c>
      <c r="B607" t="inlineStr">
        <is>
          <t>BAZIC 1.5" Blue 3-Ring View Binder w/ 2-Pockets</t>
        </is>
      </c>
      <c r="C607" t="n">
        <v>12</v>
      </c>
      <c r="D607" t="inlineStr"/>
    </row>
    <row r="608">
      <c r="A608" t="n">
        <v>3193</v>
      </c>
      <c r="B608" t="inlineStr">
        <is>
          <t>BAZIC 2" Blue Slant D-Ring View Binder w/ 2-Pockets</t>
        </is>
      </c>
      <c r="C608" t="n">
        <v>12</v>
      </c>
    </row>
    <row r="609">
      <c r="A609" t="n">
        <v>3194</v>
      </c>
      <c r="B609" t="inlineStr">
        <is>
          <t>BAZIC 3" Blue Slant D-Ring View Binder w/ 2-Pockets</t>
        </is>
      </c>
      <c r="C609" t="n">
        <v>12</v>
      </c>
      <c r="D609" t="inlineStr"/>
    </row>
    <row r="610">
      <c r="A610" t="n">
        <v>3195</v>
      </c>
      <c r="B610" t="inlineStr">
        <is>
          <t>BAZIC Elite Letter Size Clear Document Holders (2/Pack)</t>
        </is>
      </c>
      <c r="C610" t="n">
        <v>144</v>
      </c>
      <c r="D610" t="n">
        <v>24</v>
      </c>
    </row>
    <row r="611">
      <c r="A611" t="n">
        <v>3196</v>
      </c>
      <c r="B611" t="inlineStr">
        <is>
          <t>BAZIC Elite Letter Size Document Holders (2/Pack)</t>
        </is>
      </c>
      <c r="C611" t="n">
        <v>144</v>
      </c>
      <c r="D611" t="n">
        <v>24</v>
      </c>
    </row>
    <row r="612">
      <c r="A612" t="n">
        <v>3197</v>
      </c>
      <c r="B612" t="inlineStr">
        <is>
          <t>BAZIC Clear Front Report Covers w/ Sliding Bar (3/Pack)</t>
        </is>
      </c>
      <c r="C612" t="n">
        <v>144</v>
      </c>
      <c r="D612" t="n">
        <v>24</v>
      </c>
    </row>
    <row r="613">
      <c r="A613" t="n">
        <v>3198</v>
      </c>
      <c r="B613" t="inlineStr">
        <is>
          <t>BAZIC Clear Top / Side Loading Letter Size String Envelope (2/Pack)</t>
        </is>
      </c>
      <c r="C613" t="n">
        <v>144</v>
      </c>
      <c r="D613" t="n">
        <v>24</v>
      </c>
    </row>
    <row r="614">
      <c r="A614" t="n">
        <v>320</v>
      </c>
      <c r="B614" t="inlineStr">
        <is>
          <t>BAZIC 12" (30cm) Ruler w/ Handle Grip</t>
        </is>
      </c>
      <c r="C614" t="n">
        <v>288</v>
      </c>
      <c r="D614" t="n">
        <v>24</v>
      </c>
    </row>
    <row r="615">
      <c r="A615" t="n">
        <v>3200</v>
      </c>
      <c r="B615" t="inlineStr">
        <is>
          <t>BAZIC Premium Single Hole Paper Punch w/ Cushion Grip</t>
        </is>
      </c>
      <c r="C615" t="n">
        <v>144</v>
      </c>
      <c r="D615" t="n">
        <v>24</v>
      </c>
    </row>
    <row r="616">
      <c r="A616" t="n">
        <v>3201</v>
      </c>
      <c r="B616" t="inlineStr">
        <is>
          <t>BAZIC Single Hole Paper Punch</t>
        </is>
      </c>
      <c r="C616" t="n">
        <v>144</v>
      </c>
      <c r="D616" t="n">
        <v>24</v>
      </c>
    </row>
    <row r="617">
      <c r="A617" t="n">
        <v>3202</v>
      </c>
      <c r="B617" t="inlineStr">
        <is>
          <t>BAZIC Portable 3-Hole Paper Punch</t>
        </is>
      </c>
      <c r="C617" t="n">
        <v>72</v>
      </c>
      <c r="D617" t="n">
        <v>12</v>
      </c>
    </row>
    <row r="618">
      <c r="A618" t="n">
        <v>3203</v>
      </c>
      <c r="B618" t="inlineStr">
        <is>
          <t>BAZIC Desktop 3-Hole Paper Punch</t>
        </is>
      </c>
      <c r="C618" t="n">
        <v>12</v>
      </c>
    </row>
    <row r="619">
      <c r="A619" t="n">
        <v>321</v>
      </c>
      <c r="B619" t="inlineStr">
        <is>
          <t>BAZIC 12" (30cm) Wooden Ruler</t>
        </is>
      </c>
      <c r="C619" t="n">
        <v>288</v>
      </c>
      <c r="D619" t="n">
        <v>24</v>
      </c>
    </row>
    <row r="620">
      <c r="A620" t="n">
        <v>322</v>
      </c>
      <c r="B620" t="inlineStr">
        <is>
          <t>BAZIC 12" (30cm) Jeweltones Color Ruler</t>
        </is>
      </c>
      <c r="C620" t="n">
        <v>288</v>
      </c>
      <c r="D620" t="n">
        <v>24</v>
      </c>
    </row>
    <row r="621">
      <c r="A621" t="n">
        <v>325</v>
      </c>
      <c r="B621" t="inlineStr">
        <is>
          <t>BAZIC Claro 12" (30cm) Transparent Plastic Ruler</t>
        </is>
      </c>
      <c r="C621" t="n">
        <v>288</v>
      </c>
      <c r="D621" t="n">
        <v>24</v>
      </c>
    </row>
    <row r="622">
      <c r="A622" t="n">
        <v>3309</v>
      </c>
      <c r="B622" t="inlineStr">
        <is>
          <t>BAZIC 2 Oz. Multi Color Modeling Dough (4/Pack)</t>
        </is>
      </c>
      <c r="C622" t="n">
        <v>36</v>
      </c>
    </row>
    <row r="623">
      <c r="A623" t="n">
        <v>3310</v>
      </c>
      <c r="B623" t="inlineStr">
        <is>
          <t>BAZIC 2 Oz. Multi Color Modeling Dough (6/Pack)</t>
        </is>
      </c>
      <c r="C623" t="n">
        <v>24</v>
      </c>
    </row>
    <row r="624">
      <c r="A624" t="n">
        <v>3311</v>
      </c>
      <c r="B624" t="inlineStr">
        <is>
          <t>BAZIC 5 Oz. Multi Color Modeling Dough (2/Pack)</t>
        </is>
      </c>
      <c r="C624" t="n">
        <v>36</v>
      </c>
    </row>
    <row r="625">
      <c r="A625" t="n">
        <v>3312</v>
      </c>
      <c r="B625" t="inlineStr">
        <is>
          <t>BAZIC 5 Oz. Multi Color Modeling Dough (3/Pack)</t>
        </is>
      </c>
      <c r="C625" t="n">
        <v>24</v>
      </c>
      <c r="D625" t="inlineStr"/>
    </row>
    <row r="626">
      <c r="A626" t="n">
        <v>33160</v>
      </c>
      <c r="B626" t="inlineStr">
        <is>
          <t>KAPPA Word-Find Treasury</t>
        </is>
      </c>
      <c r="C626" t="n">
        <v>48</v>
      </c>
    </row>
    <row r="627">
      <c r="A627" t="n">
        <v>332</v>
      </c>
      <c r="B627" t="inlineStr">
        <is>
          <t>BAZIC 4-Piece Geometry Ruler Combination Sets w/ Compass</t>
        </is>
      </c>
      <c r="C627" t="n">
        <v>144</v>
      </c>
      <c r="D627" t="n">
        <v>24</v>
      </c>
    </row>
    <row r="628">
      <c r="A628" t="n">
        <v>333</v>
      </c>
      <c r="B628" t="inlineStr">
        <is>
          <t>BAZIC 4-Piece Geometry Ruler Combination Sets w/ Center Wheel Compass</t>
        </is>
      </c>
      <c r="C628" t="n">
        <v>144</v>
      </c>
      <c r="D628" t="n">
        <v>24</v>
      </c>
    </row>
    <row r="629">
      <c r="A629" t="n">
        <v>3331</v>
      </c>
      <c r="B629" t="inlineStr">
        <is>
          <t>BAZIC 1 lb Black Modeling Clay</t>
        </is>
      </c>
      <c r="C629" t="n">
        <v>24</v>
      </c>
      <c r="D629" t="inlineStr"/>
    </row>
    <row r="630">
      <c r="A630" t="n">
        <v>3332</v>
      </c>
      <c r="B630" t="inlineStr">
        <is>
          <t>BAZIC 1 lb Blue Modeling Clay</t>
        </is>
      </c>
      <c r="C630" t="n">
        <v>24</v>
      </c>
      <c r="D630" t="inlineStr"/>
    </row>
    <row r="631">
      <c r="A631" t="n">
        <v>3333</v>
      </c>
      <c r="B631" t="inlineStr">
        <is>
          <t>BAZIC 1 lb Brown Modeling Clay</t>
        </is>
      </c>
      <c r="C631" t="n">
        <v>24</v>
      </c>
      <c r="D631" t="inlineStr"/>
    </row>
    <row r="632">
      <c r="A632" t="n">
        <v>3334</v>
      </c>
      <c r="B632" t="inlineStr">
        <is>
          <t>BAZIC 1 lb Cream Modeling Clay</t>
        </is>
      </c>
      <c r="C632" t="n">
        <v>24</v>
      </c>
      <c r="D632" t="inlineStr"/>
    </row>
    <row r="633">
      <c r="A633" t="n">
        <v>3335</v>
      </c>
      <c r="B633" t="inlineStr">
        <is>
          <t>BAZIC 1 lb Gray Modeling Clay</t>
        </is>
      </c>
      <c r="C633" t="n">
        <v>24</v>
      </c>
      <c r="D633" t="inlineStr"/>
    </row>
    <row r="634">
      <c r="A634" t="n">
        <v>3336</v>
      </c>
      <c r="B634" t="inlineStr">
        <is>
          <t>BAZIC 1 lb Green Modeling Clay</t>
        </is>
      </c>
      <c r="C634" t="n">
        <v>24</v>
      </c>
      <c r="D634" t="inlineStr"/>
    </row>
    <row r="635">
      <c r="A635" t="n">
        <v>3337</v>
      </c>
      <c r="B635" t="inlineStr">
        <is>
          <t>BAZIC 1 lb Orange Modeling Clay</t>
        </is>
      </c>
      <c r="C635" t="n">
        <v>24</v>
      </c>
    </row>
    <row r="636">
      <c r="A636" t="n">
        <v>3338</v>
      </c>
      <c r="B636" t="inlineStr">
        <is>
          <t>BAZIC 1 lb Red Modeling Clay</t>
        </is>
      </c>
      <c r="C636" t="n">
        <v>24</v>
      </c>
    </row>
    <row r="637">
      <c r="A637" t="n">
        <v>3339</v>
      </c>
      <c r="B637" t="inlineStr">
        <is>
          <t>BAZIC 1 lb Yellow Modeling Clay</t>
        </is>
      </c>
      <c r="C637" t="n">
        <v>24</v>
      </c>
    </row>
    <row r="638">
      <c r="A638" t="n">
        <v>3340</v>
      </c>
      <c r="B638" t="inlineStr">
        <is>
          <t>BAZIC 1 lb 4 Primary Color Modeling Clay</t>
        </is>
      </c>
      <c r="C638" t="n">
        <v>24</v>
      </c>
      <c r="D638" t="inlineStr"/>
    </row>
    <row r="639">
      <c r="A639" t="n">
        <v>3342</v>
      </c>
      <c r="B639" t="inlineStr">
        <is>
          <t>BAZIC 5.64 oz (160g) 12 Color Modeling Clay Sticks + 3 molding</t>
        </is>
      </c>
      <c r="C639" t="n">
        <v>72</v>
      </c>
      <c r="D639" t="n">
        <v>24</v>
      </c>
    </row>
    <row r="640">
      <c r="A640" t="n">
        <v>3343</v>
      </c>
      <c r="B640" t="inlineStr">
        <is>
          <t>BAZIC 9.17 oz (260g) 9 Color Modeling Clay Sticks</t>
        </is>
      </c>
      <c r="C640" t="n">
        <v>24</v>
      </c>
    </row>
    <row r="641">
      <c r="A641" t="n">
        <v>3344</v>
      </c>
      <c r="B641" t="inlineStr">
        <is>
          <t>BAZIC 8.11 oz (230g) 12 Color Modeling Clay Bar</t>
        </is>
      </c>
      <c r="C641" t="n">
        <v>72</v>
      </c>
      <c r="D641" t="n">
        <v>24</v>
      </c>
    </row>
    <row r="642">
      <c r="A642" t="n">
        <v>3345</v>
      </c>
      <c r="B642" t="inlineStr">
        <is>
          <t>BAZIC 1 lb 24 Color Modeling Clay Sticks</t>
        </is>
      </c>
      <c r="C642" t="n">
        <v>24</v>
      </c>
    </row>
    <row r="643">
      <c r="A643" t="n">
        <v>335</v>
      </c>
      <c r="B643" t="inlineStr">
        <is>
          <t>BAZIC 4-Piece Geometry Ruler Combination Sets</t>
        </is>
      </c>
      <c r="C643" t="n">
        <v>144</v>
      </c>
      <c r="D643" t="n">
        <v>24</v>
      </c>
    </row>
    <row r="644">
      <c r="A644" t="n">
        <v>3350</v>
      </c>
      <c r="B644" t="inlineStr">
        <is>
          <t>BAZIC 2 Oz. Primary Colors Air Dry Modeling Clay</t>
        </is>
      </c>
      <c r="C644" t="n">
        <v>48</v>
      </c>
    </row>
    <row r="645">
      <c r="A645" t="n">
        <v>3351</v>
      </c>
      <c r="B645" t="inlineStr">
        <is>
          <t>BAZIC 2 Oz. Fluorescent Colors Air Dry Modeling Clay</t>
        </is>
      </c>
      <c r="C645" t="n">
        <v>48</v>
      </c>
      <c r="D645" t="inlineStr"/>
    </row>
    <row r="646">
      <c r="A646" t="n">
        <v>3352</v>
      </c>
      <c r="B646" t="inlineStr">
        <is>
          <t>BAZIC 0.5 oz 6 Primary Color Air Dry Modeling Clay</t>
        </is>
      </c>
      <c r="C646" t="n">
        <v>24</v>
      </c>
    </row>
    <row r="647">
      <c r="A647" t="n">
        <v>3353</v>
      </c>
      <c r="B647" t="inlineStr">
        <is>
          <t>BAZIC 0.5 oz 6 Fluorescent Color Air Dry Modeling Clay</t>
        </is>
      </c>
      <c r="C647" t="n">
        <v>24</v>
      </c>
    </row>
    <row r="648">
      <c r="A648" t="n">
        <v>336</v>
      </c>
      <c r="B648" t="inlineStr">
        <is>
          <t>BAZIC 12" (30cm) Jeweltones Color Ruler (4/Pack)</t>
        </is>
      </c>
      <c r="C648" t="n">
        <v>144</v>
      </c>
      <c r="D648" t="n">
        <v>24</v>
      </c>
    </row>
    <row r="649">
      <c r="A649" t="n">
        <v>3364</v>
      </c>
      <c r="B649" t="inlineStr">
        <is>
          <t>KAPPA Large Print Chicken Soup For The Soul Word Finds Puzzle Book</t>
        </is>
      </c>
      <c r="C649" t="n">
        <v>48</v>
      </c>
      <c r="D649" t="inlineStr"/>
    </row>
    <row r="650">
      <c r="A650" t="n">
        <v>338</v>
      </c>
      <c r="B650" t="inlineStr">
        <is>
          <t>BAZIC 6" (15cm) Plastic Ruler (3/Pack)</t>
        </is>
      </c>
      <c r="C650" t="n">
        <v>288</v>
      </c>
      <c r="D650" t="n">
        <v>24</v>
      </c>
    </row>
    <row r="651">
      <c r="A651" t="n">
        <v>33800</v>
      </c>
      <c r="B651" t="inlineStr">
        <is>
          <t>KAPPA Giant Easy Word Finds</t>
        </is>
      </c>
      <c r="C651" t="n">
        <v>48</v>
      </c>
    </row>
    <row r="652">
      <c r="A652" t="n">
        <v>3388</v>
      </c>
      <c r="B652" t="inlineStr">
        <is>
          <t>KAPPA Take Along Large Print Word Finds Puzzle Book - Digest Size</t>
        </is>
      </c>
      <c r="C652" t="n">
        <v>24</v>
      </c>
      <c r="D652" t="inlineStr"/>
    </row>
    <row r="653">
      <c r="A653" t="n">
        <v>3390</v>
      </c>
      <c r="B653" t="inlineStr">
        <is>
          <t>KAPPA Large Print Great Big Word Finds Puzzle Book</t>
        </is>
      </c>
      <c r="C653" t="n">
        <v>48</v>
      </c>
      <c r="D653" t="inlineStr"/>
    </row>
    <row r="654">
      <c r="A654" t="n">
        <v>3393</v>
      </c>
      <c r="B654" t="inlineStr">
        <is>
          <t>KAPPA Hide &amp; Seek Word Finds Puzzle Book</t>
        </is>
      </c>
      <c r="C654" t="n">
        <v>48</v>
      </c>
    </row>
    <row r="655">
      <c r="A655" t="n">
        <v>34280</v>
      </c>
      <c r="B655" t="inlineStr">
        <is>
          <t>KAPPA Top Notch Word Finds - Digest Size</t>
        </is>
      </c>
      <c r="C655" t="n">
        <v>24</v>
      </c>
    </row>
    <row r="656">
      <c r="A656" t="n">
        <v>3436</v>
      </c>
      <c r="B656" t="inlineStr">
        <is>
          <t>BAZIC Jumbo Natural Craft Stick (500/Box)</t>
        </is>
      </c>
      <c r="C656" t="n">
        <v>10</v>
      </c>
    </row>
    <row r="657">
      <c r="A657" t="n">
        <v>3440</v>
      </c>
      <c r="B657" t="inlineStr">
        <is>
          <t>BAZIC 0.10 oz (3g) 6 Primary Color Glitter Shaker</t>
        </is>
      </c>
      <c r="C657" t="n">
        <v>144</v>
      </c>
      <c r="D657" t="n">
        <v>24</v>
      </c>
    </row>
    <row r="658">
      <c r="A658" t="n">
        <v>3441</v>
      </c>
      <c r="B658" t="inlineStr">
        <is>
          <t>BAZIC 0.21 oz (6g) 5 Primary Color Glitter Shaker</t>
        </is>
      </c>
      <c r="C658" t="n">
        <v>144</v>
      </c>
      <c r="D658" t="n">
        <v>24</v>
      </c>
    </row>
    <row r="659">
      <c r="A659" t="n">
        <v>3442</v>
      </c>
      <c r="B659" t="inlineStr">
        <is>
          <t>BAZIC 0.28 oz (8g) 4 Primary Color Glitter Shaker</t>
        </is>
      </c>
      <c r="C659" t="n">
        <v>144</v>
      </c>
      <c r="D659" t="n">
        <v>24</v>
      </c>
    </row>
    <row r="660">
      <c r="A660" t="n">
        <v>3443</v>
      </c>
      <c r="B660" t="inlineStr">
        <is>
          <t>BAZIC 0.77 oz (22g) Primary Color Glitter Tubes</t>
        </is>
      </c>
      <c r="C660" t="n">
        <v>288</v>
      </c>
      <c r="D660" t="n">
        <v>24</v>
      </c>
    </row>
    <row r="661">
      <c r="A661" t="n">
        <v>3444</v>
      </c>
      <c r="B661" t="inlineStr">
        <is>
          <t>BAZIC 0.77 oz (22g) Neon Color Glitter Tubes</t>
        </is>
      </c>
      <c r="C661" t="n">
        <v>288</v>
      </c>
      <c r="D661" t="n">
        <v>24</v>
      </c>
    </row>
    <row r="662">
      <c r="A662" t="n">
        <v>3445</v>
      </c>
      <c r="B662" t="inlineStr">
        <is>
          <t>BAZIC 2 oz (56.6g) Primary Color Glitter Shaker</t>
        </is>
      </c>
      <c r="C662" t="n">
        <v>144</v>
      </c>
      <c r="D662" t="n">
        <v>12</v>
      </c>
    </row>
    <row r="663">
      <c r="A663" t="n">
        <v>3446</v>
      </c>
      <c r="B663" t="inlineStr">
        <is>
          <t>BAZIC 2 oz (56.6g) Neon Color Glitter Shaker</t>
        </is>
      </c>
      <c r="C663" t="n">
        <v>144</v>
      </c>
      <c r="D663" t="n">
        <v>12</v>
      </c>
    </row>
    <row r="664">
      <c r="A664" t="n">
        <v>3449</v>
      </c>
      <c r="B664" t="inlineStr">
        <is>
          <t>BAZIC 2 oz (56.6g) Iridescent/Silver/Gold Color Glitter Shaker</t>
        </is>
      </c>
      <c r="C664" t="n">
        <v>144</v>
      </c>
      <c r="D664" t="n">
        <v>12</v>
      </c>
    </row>
    <row r="665">
      <c r="A665" t="inlineStr">
        <is>
          <t>3456-A</t>
        </is>
      </c>
      <c r="B665" t="inlineStr">
        <is>
          <t>BAZIC 4 FL OZ (120 mL) Silver/Gold/Iridescent Color Glitter Glue</t>
        </is>
      </c>
      <c r="C665" t="n">
        <v>36</v>
      </c>
    </row>
    <row r="666">
      <c r="A666" t="n">
        <v>3457</v>
      </c>
      <c r="B666" t="inlineStr">
        <is>
          <t>BAZIC 0.35 FL OZ (10.5 mL) 10 Glitter Glue Pen</t>
        </is>
      </c>
      <c r="C666" t="n">
        <v>72</v>
      </c>
      <c r="D666" t="n">
        <v>24</v>
      </c>
    </row>
    <row r="667">
      <c r="A667" t="inlineStr">
        <is>
          <t>3459-A</t>
        </is>
      </c>
      <c r="B667" t="inlineStr">
        <is>
          <t>BAZIC 6.76 FL OZ (200 mL) Iridescent/Silver/Gold Color Glitter Glue</t>
        </is>
      </c>
      <c r="C667" t="n">
        <v>24</v>
      </c>
    </row>
    <row r="668">
      <c r="A668" t="n">
        <v>3460</v>
      </c>
      <c r="B668" t="inlineStr">
        <is>
          <t>BAZIC 0.35 FL OZ (10.5 mL) 5 Classic Glitter Glue Pen</t>
        </is>
      </c>
      <c r="C668" t="n">
        <v>144</v>
      </c>
      <c r="D668" t="n">
        <v>24</v>
      </c>
    </row>
    <row r="669">
      <c r="A669" t="n">
        <v>3462</v>
      </c>
      <c r="B669" t="inlineStr">
        <is>
          <t>BAZIC 0.20 FL OZ (6 mL) 10 Color Mini Glitter Glue</t>
        </is>
      </c>
      <c r="C669" t="n">
        <v>144</v>
      </c>
      <c r="D669" t="n">
        <v>24</v>
      </c>
    </row>
    <row r="670">
      <c r="A670" t="inlineStr">
        <is>
          <t>3463-A</t>
        </is>
      </c>
      <c r="B670" t="inlineStr">
        <is>
          <t>BAZIC 4 FL OZ (120 mL) Classic Color Glitter Glue</t>
        </is>
      </c>
      <c r="C670" t="n">
        <v>36</v>
      </c>
    </row>
    <row r="671">
      <c r="A671" t="inlineStr">
        <is>
          <t>3464-A</t>
        </is>
      </c>
      <c r="B671" t="inlineStr">
        <is>
          <t>BAZIC 4 FL OZ (120 mL) Neon Color Glitter Glue</t>
        </is>
      </c>
      <c r="C671" t="n">
        <v>36</v>
      </c>
    </row>
    <row r="672">
      <c r="A672" t="inlineStr">
        <is>
          <t>3465-A</t>
        </is>
      </c>
      <c r="B672" t="inlineStr">
        <is>
          <t>BAZIC 6.76 FL OZ (200 mL) Classic Color Glitter Glue</t>
        </is>
      </c>
      <c r="C672" t="n">
        <v>24</v>
      </c>
    </row>
    <row r="673">
      <c r="A673" t="inlineStr">
        <is>
          <t>3466-A</t>
        </is>
      </c>
      <c r="B673" t="inlineStr">
        <is>
          <t>BAZIC 6.76 FL OZ (200 mL) Neon Color Glitter Glue</t>
        </is>
      </c>
      <c r="C673" t="n">
        <v>24</v>
      </c>
    </row>
    <row r="674">
      <c r="A674" t="n">
        <v>3467</v>
      </c>
      <c r="B674" t="inlineStr">
        <is>
          <t>BAZIC 0.67 FL OZ (20 mL) 6 Classic Color Glitter Glue</t>
        </is>
      </c>
      <c r="C674" t="n">
        <v>72</v>
      </c>
      <c r="D674" t="n">
        <v>24</v>
      </c>
    </row>
    <row r="675">
      <c r="A675" t="n">
        <v>3468</v>
      </c>
      <c r="B675" t="inlineStr">
        <is>
          <t>BAZIC 0.67 FL OZ (20 mL) 6 Neon Color Glitter Glue</t>
        </is>
      </c>
      <c r="C675" t="n">
        <v>72</v>
      </c>
      <c r="D675" t="n">
        <v>24</v>
      </c>
    </row>
    <row r="676">
      <c r="A676" t="n">
        <v>3470</v>
      </c>
      <c r="B676" t="inlineStr">
        <is>
          <t>BAZIC 0.07 oz (2g) 20 Glitter Tubes</t>
        </is>
      </c>
      <c r="C676" t="n">
        <v>72</v>
      </c>
      <c r="D676" t="n">
        <v>24</v>
      </c>
    </row>
    <row r="677">
      <c r="A677" t="n">
        <v>34700</v>
      </c>
      <c r="B677" t="inlineStr">
        <is>
          <t>KAPPA Word Find Grab Bag</t>
        </is>
      </c>
      <c r="C677" t="n">
        <v>48</v>
      </c>
    </row>
    <row r="678">
      <c r="A678" t="n">
        <v>3471</v>
      </c>
      <c r="B678" t="inlineStr">
        <is>
          <t>BAZIC 0.25 oz (7g) 6 Primary Color Glitter Shaker</t>
        </is>
      </c>
      <c r="C678" t="n">
        <v>72</v>
      </c>
      <c r="D678" t="n">
        <v>24</v>
      </c>
    </row>
    <row r="679">
      <c r="A679" t="n">
        <v>3473</v>
      </c>
      <c r="B679" t="inlineStr">
        <is>
          <t>BAZIC 0.07 oz (2g) 6 Primary Color Glitter Pack</t>
        </is>
      </c>
      <c r="C679" t="n">
        <v>288</v>
      </c>
      <c r="D679" t="n">
        <v>24</v>
      </c>
    </row>
    <row r="680">
      <c r="A680" t="n">
        <v>3474</v>
      </c>
      <c r="B680" t="inlineStr">
        <is>
          <t>BAZIC 0.07 oz (2g) 6 Neon Color Glitter Pack</t>
        </is>
      </c>
      <c r="C680" t="n">
        <v>288</v>
      </c>
      <c r="D680" t="n">
        <v>24</v>
      </c>
    </row>
    <row r="681">
      <c r="A681" t="n">
        <v>3475</v>
      </c>
      <c r="B681" t="inlineStr">
        <is>
          <t>BAZIC 0.07 oz (2g) 6 Iridescent Color Glitter Pack</t>
        </is>
      </c>
      <c r="C681" t="n">
        <v>288</v>
      </c>
      <c r="D681" t="n">
        <v>24</v>
      </c>
    </row>
    <row r="682">
      <c r="A682" t="n">
        <v>3476</v>
      </c>
      <c r="B682" t="inlineStr">
        <is>
          <t>BAZIC 0.07 oz (2g) 6 Gold Color Glitter Pack</t>
        </is>
      </c>
      <c r="C682" t="n">
        <v>288</v>
      </c>
      <c r="D682" t="n">
        <v>24</v>
      </c>
    </row>
    <row r="683">
      <c r="A683" t="n">
        <v>3477</v>
      </c>
      <c r="B683" t="inlineStr">
        <is>
          <t>BAZIC 0.07 oz (2g) 6 Green Color Glitter Pack</t>
        </is>
      </c>
      <c r="C683" t="n">
        <v>288</v>
      </c>
      <c r="D683" t="n">
        <v>24</v>
      </c>
    </row>
    <row r="684">
      <c r="A684" t="n">
        <v>3478</v>
      </c>
      <c r="B684" t="inlineStr">
        <is>
          <t>BAZIC 0.07 oz (2g) 6 Blue Color Glitter Pack</t>
        </is>
      </c>
      <c r="C684" t="n">
        <v>288</v>
      </c>
      <c r="D684" t="n">
        <v>24</v>
      </c>
    </row>
    <row r="685">
      <c r="A685" t="n">
        <v>3479</v>
      </c>
      <c r="B685" t="inlineStr">
        <is>
          <t>BAZIC 0.07 oz (2g) 6 Red Color Glitter Pack</t>
        </is>
      </c>
      <c r="C685" t="n">
        <v>288</v>
      </c>
      <c r="D685" t="n">
        <v>24</v>
      </c>
    </row>
    <row r="686">
      <c r="A686" t="n">
        <v>3480</v>
      </c>
      <c r="B686" t="inlineStr">
        <is>
          <t>BAZIC 0.07 oz (2g) 6 Purple Color Glitter Pack</t>
        </is>
      </c>
      <c r="C686" t="n">
        <v>288</v>
      </c>
      <c r="D686" t="n">
        <v>24</v>
      </c>
    </row>
    <row r="687">
      <c r="A687" t="n">
        <v>3481</v>
      </c>
      <c r="B687" t="inlineStr">
        <is>
          <t>BAZIC 0.10 oz (3g) 6 Neon Color Glitter Shaker</t>
        </is>
      </c>
      <c r="C687" t="n">
        <v>144</v>
      </c>
      <c r="D687" t="n">
        <v>24</v>
      </c>
    </row>
    <row r="688">
      <c r="A688" t="n">
        <v>3482</v>
      </c>
      <c r="B688" t="inlineStr">
        <is>
          <t>BAZIC 0.21 oz (6g) 5 Neon Color Glitter Shaker</t>
        </is>
      </c>
      <c r="C688" t="n">
        <v>144</v>
      </c>
      <c r="D688" t="n">
        <v>24</v>
      </c>
    </row>
    <row r="689">
      <c r="A689" t="n">
        <v>3483</v>
      </c>
      <c r="B689" t="inlineStr">
        <is>
          <t>BAZIC 0.28 oz (8g) 4 Neon Color Glitter Shaker</t>
        </is>
      </c>
      <c r="C689" t="n">
        <v>144</v>
      </c>
      <c r="D689" t="n">
        <v>24</v>
      </c>
    </row>
    <row r="690">
      <c r="A690" t="n">
        <v>3490</v>
      </c>
      <c r="B690" t="inlineStr">
        <is>
          <t>BAZIC 1lb / 16 oz Red Glitter</t>
        </is>
      </c>
      <c r="C690" t="n">
        <v>12</v>
      </c>
    </row>
    <row r="691">
      <c r="A691" t="n">
        <v>3491</v>
      </c>
      <c r="B691" t="inlineStr">
        <is>
          <t>BAZIC 1lb / 16 oz Purple Glitter</t>
        </is>
      </c>
      <c r="C691" t="n">
        <v>12</v>
      </c>
    </row>
    <row r="692">
      <c r="A692" t="n">
        <v>3492</v>
      </c>
      <c r="B692" t="inlineStr">
        <is>
          <t>BAZIC 1lb / 16 oz Blue Glitter</t>
        </is>
      </c>
      <c r="C692" t="n">
        <v>12</v>
      </c>
    </row>
    <row r="693">
      <c r="A693" t="n">
        <v>3493</v>
      </c>
      <c r="B693" t="inlineStr">
        <is>
          <t>BAZIC 1lb / 16 oz Green Glitter</t>
        </is>
      </c>
      <c r="C693" t="n">
        <v>12</v>
      </c>
    </row>
    <row r="694">
      <c r="A694" t="n">
        <v>3494</v>
      </c>
      <c r="B694" t="inlineStr">
        <is>
          <t>BAZIC 1lb / 16 oz Gold Glitter</t>
        </is>
      </c>
      <c r="C694" t="n">
        <v>12</v>
      </c>
    </row>
    <row r="695">
      <c r="A695" t="n">
        <v>3495</v>
      </c>
      <c r="B695" t="inlineStr">
        <is>
          <t>BAZIC 1lb / 16 oz Silver Glitter</t>
        </is>
      </c>
      <c r="C695" t="n">
        <v>12</v>
      </c>
    </row>
    <row r="696">
      <c r="A696" t="n">
        <v>3496</v>
      </c>
      <c r="B696" t="inlineStr">
        <is>
          <t>BAZIC 1lb / 16 oz Iridescent Glitter</t>
        </is>
      </c>
      <c r="C696" t="n">
        <v>12</v>
      </c>
    </row>
    <row r="697">
      <c r="A697" t="n">
        <v>3497</v>
      </c>
      <c r="B697" t="inlineStr">
        <is>
          <t>BAZIC 1lb / 16 oz Multicolor Glitter</t>
        </is>
      </c>
      <c r="C697" t="n">
        <v>12</v>
      </c>
    </row>
    <row r="698">
      <c r="A698" t="n">
        <v>35019</v>
      </c>
      <c r="B698" t="inlineStr">
        <is>
          <t>KAPPA Unicorn World Coloring &amp; Activity Book</t>
        </is>
      </c>
      <c r="C698" t="n">
        <v>48</v>
      </c>
    </row>
    <row r="699">
      <c r="A699" t="n">
        <v>351471</v>
      </c>
      <c r="B699" t="inlineStr">
        <is>
          <t>TYPE ITEM #MSK099</t>
        </is>
      </c>
      <c r="C699" t="n">
        <v>50</v>
      </c>
    </row>
    <row r="700">
      <c r="A700" t="n">
        <v>362</v>
      </c>
      <c r="B700" t="inlineStr">
        <is>
          <t>KAPPA Chicken Soup For The Soul Word Finds Puzzle Book - Digest Size</t>
        </is>
      </c>
      <c r="C700" t="n">
        <v>24</v>
      </c>
      <c r="D700" t="inlineStr"/>
    </row>
    <row r="701">
      <c r="A701" t="n">
        <v>371</v>
      </c>
      <c r="B701" t="inlineStr">
        <is>
          <t>KAPPA Companion Series Puzzle Book - Digest Size</t>
        </is>
      </c>
      <c r="C701" t="n">
        <v>24</v>
      </c>
    </row>
    <row r="702">
      <c r="A702" t="n">
        <v>375</v>
      </c>
      <c r="B702" t="inlineStr">
        <is>
          <t>KAPPA Sudoku Puzzles Book - Digest Size</t>
        </is>
      </c>
      <c r="C702" t="n">
        <v>24</v>
      </c>
      <c r="D702" t="inlineStr"/>
    </row>
    <row r="703">
      <c r="A703" t="n">
        <v>37600</v>
      </c>
      <c r="B703" t="inlineStr">
        <is>
          <t>KAPPA Sudoku Collection Puzzle Book</t>
        </is>
      </c>
      <c r="C703" t="n">
        <v>48</v>
      </c>
    </row>
    <row r="704">
      <c r="A704" t="n">
        <v>3801</v>
      </c>
      <c r="B704" t="inlineStr">
        <is>
          <t>BAZIC Mailing Label (25/Pack)</t>
        </is>
      </c>
      <c r="C704" t="n">
        <v>144</v>
      </c>
      <c r="D704" t="n">
        <v>24</v>
      </c>
    </row>
    <row r="705">
      <c r="A705" t="n">
        <v>3802</v>
      </c>
      <c r="B705" t="inlineStr">
        <is>
          <t>BAZIC 2 3/4" X 1" White Multipurpose Label (128/Pack)</t>
        </is>
      </c>
      <c r="C705" t="n">
        <v>144</v>
      </c>
      <c r="D705" t="n">
        <v>24</v>
      </c>
    </row>
    <row r="706">
      <c r="A706" t="n">
        <v>3803</v>
      </c>
      <c r="B706" t="inlineStr">
        <is>
          <t>BAZIC Gold Foil Alphabet Label (378/Pack)</t>
        </is>
      </c>
      <c r="C706" t="n">
        <v>144</v>
      </c>
      <c r="D706" t="n">
        <v>24</v>
      </c>
    </row>
    <row r="707">
      <c r="A707" t="n">
        <v>3804</v>
      </c>
      <c r="B707" t="inlineStr">
        <is>
          <t>BAZIC Assorted Color Foil Star Label (660/Pack)</t>
        </is>
      </c>
      <c r="C707" t="n">
        <v>144</v>
      </c>
      <c r="D707" t="n">
        <v>24</v>
      </c>
    </row>
    <row r="708">
      <c r="A708" t="n">
        <v>3805</v>
      </c>
      <c r="B708" t="inlineStr">
        <is>
          <t>BAZIC 1/2" X 3/4" White Multipurpose Label (510/Pack)</t>
        </is>
      </c>
      <c r="C708" t="n">
        <v>144</v>
      </c>
      <c r="D708" t="n">
        <v>24</v>
      </c>
    </row>
    <row r="709">
      <c r="A709" t="n">
        <v>3806</v>
      </c>
      <c r="B709" t="inlineStr">
        <is>
          <t>BAZIC Yellow Price Mark Label (180/Pack)</t>
        </is>
      </c>
      <c r="C709" t="n">
        <v>144</v>
      </c>
      <c r="D709" t="n">
        <v>24</v>
      </c>
    </row>
    <row r="710">
      <c r="A710" t="n">
        <v>3807</v>
      </c>
      <c r="B710" t="inlineStr">
        <is>
          <t>BAZIC Assorted Color 3/4" Round Label (306/Pack)</t>
        </is>
      </c>
      <c r="C710" t="n">
        <v>144</v>
      </c>
      <c r="D710" t="n">
        <v>24</v>
      </c>
    </row>
    <row r="711">
      <c r="A711" t="n">
        <v>3808</v>
      </c>
      <c r="B711" t="inlineStr">
        <is>
          <t>BAZIC White 3/4" Round Label (504/Pack)</t>
        </is>
      </c>
      <c r="C711" t="n">
        <v>144</v>
      </c>
      <c r="D711" t="n">
        <v>24</v>
      </c>
    </row>
    <row r="712">
      <c r="A712" t="n">
        <v>3809</v>
      </c>
      <c r="B712" t="inlineStr">
        <is>
          <t>BAZIC Gold Foil Number Label (378/Pack)</t>
        </is>
      </c>
      <c r="C712" t="n">
        <v>144</v>
      </c>
      <c r="D712" t="n">
        <v>24</v>
      </c>
    </row>
    <row r="713">
      <c r="A713" t="n">
        <v>3810</v>
      </c>
      <c r="B713" t="inlineStr">
        <is>
          <t>BAZIC White Round Reinforcement Label (544/Pack)</t>
        </is>
      </c>
      <c r="C713" t="n">
        <v>144</v>
      </c>
      <c r="D713" t="n">
        <v>24</v>
      </c>
    </row>
    <row r="714">
      <c r="A714" t="n">
        <v>3811</v>
      </c>
      <c r="B714" t="inlineStr">
        <is>
          <t>BAZIC Assorted Color File Folder Label (126/Pack)</t>
        </is>
      </c>
      <c r="C714" t="n">
        <v>144</v>
      </c>
      <c r="D714" t="n">
        <v>24</v>
      </c>
    </row>
    <row r="715">
      <c r="A715" t="n">
        <v>3812</v>
      </c>
      <c r="B715" t="inlineStr">
        <is>
          <t>BAZIC "HELLO my name is" Name Badge Label (25/Pack)</t>
        </is>
      </c>
      <c r="C715" t="n">
        <v>144</v>
      </c>
      <c r="D715" t="n">
        <v>24</v>
      </c>
    </row>
    <row r="716">
      <c r="A716" t="n">
        <v>3813</v>
      </c>
      <c r="B716" t="inlineStr">
        <is>
          <t>BAZIC 2 3/4" X 1" Fluorescent Multipurpose Label (60/Pack)</t>
        </is>
      </c>
      <c r="C716" t="n">
        <v>144</v>
      </c>
      <c r="D716" t="n">
        <v>24</v>
      </c>
    </row>
    <row r="717">
      <c r="A717" t="n">
        <v>3814</v>
      </c>
      <c r="B717" t="inlineStr">
        <is>
          <t>BAZIC 2" Gold Foil Notary/Certificate Seal Label (42/Pack)</t>
        </is>
      </c>
      <c r="C717" t="n">
        <v>144</v>
      </c>
      <c r="D717" t="n">
        <v>24</v>
      </c>
    </row>
    <row r="718">
      <c r="A718" t="n">
        <v>3815</v>
      </c>
      <c r="B718" t="inlineStr">
        <is>
          <t>BAZIC Garage Sale Label (180/Pack)</t>
        </is>
      </c>
      <c r="C718" t="n">
        <v>144</v>
      </c>
      <c r="D718" t="n">
        <v>24</v>
      </c>
    </row>
    <row r="719">
      <c r="A719" t="n">
        <v>38150</v>
      </c>
      <c r="B719" t="inlineStr">
        <is>
          <t>Treasury of Illustrated Classics Hardcover Storybooks</t>
        </is>
      </c>
      <c r="C719" t="n">
        <v>48</v>
      </c>
    </row>
    <row r="720">
      <c r="A720" t="n">
        <v>3816</v>
      </c>
      <c r="B720" t="inlineStr">
        <is>
          <t>BAZIC 8.5" X 5.5" Shipping Labels (20/Pack)</t>
        </is>
      </c>
      <c r="C720" t="n">
        <v>144</v>
      </c>
      <c r="D720" t="n">
        <v>24</v>
      </c>
    </row>
    <row r="721">
      <c r="A721" t="n">
        <v>3817</v>
      </c>
      <c r="B721" t="inlineStr">
        <is>
          <t>BAZIC 8.5" X 11" Full Sheet White Multipurpose Labels (10/Pack)</t>
        </is>
      </c>
      <c r="C721" t="n">
        <v>144</v>
      </c>
      <c r="D721" t="n">
        <v>24</v>
      </c>
    </row>
    <row r="722">
      <c r="A722" t="n">
        <v>3818</v>
      </c>
      <c r="B722" t="inlineStr">
        <is>
          <t>BAZIC 1" X 2 5/8" White Address Labels (300/Pack)</t>
        </is>
      </c>
      <c r="C722" t="n">
        <v>144</v>
      </c>
      <c r="D722" t="n">
        <v>24</v>
      </c>
    </row>
    <row r="723">
      <c r="A723" t="n">
        <v>3821</v>
      </c>
      <c r="B723" t="inlineStr">
        <is>
          <t>BAZIC 2" Alphabet &amp; Numbers Stickers (72/Pack)</t>
        </is>
      </c>
      <c r="C723" t="n">
        <v>144</v>
      </c>
      <c r="D723" t="n">
        <v>24</v>
      </c>
    </row>
    <row r="724">
      <c r="A724" t="n">
        <v>3822</v>
      </c>
      <c r="B724" t="inlineStr">
        <is>
          <t>BAZIC 2" Metallic Color Alphabet &amp; Numbers Stickers (72/Pack)</t>
        </is>
      </c>
      <c r="C724" t="n">
        <v>144</v>
      </c>
      <c r="D724" t="n">
        <v>24</v>
      </c>
    </row>
    <row r="725">
      <c r="A725" t="n">
        <v>3823</v>
      </c>
      <c r="B725" t="inlineStr">
        <is>
          <t>BAZIC 2" Fluorescent Color Alphabet &amp; Numbers Stickers (72/Pack)</t>
        </is>
      </c>
      <c r="C725" t="n">
        <v>144</v>
      </c>
      <c r="D725" t="n">
        <v>24</v>
      </c>
    </row>
    <row r="726">
      <c r="A726" t="n">
        <v>3824</v>
      </c>
      <c r="B726" t="inlineStr">
        <is>
          <t>BAZIC 1" Black Color Alphabet &amp; Numbers Stickers (346/Pack)</t>
        </is>
      </c>
      <c r="C726" t="n">
        <v>144</v>
      </c>
      <c r="D726" t="n">
        <v>24</v>
      </c>
    </row>
    <row r="727">
      <c r="A727" t="n">
        <v>3825</v>
      </c>
      <c r="B727" t="inlineStr">
        <is>
          <t>BAZIC 1" MULTICOLOR ALPHABET &amp; NUMBERS STICKERS (346/Pack)</t>
        </is>
      </c>
      <c r="C727" t="n">
        <v>144</v>
      </c>
      <c r="D727" t="n">
        <v>24</v>
      </c>
    </row>
    <row r="728">
      <c r="A728" t="n">
        <v>3826</v>
      </c>
      <c r="B728" t="inlineStr">
        <is>
          <t>BAZIC 2" Black Color Alphabet &amp; Numbers Stickers (72/Pack)</t>
        </is>
      </c>
      <c r="C728" t="n">
        <v>144</v>
      </c>
      <c r="D728" t="n">
        <v>24</v>
      </c>
    </row>
    <row r="729">
      <c r="A729" t="n">
        <v>3827</v>
      </c>
      <c r="B729" t="inlineStr">
        <is>
          <t>BAZIC 2" Gold Metallic Color Alphabet &amp; Numbers Stickers (72/Pack)</t>
        </is>
      </c>
      <c r="C729" t="n">
        <v>144</v>
      </c>
      <c r="D729" t="n">
        <v>24</v>
      </c>
    </row>
    <row r="730">
      <c r="A730" t="n">
        <v>3828</v>
      </c>
      <c r="B730" t="inlineStr">
        <is>
          <t>BAZIC 2" Silver Metallic Color Alphabet &amp; Numbers Stickers (72/Pack)</t>
        </is>
      </c>
      <c r="C730" t="n">
        <v>144</v>
      </c>
      <c r="D730" t="n">
        <v>24</v>
      </c>
    </row>
    <row r="731">
      <c r="A731" t="n">
        <v>386</v>
      </c>
      <c r="B731" t="inlineStr">
        <is>
          <t>KAPPA Healthy Minds Words Finds Puzzle Book - Digest Size</t>
        </is>
      </c>
      <c r="C731" t="n">
        <v>24</v>
      </c>
      <c r="D731" t="inlineStr"/>
    </row>
    <row r="732">
      <c r="A732" t="n">
        <v>3860</v>
      </c>
      <c r="B732" t="inlineStr">
        <is>
          <t>BAZIC Car Series Assorted Sticker (80/Bag)</t>
        </is>
      </c>
      <c r="C732" t="n">
        <v>24</v>
      </c>
    </row>
    <row r="733">
      <c r="A733" t="n">
        <v>38600</v>
      </c>
      <c r="C733" t="n">
        <v>24</v>
      </c>
    </row>
    <row r="734">
      <c r="A734" t="n">
        <v>38601</v>
      </c>
      <c r="B734" t="inlineStr">
        <is>
          <t>PASCO 70% Alcohol Hand Sanitizer w/ Aloe &amp; Moisturizers 1 FL OZ (30 mL)</t>
        </is>
      </c>
      <c r="C734" t="n">
        <v>144</v>
      </c>
      <c r="D734" t="n">
        <v>12</v>
      </c>
    </row>
    <row r="735">
      <c r="A735" t="n">
        <v>38602</v>
      </c>
      <c r="B735" t="inlineStr">
        <is>
          <t>PASCO 70% Alcohol Hand Sanitizer w/ Aloe &amp; Moisturizers 2 FL OZ (59 mL)</t>
        </is>
      </c>
      <c r="C735" t="n">
        <v>144</v>
      </c>
      <c r="D735" t="n">
        <v>12</v>
      </c>
    </row>
    <row r="736">
      <c r="A736" t="n">
        <v>38604</v>
      </c>
      <c r="B736" t="inlineStr">
        <is>
          <t>PASCO 70% Alcohol Hand Sanitizer w/ Aloe &amp; Moisturizers 20 FL OZ (591 mL)</t>
        </is>
      </c>
      <c r="C736" t="n">
        <v>6</v>
      </c>
    </row>
    <row r="737">
      <c r="A737" t="n">
        <v>38605</v>
      </c>
      <c r="B737" t="inlineStr">
        <is>
          <t>PASCO 70% Alcohol Hand Sanitizer w/ Aloe &amp; Moisturizers 33.8 FL OZ (1 L)</t>
        </is>
      </c>
      <c r="C737" t="n">
        <v>6</v>
      </c>
    </row>
    <row r="738">
      <c r="A738" t="n">
        <v>3861</v>
      </c>
      <c r="B738" t="inlineStr">
        <is>
          <t>BAZIC Animal Series Assorted Sticker (80/Bag)</t>
        </is>
      </c>
      <c r="C738" t="n">
        <v>24</v>
      </c>
      <c r="D738" t="inlineStr"/>
    </row>
    <row r="739">
      <c r="A739" t="n">
        <v>38611</v>
      </c>
      <c r="B739" t="inlineStr">
        <is>
          <t>OFFER ITEM #71158</t>
        </is>
      </c>
      <c r="C739" t="n">
        <v>6</v>
      </c>
    </row>
    <row r="740">
      <c r="A740" t="n">
        <v>3862</v>
      </c>
      <c r="B740" t="inlineStr">
        <is>
          <t>BAZIC Dinosaur Series Assorted Sticker (80/Bag)</t>
        </is>
      </c>
      <c r="C740" t="n">
        <v>24</v>
      </c>
    </row>
    <row r="741">
      <c r="A741" t="n">
        <v>3863</v>
      </c>
      <c r="B741" t="inlineStr">
        <is>
          <t>BAZIC Princess Series Assorted Sticker (80/Bag)</t>
        </is>
      </c>
      <c r="C741" t="n">
        <v>24</v>
      </c>
    </row>
    <row r="742">
      <c r="A742" t="n">
        <v>3864</v>
      </c>
      <c r="B742" t="inlineStr">
        <is>
          <t>BAZIC Glitter Reward Sticker (144/Pack)</t>
        </is>
      </c>
      <c r="C742" t="n">
        <v>288</v>
      </c>
      <c r="D742" t="n">
        <v>24</v>
      </c>
    </row>
    <row r="743">
      <c r="A743" t="n">
        <v>3865</v>
      </c>
      <c r="B743" t="inlineStr">
        <is>
          <t>BAZIC Holographic Reward Sticker (144/Pack)</t>
        </is>
      </c>
      <c r="C743" t="n">
        <v>288</v>
      </c>
      <c r="D743" t="n">
        <v>24</v>
      </c>
    </row>
    <row r="744">
      <c r="A744" t="n">
        <v>3866</v>
      </c>
      <c r="B744" t="inlineStr">
        <is>
          <t>BAZIC Heart Sticker Rolls (486/Roll)</t>
        </is>
      </c>
      <c r="C744" t="n">
        <v>24</v>
      </c>
    </row>
    <row r="745">
      <c r="A745" t="n">
        <v>3867</v>
      </c>
      <c r="B745" t="inlineStr">
        <is>
          <t>BAZIC Polka Dot Sticker Rolls (1056/Roll)</t>
        </is>
      </c>
      <c r="C745" t="n">
        <v>24</v>
      </c>
    </row>
    <row r="746">
      <c r="A746" t="n">
        <v>3868</v>
      </c>
      <c r="B746" t="inlineStr">
        <is>
          <t>BAZIC Mix Shapes Sticker Rolls (366/Roll)</t>
        </is>
      </c>
      <c r="C746" t="n">
        <v>24</v>
      </c>
    </row>
    <row r="747">
      <c r="A747" t="n">
        <v>3870</v>
      </c>
      <c r="B747" t="inlineStr">
        <is>
          <t>BAZIC Jumbo Reward Sticker Book</t>
        </is>
      </c>
      <c r="C747" t="n">
        <v>144</v>
      </c>
      <c r="D747" t="n">
        <v>24</v>
      </c>
    </row>
    <row r="748">
      <c r="A748" t="n">
        <v>3871</v>
      </c>
      <c r="B748" t="inlineStr">
        <is>
          <t>BAZIC Reward Sticker Book</t>
        </is>
      </c>
      <c r="C748" t="n">
        <v>288</v>
      </c>
      <c r="D748" t="n">
        <v>24</v>
      </c>
    </row>
    <row r="749">
      <c r="A749" t="n">
        <v>3872</v>
      </c>
      <c r="B749" t="inlineStr">
        <is>
          <t>BAZIC Alphabet Sticker Book</t>
        </is>
      </c>
      <c r="C749" t="n">
        <v>288</v>
      </c>
      <c r="D749" t="n">
        <v>24</v>
      </c>
    </row>
    <row r="750">
      <c r="A750" t="n">
        <v>3873</v>
      </c>
      <c r="B750" t="inlineStr">
        <is>
          <t>BAZIC Alphabet Plastic Sticker book</t>
        </is>
      </c>
      <c r="C750" t="n">
        <v>288</v>
      </c>
      <c r="D750" t="n">
        <v>24</v>
      </c>
    </row>
    <row r="751">
      <c r="A751" t="n">
        <v>3874</v>
      </c>
      <c r="B751" t="inlineStr">
        <is>
          <t>BAZIC Reward Plastic Sticker book</t>
        </is>
      </c>
      <c r="C751" t="n">
        <v>288</v>
      </c>
      <c r="D751" t="n">
        <v>24</v>
      </c>
    </row>
    <row r="752">
      <c r="A752" t="n">
        <v>3900</v>
      </c>
      <c r="B752" t="inlineStr">
        <is>
          <t>BAZIC 8 Ct. Semi Moist Watercolor w/ Brush</t>
        </is>
      </c>
      <c r="C752" t="n">
        <v>144</v>
      </c>
      <c r="D752" t="n">
        <v>24</v>
      </c>
    </row>
    <row r="753">
      <c r="A753" t="n">
        <v>3901</v>
      </c>
      <c r="B753" t="inlineStr">
        <is>
          <t>BAZIC 16 Ct. Semi Moist Watercolor w/ Brush</t>
        </is>
      </c>
      <c r="C753" t="n">
        <v>144</v>
      </c>
      <c r="D753" t="n">
        <v>24</v>
      </c>
    </row>
    <row r="754">
      <c r="A754" t="n">
        <v>3910</v>
      </c>
      <c r="B754" t="inlineStr">
        <is>
          <t>BAZIC 12 Ct. Watercolor w/ Brush &amp; Mixing Palette</t>
        </is>
      </c>
      <c r="C754" t="n">
        <v>72</v>
      </c>
      <c r="D754" t="n">
        <v>24</v>
      </c>
    </row>
    <row r="755">
      <c r="A755" t="n">
        <v>3911</v>
      </c>
      <c r="B755" t="inlineStr">
        <is>
          <t>BAZIC 12 Ct. Watercolor w/ Brush</t>
        </is>
      </c>
      <c r="C755" t="n">
        <v>144</v>
      </c>
      <c r="D755" t="n">
        <v>24</v>
      </c>
    </row>
    <row r="756">
      <c r="A756" t="n">
        <v>3912</v>
      </c>
      <c r="B756" t="inlineStr">
        <is>
          <t>BAZIC 16 Ct. Watercolor w/ Brush</t>
        </is>
      </c>
      <c r="C756" t="n">
        <v>144</v>
      </c>
      <c r="D756" t="n">
        <v>24</v>
      </c>
    </row>
    <row r="757">
      <c r="A757" t="n">
        <v>3913</v>
      </c>
      <c r="B757" t="inlineStr">
        <is>
          <t>BAZIC 36 Ct. Watercolor w/ Brush</t>
        </is>
      </c>
      <c r="C757" t="n">
        <v>72</v>
      </c>
      <c r="D757" t="n">
        <v>12</v>
      </c>
    </row>
    <row r="758">
      <c r="A758" t="n">
        <v>3914</v>
      </c>
      <c r="B758" t="inlineStr">
        <is>
          <t>BAZIC 48 Ct. Watercolor w/ Brush</t>
        </is>
      </c>
      <c r="C758" t="n">
        <v>12</v>
      </c>
    </row>
    <row r="759">
      <c r="A759" t="n">
        <v>3920</v>
      </c>
      <c r="B759" t="inlineStr">
        <is>
          <t>BAZIC 0.17 FL OZ (5 mL) 12 Color Kid's Paint w/ Brush</t>
        </is>
      </c>
      <c r="C759" t="n">
        <v>72</v>
      </c>
      <c r="D759" t="n">
        <v>24</v>
      </c>
    </row>
    <row r="760">
      <c r="A760" t="n">
        <v>39200</v>
      </c>
      <c r="B760" t="inlineStr">
        <is>
          <t>KAPPA Easy To Read Word Finds - Digest Size</t>
        </is>
      </c>
      <c r="C760" t="n">
        <v>24</v>
      </c>
      <c r="D760" t="inlineStr"/>
    </row>
    <row r="761">
      <c r="A761" t="n">
        <v>3921</v>
      </c>
      <c r="B761" t="inlineStr">
        <is>
          <t>BAZIC 0.17 FL OZ (5 mL) 18 Color Kid's Paint w/ Brush</t>
        </is>
      </c>
      <c r="C761" t="n">
        <v>72</v>
      </c>
      <c r="D761" t="n">
        <v>24</v>
      </c>
    </row>
    <row r="762">
      <c r="A762" t="n">
        <v>3930</v>
      </c>
      <c r="B762" t="inlineStr">
        <is>
          <t>BAZIC 0.75 FL OZ (22.2 mL) 6 Color Washable Poster Paint w/ Brush</t>
        </is>
      </c>
      <c r="C762" t="n">
        <v>72</v>
      </c>
      <c r="D762" t="n">
        <v>24</v>
      </c>
    </row>
    <row r="763">
      <c r="A763" t="n">
        <v>3939</v>
      </c>
      <c r="B763" t="inlineStr">
        <is>
          <t>BAZIC 0.6 FL OZ (18 mL) 4 Color Poster Paint w/ Brush</t>
        </is>
      </c>
      <c r="C763" t="n">
        <v>72</v>
      </c>
      <c r="D763" t="n">
        <v>24</v>
      </c>
    </row>
    <row r="764">
      <c r="A764" t="n">
        <v>3940</v>
      </c>
      <c r="B764" t="inlineStr">
        <is>
          <t>BAZIC 2.7 FL OZ (80 mL) 3 Color Fingerpaint</t>
        </is>
      </c>
      <c r="C764" t="n">
        <v>48</v>
      </c>
    </row>
    <row r="765">
      <c r="A765" t="n">
        <v>3941</v>
      </c>
      <c r="B765" t="inlineStr">
        <is>
          <t>BAZIC 1.35 FL OZ (40 mL) 4 Color Fingerpaint</t>
        </is>
      </c>
      <c r="C765" t="n">
        <v>72</v>
      </c>
      <c r="D765" t="n">
        <v>24</v>
      </c>
    </row>
    <row r="766">
      <c r="A766" t="n">
        <v>3980</v>
      </c>
      <c r="B766" t="inlineStr">
        <is>
          <t>BAZIC Round Natural Bristle Stencil Brush (4/Pack)</t>
        </is>
      </c>
      <c r="C766" t="n">
        <v>144</v>
      </c>
      <c r="D766" t="n">
        <v>24</v>
      </c>
    </row>
    <row r="767">
      <c r="A767" t="n">
        <v>3981</v>
      </c>
      <c r="B767" t="inlineStr">
        <is>
          <t>BAZIC Flat Natural Hair Paint Brush (5/Pack)</t>
        </is>
      </c>
      <c r="C767" t="n">
        <v>144</v>
      </c>
      <c r="D767" t="n">
        <v>24</v>
      </c>
    </row>
    <row r="768">
      <c r="A768" t="n">
        <v>3982</v>
      </c>
      <c r="B768" t="inlineStr">
        <is>
          <t>BAZIC Round Natural Hair Paint Brush (5/Pack)</t>
        </is>
      </c>
      <c r="C768" t="n">
        <v>144</v>
      </c>
      <c r="D768" t="n">
        <v>24</v>
      </c>
    </row>
    <row r="769">
      <c r="A769" t="n">
        <v>3983</v>
      </c>
      <c r="B769" t="inlineStr">
        <is>
          <t>BAZIC Round Natural Hair Paint Brush (12/Pack)</t>
        </is>
      </c>
      <c r="C769" t="n">
        <v>144</v>
      </c>
      <c r="D769" t="n">
        <v>12</v>
      </c>
    </row>
    <row r="770">
      <c r="A770" t="n">
        <v>3984</v>
      </c>
      <c r="B770" t="inlineStr">
        <is>
          <t>BAZIC Flat Natural Bristle Paint Brush (9/Pack)</t>
        </is>
      </c>
      <c r="C770" t="n">
        <v>144</v>
      </c>
      <c r="D770" t="n">
        <v>12</v>
      </c>
    </row>
    <row r="771">
      <c r="A771" t="n">
        <v>3985</v>
      </c>
      <c r="B771" t="inlineStr">
        <is>
          <t>BAZIC All Purpose Paint Brush (15/Pack)</t>
        </is>
      </c>
      <c r="C771" t="n">
        <v>144</v>
      </c>
      <c r="D771" t="n">
        <v>24</v>
      </c>
    </row>
    <row r="772">
      <c r="A772" t="n">
        <v>3986</v>
      </c>
      <c r="B772" t="inlineStr">
        <is>
          <t>BAZIC Asst. Size Kid's Paint Brush Set (9/Pack)</t>
        </is>
      </c>
      <c r="C772" t="n">
        <v>72</v>
      </c>
      <c r="D772" t="n">
        <v>24</v>
      </c>
    </row>
    <row r="773">
      <c r="A773" t="n">
        <v>3987</v>
      </c>
      <c r="B773" t="inlineStr">
        <is>
          <t>BAZIC Asst. Size Kid's Paint Brush Set (5/Pack)</t>
        </is>
      </c>
      <c r="C773" t="n">
        <v>144</v>
      </c>
      <c r="D773" t="n">
        <v>24</v>
      </c>
    </row>
    <row r="774">
      <c r="A774" t="n">
        <v>3988</v>
      </c>
      <c r="B774" t="inlineStr">
        <is>
          <t>BAZIC Jumbo Kid's Paint Brush Set (4/Pack)</t>
        </is>
      </c>
      <c r="C774" t="n">
        <v>144</v>
      </c>
      <c r="D774" t="n">
        <v>24</v>
      </c>
    </row>
    <row r="775">
      <c r="A775" t="n">
        <v>3989</v>
      </c>
      <c r="B775" t="inlineStr">
        <is>
          <t>BAZIC Paint Brush w/ Translucent Handle set (5/Pack)</t>
        </is>
      </c>
      <c r="C775" t="n">
        <v>144</v>
      </c>
      <c r="D775" t="n">
        <v>24</v>
      </c>
    </row>
    <row r="776">
      <c r="A776" t="n">
        <v>3990</v>
      </c>
      <c r="B776" t="inlineStr">
        <is>
          <t>BAZIC Paint Brush w/ Translucent Handle set (7/Pack)</t>
        </is>
      </c>
      <c r="C776" t="n">
        <v>144</v>
      </c>
      <c r="D776" t="n">
        <v>24</v>
      </c>
    </row>
    <row r="777">
      <c r="A777" t="n">
        <v>3998</v>
      </c>
      <c r="B777" t="inlineStr">
        <is>
          <t>BAZIC Round 10-Mixing Palette</t>
        </is>
      </c>
      <c r="C777" t="n">
        <v>288</v>
      </c>
      <c r="D777" t="n">
        <v>24</v>
      </c>
    </row>
    <row r="778">
      <c r="A778" t="n">
        <v>3999</v>
      </c>
      <c r="B778" t="inlineStr">
        <is>
          <t>BAZIC Oval 10-Mixing Palette w/ Thumb Hole</t>
        </is>
      </c>
      <c r="C778" t="n">
        <v>288</v>
      </c>
      <c r="D778" t="n">
        <v>24</v>
      </c>
    </row>
    <row r="779">
      <c r="A779" t="n">
        <v>4001</v>
      </c>
      <c r="B779" t="inlineStr">
        <is>
          <t>BAZIC Wrist Coil w/ Key Holder (2/Pack)</t>
        </is>
      </c>
      <c r="C779" t="n">
        <v>144</v>
      </c>
      <c r="D779" t="n">
        <v>24</v>
      </c>
    </row>
    <row r="780">
      <c r="A780" t="n">
        <v>4002</v>
      </c>
      <c r="B780" t="inlineStr">
        <is>
          <t>BAZIC Wrist Coil w/ Key Holder (5/Pack)</t>
        </is>
      </c>
      <c r="C780" t="n">
        <v>144</v>
      </c>
      <c r="D780" t="n">
        <v>24</v>
      </c>
    </row>
    <row r="781">
      <c r="A781" t="n">
        <v>4003</v>
      </c>
      <c r="B781" t="inlineStr">
        <is>
          <t>BAZIC Key Tag with Label Window (8/Pack)</t>
        </is>
      </c>
      <c r="C781" t="n">
        <v>144</v>
      </c>
      <c r="D781" t="n">
        <v>24</v>
      </c>
    </row>
    <row r="782">
      <c r="A782" t="n">
        <v>4004</v>
      </c>
      <c r="B782" t="inlineStr">
        <is>
          <t>BAZIC Key Tags with Holder &amp; Label Window (6/Pack)</t>
        </is>
      </c>
      <c r="C782" t="n">
        <v>144</v>
      </c>
      <c r="D782" t="n">
        <v>24</v>
      </c>
    </row>
    <row r="783">
      <c r="A783" t="n">
        <v>4100</v>
      </c>
      <c r="B783" t="inlineStr">
        <is>
          <t>BAZIC 1/2" Burgundy 3-Ring View Binder w/ 2-Pockets</t>
        </is>
      </c>
      <c r="C783" t="n">
        <v>12</v>
      </c>
      <c r="D783" t="inlineStr"/>
    </row>
    <row r="784">
      <c r="A784" t="n">
        <v>4101</v>
      </c>
      <c r="B784" t="inlineStr">
        <is>
          <t>BAZIC 1/2" Grey 3-Ring View Binder w/ 2-Pockets</t>
        </is>
      </c>
      <c r="C784" t="n">
        <v>12</v>
      </c>
      <c r="D784" t="inlineStr"/>
    </row>
    <row r="785">
      <c r="A785" t="n">
        <v>4103</v>
      </c>
      <c r="B785" t="inlineStr">
        <is>
          <t>BAZIC 1/2" Red 3-Ring View Binder w/ 2-Pockets</t>
        </is>
      </c>
      <c r="C785" t="n">
        <v>12</v>
      </c>
      <c r="D785" t="inlineStr"/>
    </row>
    <row r="786">
      <c r="A786" t="n">
        <v>4104</v>
      </c>
      <c r="B786" t="inlineStr">
        <is>
          <t>BAZIC 1/2" Lime Green 3-Ring View Binder w/ 2-Pockets</t>
        </is>
      </c>
      <c r="C786" t="n">
        <v>12</v>
      </c>
      <c r="D786" t="inlineStr"/>
    </row>
    <row r="787">
      <c r="A787" t="n">
        <v>4105</v>
      </c>
      <c r="B787" t="inlineStr">
        <is>
          <t>BAZIC 1/2" Cyan 3-Ring View Binder w/ 2-Pockets</t>
        </is>
      </c>
      <c r="C787" t="n">
        <v>12</v>
      </c>
      <c r="D787" t="inlineStr"/>
    </row>
    <row r="788">
      <c r="A788" t="n">
        <v>4106</v>
      </c>
      <c r="B788" t="inlineStr">
        <is>
          <t>BAZIC 1/2" Fuchsia 3-Ring View Binder w/ 2-Pockets</t>
        </is>
      </c>
      <c r="C788" t="n">
        <v>12</v>
      </c>
      <c r="D788" t="inlineStr"/>
    </row>
    <row r="789">
      <c r="A789" t="n">
        <v>4107</v>
      </c>
      <c r="B789" t="inlineStr">
        <is>
          <t>BAZIC 1/2" Purple 3-Ring View Binder w/ 2-Pockets</t>
        </is>
      </c>
      <c r="C789" t="n">
        <v>12</v>
      </c>
      <c r="D789" t="inlineStr"/>
    </row>
    <row r="790">
      <c r="A790" t="n">
        <v>41166</v>
      </c>
      <c r="B790" t="inlineStr">
        <is>
          <t>TREE FREE (92) 8.5" X 11" White Copy Paper (10 Reams/Case)</t>
        </is>
      </c>
      <c r="C790" t="n">
        <v>10</v>
      </c>
      <c r="D790" t="inlineStr"/>
    </row>
    <row r="791">
      <c r="A791" t="n">
        <v>4120</v>
      </c>
      <c r="B791" t="inlineStr">
        <is>
          <t>BAZIC 1" Burgundy 3-Ring View Binder w/ 2-Pockets</t>
        </is>
      </c>
      <c r="C791" t="n">
        <v>12</v>
      </c>
      <c r="D791" t="inlineStr"/>
    </row>
    <row r="792">
      <c r="A792" t="n">
        <v>4121</v>
      </c>
      <c r="B792" t="inlineStr">
        <is>
          <t>BAZIC 1" Grey 3-Ring View Binder w/ 2-Pockets</t>
        </is>
      </c>
      <c r="C792" t="n">
        <v>12</v>
      </c>
      <c r="D792" t="inlineStr"/>
    </row>
    <row r="793">
      <c r="A793" t="n">
        <v>4122</v>
      </c>
      <c r="B793" t="inlineStr">
        <is>
          <t>BAZIC 1" Green 3-Ring View Binder w/ 2-Pockets</t>
        </is>
      </c>
      <c r="C793" t="n">
        <v>12</v>
      </c>
      <c r="D793" t="inlineStr"/>
    </row>
    <row r="794">
      <c r="A794" t="n">
        <v>4123</v>
      </c>
      <c r="B794" t="inlineStr">
        <is>
          <t>BAZIC 1" Red 3-Ring View Binder w/ 2-Pockets</t>
        </is>
      </c>
      <c r="C794" t="n">
        <v>12</v>
      </c>
      <c r="D794" t="inlineStr"/>
    </row>
    <row r="795">
      <c r="A795" t="n">
        <v>4124</v>
      </c>
      <c r="B795" t="inlineStr">
        <is>
          <t>BAZIC 1" Lime Green 3-Ring View Binder w/ 2-Pockets</t>
        </is>
      </c>
      <c r="C795" t="n">
        <v>12</v>
      </c>
      <c r="D795" t="inlineStr"/>
    </row>
    <row r="796">
      <c r="A796" t="n">
        <v>4125</v>
      </c>
      <c r="B796" t="inlineStr">
        <is>
          <t>BAZIC 1" Cyan 3-Ring View Binder w/ 2-Pockets</t>
        </is>
      </c>
      <c r="C796" t="n">
        <v>12</v>
      </c>
      <c r="D796" t="inlineStr"/>
    </row>
    <row r="797">
      <c r="A797" t="n">
        <v>4126</v>
      </c>
      <c r="B797" t="inlineStr">
        <is>
          <t>BAZIC 1" Fuchsia 3-Ring View Binder w/ 2-Pockets</t>
        </is>
      </c>
      <c r="C797" t="n">
        <v>12</v>
      </c>
      <c r="D797" t="inlineStr"/>
    </row>
    <row r="798">
      <c r="A798" t="n">
        <v>4127</v>
      </c>
      <c r="B798" t="inlineStr">
        <is>
          <t>BAZIC 1" Purple 3-Ring View Binder w/ 2-Pockets</t>
        </is>
      </c>
      <c r="C798" t="n">
        <v>12</v>
      </c>
      <c r="D798" t="inlineStr"/>
    </row>
    <row r="799">
      <c r="A799" t="n">
        <v>4140</v>
      </c>
      <c r="B799" t="inlineStr">
        <is>
          <t>BAZIC 1.5" Burgundy 3-Ring View Binder w/ 2-Pockets</t>
        </is>
      </c>
      <c r="C799" t="n">
        <v>12</v>
      </c>
      <c r="D799" t="inlineStr"/>
    </row>
    <row r="800">
      <c r="A800" t="n">
        <v>4141</v>
      </c>
      <c r="B800" t="inlineStr">
        <is>
          <t>BAZIC 1.5" Grey 3-Ring View Binder w/ 2-Pockets</t>
        </is>
      </c>
      <c r="C800" t="n">
        <v>12</v>
      </c>
      <c r="D800" t="inlineStr"/>
    </row>
    <row r="801">
      <c r="A801" t="n">
        <v>4142</v>
      </c>
      <c r="B801" t="inlineStr">
        <is>
          <t>BAZIC 1.5" Green 3-Ring View Binder w/ 2-Pockets</t>
        </is>
      </c>
      <c r="C801" t="n">
        <v>12</v>
      </c>
      <c r="D801" t="inlineStr"/>
    </row>
    <row r="802">
      <c r="A802" t="n">
        <v>4143</v>
      </c>
      <c r="B802" t="inlineStr">
        <is>
          <t>BAZIC 1.5" Red 3-Ring View Binder w/ 2-Pockets</t>
        </is>
      </c>
      <c r="C802" t="n">
        <v>12</v>
      </c>
      <c r="D802" t="inlineStr"/>
    </row>
    <row r="803">
      <c r="A803" t="n">
        <v>4144</v>
      </c>
      <c r="B803" t="inlineStr">
        <is>
          <t>BAZIC 1.5" Lime Green 3-Ring View Binder w/ 2-Pockets</t>
        </is>
      </c>
      <c r="C803" t="n">
        <v>12</v>
      </c>
      <c r="D803" t="inlineStr"/>
    </row>
    <row r="804">
      <c r="A804" t="n">
        <v>4145</v>
      </c>
      <c r="B804" t="inlineStr">
        <is>
          <t>BAZIC 1.5" Cyan 3-Ring View Binder w/ 2-Pockets</t>
        </is>
      </c>
      <c r="C804" t="n">
        <v>12</v>
      </c>
      <c r="D804" t="inlineStr"/>
    </row>
    <row r="805">
      <c r="A805" t="n">
        <v>4146</v>
      </c>
      <c r="B805" t="inlineStr">
        <is>
          <t>BAZIC 1.5" Fuchsia 3-Ring View Binder w/ 2-Pockets</t>
        </is>
      </c>
      <c r="C805" t="n">
        <v>12</v>
      </c>
      <c r="D805" t="inlineStr"/>
    </row>
    <row r="806">
      <c r="A806" t="n">
        <v>4147</v>
      </c>
      <c r="B806" t="inlineStr">
        <is>
          <t>BAZIC 1.5" Purple 3-Ring View Binder w/ 2-Pockets</t>
        </is>
      </c>
      <c r="C806" t="n">
        <v>12</v>
      </c>
      <c r="D806" t="inlineStr"/>
    </row>
    <row r="807">
      <c r="A807" t="n">
        <v>4150</v>
      </c>
      <c r="B807" t="inlineStr">
        <is>
          <t>BAZIC 2" Burgundy Slant-D Ring View Binder w/ 2-Pockets</t>
        </is>
      </c>
      <c r="C807" t="n">
        <v>12</v>
      </c>
      <c r="D807" t="inlineStr"/>
    </row>
    <row r="808">
      <c r="A808" t="n">
        <v>4151</v>
      </c>
      <c r="B808" t="inlineStr">
        <is>
          <t>BAZIC 2" Grey Slant-D Ring View Binder w/ 2-Pockets</t>
        </is>
      </c>
      <c r="C808" t="n">
        <v>12</v>
      </c>
      <c r="D808" t="inlineStr"/>
    </row>
    <row r="809">
      <c r="A809" t="n">
        <v>4152</v>
      </c>
      <c r="B809" t="inlineStr">
        <is>
          <t>BAZIC 2" Green Slant-D Ring View Binder w/ 2-Pockets</t>
        </is>
      </c>
      <c r="C809" t="n">
        <v>12</v>
      </c>
    </row>
    <row r="810">
      <c r="A810" t="n">
        <v>4153</v>
      </c>
      <c r="B810" t="inlineStr">
        <is>
          <t>BAZIC 2" Red Slant-D Ring View Binder w/ 2-Pockets</t>
        </is>
      </c>
      <c r="C810" t="n">
        <v>12</v>
      </c>
    </row>
    <row r="811">
      <c r="A811" t="n">
        <v>4160</v>
      </c>
      <c r="B811" t="inlineStr">
        <is>
          <t>BAZIC 3" Burgundy Slant-D Ring View Binder w/ 2-Pockets</t>
        </is>
      </c>
      <c r="C811" t="n">
        <v>12</v>
      </c>
      <c r="D811" t="inlineStr"/>
    </row>
    <row r="812">
      <c r="A812" t="n">
        <v>4161</v>
      </c>
      <c r="B812" t="inlineStr">
        <is>
          <t>BAZIC 3" Grey Slant-D Ring View Binder w/ 2-Pockets</t>
        </is>
      </c>
      <c r="C812" t="n">
        <v>12</v>
      </c>
    </row>
    <row r="813">
      <c r="A813" t="n">
        <v>4162</v>
      </c>
      <c r="B813" t="inlineStr">
        <is>
          <t>BAZIC 3" Green Slant-D Ring View Binder w/ 2-Pockets</t>
        </is>
      </c>
      <c r="C813" t="n">
        <v>12</v>
      </c>
      <c r="D813" t="inlineStr"/>
    </row>
    <row r="814">
      <c r="A814" t="n">
        <v>4163</v>
      </c>
      <c r="B814" t="inlineStr">
        <is>
          <t>BAZIC 3" Red Slant-D Ring View Binder w/ 2-Pockets</t>
        </is>
      </c>
      <c r="C814" t="n">
        <v>12</v>
      </c>
    </row>
    <row r="815">
      <c r="A815" t="n">
        <v>4398</v>
      </c>
      <c r="B815" t="inlineStr">
        <is>
          <t>BAZIC 7.5" X 9" "WILL RETURN" Clock Sign w/ "OPEN" sign on back</t>
        </is>
      </c>
      <c r="C815" t="n">
        <v>144</v>
      </c>
      <c r="D815" t="n">
        <v>24</v>
      </c>
    </row>
    <row r="816">
      <c r="A816" t="n">
        <v>4399</v>
      </c>
      <c r="B816" t="inlineStr">
        <is>
          <t>BAZIC 6" X 11.5" "CLOSED" Clock Sign w/ "OPEN" sign on back</t>
        </is>
      </c>
      <c r="C816" t="n">
        <v>144</v>
      </c>
      <c r="D816" t="n">
        <v>24</v>
      </c>
    </row>
    <row r="817">
      <c r="A817" t="n">
        <v>4400</v>
      </c>
      <c r="B817" t="inlineStr">
        <is>
          <t>BAZIC 5 1/2" Kids Safety Scissors (2/Pack)</t>
        </is>
      </c>
      <c r="C817" t="n">
        <v>144</v>
      </c>
      <c r="D817" t="n">
        <v>24</v>
      </c>
    </row>
    <row r="818">
      <c r="A818" t="n">
        <v>4401</v>
      </c>
      <c r="B818" t="inlineStr">
        <is>
          <t>BAZIC 6 1/2" Craft Scissors</t>
        </is>
      </c>
      <c r="C818" t="n">
        <v>144</v>
      </c>
      <c r="D818" t="n">
        <v>24</v>
      </c>
    </row>
    <row r="819">
      <c r="A819" t="n">
        <v>4410</v>
      </c>
      <c r="B819" t="inlineStr">
        <is>
          <t>BAZIC 5" Soft Grip Blunt Tip Stainless Steel Scissors</t>
        </is>
      </c>
      <c r="C819" t="n">
        <v>144</v>
      </c>
      <c r="D819" t="n">
        <v>24</v>
      </c>
    </row>
    <row r="820">
      <c r="A820" t="n">
        <v>4411</v>
      </c>
      <c r="B820" t="inlineStr">
        <is>
          <t>BAZIC 7" Classic Grip Stainless Steel Scissor</t>
        </is>
      </c>
      <c r="C820" t="n">
        <v>144</v>
      </c>
      <c r="D820" t="n">
        <v>24</v>
      </c>
    </row>
    <row r="821">
      <c r="A821" t="n">
        <v>4412</v>
      </c>
      <c r="B821" t="inlineStr">
        <is>
          <t>BAZIC 8" Classic Grip Stainless Steel Scissors</t>
        </is>
      </c>
      <c r="C821" t="n">
        <v>144</v>
      </c>
      <c r="D821" t="n">
        <v>24</v>
      </c>
    </row>
    <row r="822">
      <c r="A822" t="n">
        <v>4413</v>
      </c>
      <c r="B822" t="inlineStr">
        <is>
          <t>BAZIC 5" Soft Grip Pointed Tip Stainless Steel Scissors</t>
        </is>
      </c>
      <c r="C822" t="n">
        <v>144</v>
      </c>
      <c r="D822" t="n">
        <v>24</v>
      </c>
    </row>
    <row r="823">
      <c r="A823" t="n">
        <v>4414</v>
      </c>
      <c r="B823" t="inlineStr">
        <is>
          <t>BAZIC 5-3/4" Two-Tone Soft Grip Kid's Scissors</t>
        </is>
      </c>
      <c r="C823" t="n">
        <v>144</v>
      </c>
      <c r="D823" t="n">
        <v>24</v>
      </c>
    </row>
    <row r="824">
      <c r="A824" t="n">
        <v>4420</v>
      </c>
      <c r="B824" t="inlineStr">
        <is>
          <t>BAZIC 5" Blunt Tip School Scissors (BULK)</t>
        </is>
      </c>
      <c r="C824" t="n">
        <v>600</v>
      </c>
      <c r="D824" t="n">
        <v>24</v>
      </c>
    </row>
    <row r="825">
      <c r="A825" t="n">
        <v>4429</v>
      </c>
      <c r="B825" t="inlineStr">
        <is>
          <t>BAZIC 5" Blunt Tip School Scissors With Name Tag</t>
        </is>
      </c>
      <c r="C825" t="n">
        <v>144</v>
      </c>
      <c r="D825" t="n">
        <v>24</v>
      </c>
    </row>
    <row r="826">
      <c r="A826" t="n">
        <v>4430</v>
      </c>
      <c r="B826" t="inlineStr">
        <is>
          <t>BAZIC 5" Blunt Tip School Scissors</t>
        </is>
      </c>
      <c r="C826" t="n">
        <v>144</v>
      </c>
      <c r="D826" t="n">
        <v>24</v>
      </c>
    </row>
    <row r="827">
      <c r="A827" t="n">
        <v>4431</v>
      </c>
      <c r="B827" t="inlineStr">
        <is>
          <t>BAZIC 5" Pointed Tip School Scissors</t>
        </is>
      </c>
      <c r="C827" t="n">
        <v>144</v>
      </c>
      <c r="D827" t="n">
        <v>24</v>
      </c>
    </row>
    <row r="828">
      <c r="A828" t="n">
        <v>4432</v>
      </c>
      <c r="B828" t="inlineStr">
        <is>
          <t>BAZIC 5" Blunt &amp; Pointed Tip School Scissors (2/Pack)</t>
        </is>
      </c>
      <c r="C828" t="n">
        <v>144</v>
      </c>
      <c r="D828" t="n">
        <v>24</v>
      </c>
    </row>
    <row r="829">
      <c r="A829" t="n">
        <v>4433</v>
      </c>
      <c r="B829" t="inlineStr">
        <is>
          <t>BAZIC 7" Classic Stainless Steel Scissors</t>
        </is>
      </c>
      <c r="C829" t="n">
        <v>144</v>
      </c>
      <c r="D829" t="n">
        <v>24</v>
      </c>
    </row>
    <row r="830">
      <c r="A830" t="n">
        <v>4434</v>
      </c>
      <c r="B830" t="inlineStr">
        <is>
          <t>BAZIC 8" Classic Stainless Steel Scissors</t>
        </is>
      </c>
      <c r="C830" t="n">
        <v>144</v>
      </c>
      <c r="D830" t="n">
        <v>24</v>
      </c>
    </row>
    <row r="831">
      <c r="A831" t="n">
        <v>4435</v>
      </c>
      <c r="B831" t="inlineStr">
        <is>
          <t>BAZIC 8" Double Thumb Stainless Steel Scissors</t>
        </is>
      </c>
      <c r="C831" t="n">
        <v>144</v>
      </c>
      <c r="D831" t="n">
        <v>24</v>
      </c>
    </row>
    <row r="832">
      <c r="A832" t="n">
        <v>4436</v>
      </c>
      <c r="B832" t="inlineStr">
        <is>
          <t>BAZIC 8" Classic Bent Handle Stainless Steel Scissors</t>
        </is>
      </c>
      <c r="C832" t="n">
        <v>144</v>
      </c>
      <c r="D832" t="n">
        <v>24</v>
      </c>
    </row>
    <row r="833">
      <c r="A833" t="n">
        <v>4438</v>
      </c>
      <c r="B833" t="inlineStr">
        <is>
          <t>BAZIC 6" Craft / Sewing Stainless Steel Scissors</t>
        </is>
      </c>
      <c r="C833" t="n">
        <v>144</v>
      </c>
      <c r="D833" t="n">
        <v>24</v>
      </c>
    </row>
    <row r="834">
      <c r="A834" t="n">
        <v>4439</v>
      </c>
      <c r="B834" t="inlineStr">
        <is>
          <t>BAZIC 8" Classic Left Handed Bent Stainless Steel Scissors</t>
        </is>
      </c>
      <c r="C834" t="n">
        <v>144</v>
      </c>
      <c r="D834" t="n">
        <v>24</v>
      </c>
    </row>
    <row r="835">
      <c r="A835" t="n">
        <v>4440</v>
      </c>
      <c r="B835" t="inlineStr">
        <is>
          <t>BAZIC 8" Kitchen Stainless Steel Scissors</t>
        </is>
      </c>
      <c r="C835" t="n">
        <v>144</v>
      </c>
      <c r="D835" t="n">
        <v>24</v>
      </c>
    </row>
    <row r="836">
      <c r="A836" t="n">
        <v>4441</v>
      </c>
      <c r="B836" t="inlineStr">
        <is>
          <t>BAZIC 8" Duo Grip Stainless Steel Scissors</t>
        </is>
      </c>
      <c r="C836" t="n">
        <v>144</v>
      </c>
      <c r="D836" t="n">
        <v>24</v>
      </c>
    </row>
    <row r="837">
      <c r="A837" t="n">
        <v>4442</v>
      </c>
      <c r="B837" t="inlineStr">
        <is>
          <t>BAZIC 8" Pastel Axicia Grip Multipurpose Stainless Steel Scissors</t>
        </is>
      </c>
      <c r="C837" t="n">
        <v>144</v>
      </c>
      <c r="D837" t="n">
        <v>24</v>
      </c>
    </row>
    <row r="838">
      <c r="A838" t="n">
        <v>4475636</v>
      </c>
      <c r="B838" t="inlineStr">
        <is>
          <t>LOL! Coloring Book</t>
        </is>
      </c>
      <c r="C838" t="n">
        <v>36</v>
      </c>
      <c r="D838" t="inlineStr"/>
    </row>
    <row r="839">
      <c r="A839" t="n">
        <v>45089</v>
      </c>
      <c r="B839" t="inlineStr">
        <is>
          <t>HOT WHEELS Coloring Book</t>
        </is>
      </c>
      <c r="C839" t="n">
        <v>36</v>
      </c>
    </row>
    <row r="840">
      <c r="A840" t="inlineStr">
        <is>
          <t>450-A</t>
        </is>
      </c>
      <c r="B840" t="inlineStr">
        <is>
          <t>BAZIC Student Math Tool Sets</t>
        </is>
      </c>
      <c r="C840" t="n">
        <v>144</v>
      </c>
      <c r="D840" t="n">
        <v>24</v>
      </c>
    </row>
    <row r="841">
      <c r="A841" t="n">
        <v>451</v>
      </c>
      <c r="B841" t="inlineStr">
        <is>
          <t>BAZIC 9 Pcs. Math Tool Sets</t>
        </is>
      </c>
      <c r="C841" t="n">
        <v>144</v>
      </c>
      <c r="D841" t="n">
        <v>24</v>
      </c>
    </row>
    <row r="842">
      <c r="A842" t="n">
        <v>452</v>
      </c>
      <c r="B842" t="inlineStr">
        <is>
          <t>BAZIC Bright Color 9 Pcs. Math Tool Sets</t>
        </is>
      </c>
      <c r="C842" t="n">
        <v>144</v>
      </c>
      <c r="D842" t="n">
        <v>24</v>
      </c>
    </row>
    <row r="843">
      <c r="A843" t="n">
        <v>453</v>
      </c>
      <c r="B843" t="inlineStr">
        <is>
          <t>BAZIC 5 Pcs. School Kit w/ Zipper Pouch</t>
        </is>
      </c>
      <c r="C843" t="n">
        <v>144</v>
      </c>
      <c r="D843" t="n">
        <v>24</v>
      </c>
    </row>
    <row r="844">
      <c r="A844" t="n">
        <v>45723</v>
      </c>
      <c r="B844" t="inlineStr">
        <is>
          <t>BATMAN Coloring Book</t>
        </is>
      </c>
      <c r="C844" t="n">
        <v>36</v>
      </c>
    </row>
    <row r="845">
      <c r="A845" t="n">
        <v>4575236</v>
      </c>
      <c r="B845" t="inlineStr">
        <is>
          <t>LION KING Coloring Book</t>
        </is>
      </c>
      <c r="C845" t="n">
        <v>36</v>
      </c>
    </row>
    <row r="846">
      <c r="A846" t="n">
        <v>4575936</v>
      </c>
      <c r="B846" t="inlineStr">
        <is>
          <t>AVENGERS Coloring Book</t>
        </is>
      </c>
      <c r="C846" t="n">
        <v>36</v>
      </c>
    </row>
    <row r="847">
      <c r="A847" t="n">
        <v>4576136</v>
      </c>
      <c r="B847" t="inlineStr">
        <is>
          <t>MICKEY &amp; MINNIE Coloring Book</t>
        </is>
      </c>
      <c r="C847" t="n">
        <v>36</v>
      </c>
      <c r="D847" t="inlineStr"/>
    </row>
    <row r="848">
      <c r="A848" t="n">
        <v>4576236</v>
      </c>
      <c r="B848" t="inlineStr">
        <is>
          <t>MICKEY CLUBHOUSE Coloring Book</t>
        </is>
      </c>
      <c r="C848" t="n">
        <v>36</v>
      </c>
      <c r="D848" t="inlineStr"/>
    </row>
    <row r="849">
      <c r="A849" t="n">
        <v>4576336</v>
      </c>
      <c r="B849" t="inlineStr">
        <is>
          <t>PAW PATROL Coloring Book</t>
        </is>
      </c>
      <c r="C849" t="n">
        <v>36</v>
      </c>
    </row>
    <row r="850">
      <c r="A850" t="n">
        <v>4576436</v>
      </c>
      <c r="B850" t="inlineStr">
        <is>
          <t>SPIDERMAN Coloring Book</t>
        </is>
      </c>
      <c r="C850" t="n">
        <v>36</v>
      </c>
      <c r="D850" t="inlineStr"/>
    </row>
    <row r="851">
      <c r="A851" t="n">
        <v>4577036</v>
      </c>
      <c r="B851" t="inlineStr">
        <is>
          <t>DISNEY PRINCESS Coloring Book</t>
        </is>
      </c>
      <c r="C851" t="n">
        <v>36</v>
      </c>
      <c r="D851" t="inlineStr"/>
    </row>
    <row r="852">
      <c r="A852" t="n">
        <v>465</v>
      </c>
      <c r="B852" t="inlineStr">
        <is>
          <t>Assorted Dimensions 227g/ 0.5 lbs. Rubber Bands</t>
        </is>
      </c>
      <c r="C852" t="n">
        <v>48</v>
      </c>
      <c r="D852" t="inlineStr"/>
    </row>
    <row r="853">
      <c r="A853" t="n">
        <v>47100</v>
      </c>
      <c r="B853" t="inlineStr">
        <is>
          <t>KAPPA Favorite Bible Stories Coloring &amp; Activity Book</t>
        </is>
      </c>
      <c r="C853" t="n">
        <v>48</v>
      </c>
    </row>
    <row r="854">
      <c r="A854" t="n">
        <v>47170</v>
      </c>
      <c r="B854" t="inlineStr">
        <is>
          <t>BABY SHARK Jumbo Coloring &amp; Activity Book</t>
        </is>
      </c>
      <c r="C854" t="n">
        <v>36</v>
      </c>
    </row>
    <row r="855">
      <c r="A855" t="n">
        <v>4721636</v>
      </c>
      <c r="B855" t="inlineStr">
        <is>
          <t>BARBIE Coloring Book</t>
        </is>
      </c>
      <c r="C855" t="n">
        <v>36</v>
      </c>
    </row>
    <row r="856">
      <c r="A856" t="n">
        <v>4735836</v>
      </c>
      <c r="B856" t="inlineStr">
        <is>
          <t>TROLLS 2 Coloring Book</t>
        </is>
      </c>
      <c r="C856" t="n">
        <v>36</v>
      </c>
    </row>
    <row r="857">
      <c r="A857" t="n">
        <v>4881436</v>
      </c>
      <c r="B857" t="inlineStr">
        <is>
          <t>MINNIE Coloring Book</t>
        </is>
      </c>
      <c r="C857" t="n">
        <v>36</v>
      </c>
      <c r="D857" t="inlineStr"/>
    </row>
    <row r="858">
      <c r="A858" t="n">
        <v>4881536</v>
      </c>
      <c r="B858" t="inlineStr">
        <is>
          <t>FROZEN 2 Coloring Book</t>
        </is>
      </c>
      <c r="C858" t="n">
        <v>36</v>
      </c>
    </row>
    <row r="859">
      <c r="A859" t="n">
        <v>49099</v>
      </c>
      <c r="B859" t="inlineStr">
        <is>
          <t>3-PLY Protective Disposable Kid's Face Mask (50/Pack)</t>
        </is>
      </c>
      <c r="C859" t="n">
        <v>40</v>
      </c>
    </row>
    <row r="860">
      <c r="A860" t="n">
        <v>49175</v>
      </c>
      <c r="B860" t="inlineStr">
        <is>
          <t>PEPPA PIG Coloring Book</t>
        </is>
      </c>
      <c r="C860" t="n">
        <v>36</v>
      </c>
    </row>
    <row r="861">
      <c r="A861" t="n">
        <v>5000</v>
      </c>
      <c r="B861" t="inlineStr">
        <is>
          <t>BAZIC 12" X 5' Cushion Wrap</t>
        </is>
      </c>
      <c r="C861" t="n">
        <v>36</v>
      </c>
    </row>
    <row r="862">
      <c r="A862" t="n">
        <v>5001</v>
      </c>
      <c r="B862" t="inlineStr">
        <is>
          <t>BAZIC 4" X 7.25" (#000) Self-Seal Bubble Mailers (5/Pack)</t>
        </is>
      </c>
      <c r="C862" t="n">
        <v>24</v>
      </c>
    </row>
    <row r="863">
      <c r="A863" t="n">
        <v>5002</v>
      </c>
      <c r="B863" t="inlineStr">
        <is>
          <t>BAZIC 6" X 9.25" (#0) Self-Seal Bubble Mailers (4/Pack)</t>
        </is>
      </c>
      <c r="C863" t="n">
        <v>24</v>
      </c>
    </row>
    <row r="864">
      <c r="A864" t="n">
        <v>5003</v>
      </c>
      <c r="B864" t="inlineStr">
        <is>
          <t>BAZIC 8.5" X 11.25" (#2) Self-Seal Bubble Mailers (3/Pack)</t>
        </is>
      </c>
      <c r="C864" t="n">
        <v>24</v>
      </c>
    </row>
    <row r="865">
      <c r="A865" t="n">
        <v>5004</v>
      </c>
      <c r="B865" t="inlineStr">
        <is>
          <t>BAZIC 9.5" X 13.5" (#4) Self-Seal Bubble Mailers (2/Pack)</t>
        </is>
      </c>
      <c r="C865" t="n">
        <v>24</v>
      </c>
    </row>
    <row r="866">
      <c r="A866" t="n">
        <v>5005</v>
      </c>
      <c r="B866" t="inlineStr">
        <is>
          <t>BAZIC 50 Ct. 9" X 12" Scribble Pad</t>
        </is>
      </c>
      <c r="C866" t="n">
        <v>48</v>
      </c>
    </row>
    <row r="867">
      <c r="A867" t="n">
        <v>5009</v>
      </c>
      <c r="B867" t="inlineStr">
        <is>
          <t>BAZIC 30" X 14 ft. All-Purpose Natural Kraft Wrap Paper Roll</t>
        </is>
      </c>
      <c r="C867" t="n">
        <v>36</v>
      </c>
    </row>
    <row r="868">
      <c r="A868" t="n">
        <v>501</v>
      </c>
      <c r="B868" t="inlineStr">
        <is>
          <t>BAZIC 50 Ct. 4" X 6" Top Bound Spiral Memo Books (2/Pack)</t>
        </is>
      </c>
      <c r="C868" t="n">
        <v>72</v>
      </c>
      <c r="D868" t="n">
        <v>24</v>
      </c>
    </row>
    <row r="869">
      <c r="A869" t="n">
        <v>5010</v>
      </c>
      <c r="B869" t="inlineStr">
        <is>
          <t>BAZIC Assorted Coin Wrappers (36/Pack)</t>
        </is>
      </c>
      <c r="C869" t="n">
        <v>50</v>
      </c>
    </row>
    <row r="870">
      <c r="A870" t="n">
        <v>5011</v>
      </c>
      <c r="B870" t="inlineStr">
        <is>
          <t>BAZIC Penny Coin Wrappers (36/Pack)</t>
        </is>
      </c>
      <c r="C870" t="n">
        <v>50</v>
      </c>
      <c r="D870" t="inlineStr"/>
    </row>
    <row r="871">
      <c r="A871" t="n">
        <v>5012</v>
      </c>
      <c r="B871" t="inlineStr">
        <is>
          <t>BAZIC Nickel Coin Wrappers (36/Pack)</t>
        </is>
      </c>
      <c r="C871" t="n">
        <v>50</v>
      </c>
      <c r="D871" t="inlineStr"/>
    </row>
    <row r="872">
      <c r="A872" t="n">
        <v>5013</v>
      </c>
      <c r="B872" t="inlineStr">
        <is>
          <t>BAZIC Dime Coin Wrappers (36/Pack)</t>
        </is>
      </c>
      <c r="C872" t="n">
        <v>50</v>
      </c>
      <c r="D872" t="inlineStr"/>
    </row>
    <row r="873">
      <c r="A873" t="n">
        <v>5014</v>
      </c>
      <c r="B873" t="inlineStr">
        <is>
          <t>BAZIC Quarter Coin Wrappers (36/Pack)</t>
        </is>
      </c>
      <c r="C873" t="n">
        <v>45</v>
      </c>
      <c r="D873" t="inlineStr"/>
    </row>
    <row r="874">
      <c r="A874" t="n">
        <v>5015</v>
      </c>
      <c r="B874" t="inlineStr">
        <is>
          <t>BAZIC 22" X 28" White Poster Board</t>
        </is>
      </c>
      <c r="C874" t="n">
        <v>100</v>
      </c>
      <c r="D874" t="inlineStr"/>
    </row>
    <row r="875">
      <c r="A875" t="n">
        <v>5016</v>
      </c>
      <c r="B875" t="inlineStr">
        <is>
          <t>BAZIC 22" X 28" Red Poster Board</t>
        </is>
      </c>
      <c r="C875" t="n">
        <v>25</v>
      </c>
    </row>
    <row r="876">
      <c r="A876" t="n">
        <v>5017</v>
      </c>
      <c r="B876" t="inlineStr">
        <is>
          <t>BAZIC 22" X 28" Green Poster Board</t>
        </is>
      </c>
      <c r="C876" t="n">
        <v>25</v>
      </c>
      <c r="D876" t="inlineStr"/>
    </row>
    <row r="877">
      <c r="A877" t="n">
        <v>5018</v>
      </c>
      <c r="B877" t="inlineStr">
        <is>
          <t>BAZIC 22" X 28" Yellow Poster Board</t>
        </is>
      </c>
      <c r="C877" t="n">
        <v>25</v>
      </c>
      <c r="D877" t="inlineStr"/>
    </row>
    <row r="878">
      <c r="A878" t="n">
        <v>5019</v>
      </c>
      <c r="B878" t="inlineStr">
        <is>
          <t>BAZIC 22" X 28" Dark Blue Poster Board</t>
        </is>
      </c>
      <c r="C878" t="n">
        <v>25</v>
      </c>
      <c r="D878" t="inlineStr"/>
    </row>
    <row r="879">
      <c r="A879" t="n">
        <v>5020</v>
      </c>
      <c r="B879" t="inlineStr">
        <is>
          <t>BAZIC 22" X 28" Orange Poster Board</t>
        </is>
      </c>
      <c r="C879" t="n">
        <v>25</v>
      </c>
      <c r="D879" t="inlineStr"/>
    </row>
    <row r="880">
      <c r="A880" t="n">
        <v>5021</v>
      </c>
      <c r="B880" t="inlineStr">
        <is>
          <t>BAZIC 22" X 28" Black Poster Board</t>
        </is>
      </c>
      <c r="C880" t="n">
        <v>25</v>
      </c>
    </row>
    <row r="881">
      <c r="A881" t="n">
        <v>5022</v>
      </c>
      <c r="B881" t="inlineStr">
        <is>
          <t>BAZIC 22" X 28" Magenta Poster Board</t>
        </is>
      </c>
      <c r="C881" t="n">
        <v>25</v>
      </c>
      <c r="D881" t="inlineStr"/>
    </row>
    <row r="882">
      <c r="A882" t="n">
        <v>5023</v>
      </c>
      <c r="B882" t="inlineStr">
        <is>
          <t>BAZIC 22" X 28" Azure Light Blue Poster Board</t>
        </is>
      </c>
      <c r="C882" t="n">
        <v>25</v>
      </c>
      <c r="D882" t="inlineStr"/>
    </row>
    <row r="883">
      <c r="A883" t="n">
        <v>5024</v>
      </c>
      <c r="B883" t="inlineStr">
        <is>
          <t>BAZIC 22" X 28" Brown Poster Board</t>
        </is>
      </c>
      <c r="C883" t="n">
        <v>25</v>
      </c>
    </row>
    <row r="884">
      <c r="A884" t="n">
        <v>5025</v>
      </c>
      <c r="B884" t="inlineStr">
        <is>
          <t>BAZIC 22" X 28" Pink Poster Board</t>
        </is>
      </c>
      <c r="C884" t="n">
        <v>25</v>
      </c>
      <c r="D884" t="inlineStr"/>
    </row>
    <row r="885">
      <c r="A885" t="n">
        <v>5026</v>
      </c>
      <c r="B885" t="inlineStr">
        <is>
          <t>BAZIC 22" X 28" Purple Poster Board</t>
        </is>
      </c>
      <c r="C885" t="n">
        <v>25</v>
      </c>
      <c r="D885" t="inlineStr"/>
    </row>
    <row r="886">
      <c r="A886" t="n">
        <v>5027</v>
      </c>
      <c r="B886" t="inlineStr">
        <is>
          <t>BAZIC 11" X 14" Multi Color Fluorescent Poster Board (5/Pack)</t>
        </is>
      </c>
      <c r="C886" t="n">
        <v>48</v>
      </c>
      <c r="D886" t="inlineStr"/>
    </row>
    <row r="887">
      <c r="A887" t="n">
        <v>5028</v>
      </c>
      <c r="B887" t="inlineStr">
        <is>
          <t>BAZIC 22" X 28" Fluorescent Red Poster Board</t>
        </is>
      </c>
      <c r="C887" t="n">
        <v>25</v>
      </c>
    </row>
    <row r="888">
      <c r="A888" t="n">
        <v>5029</v>
      </c>
      <c r="B888" t="inlineStr">
        <is>
          <t>BAZIC  22" X 28" Fluorescent Green Poster Board</t>
        </is>
      </c>
      <c r="C888" t="n">
        <v>25</v>
      </c>
      <c r="D888" t="inlineStr"/>
    </row>
    <row r="889">
      <c r="A889" t="n">
        <v>503</v>
      </c>
      <c r="B889" t="inlineStr">
        <is>
          <t>BAZIC 50 Ct. 3" X 5" Top Bound Spiral Memo Books (4/Pack)</t>
        </is>
      </c>
      <c r="C889" t="n">
        <v>72</v>
      </c>
      <c r="D889" t="n">
        <v>24</v>
      </c>
    </row>
    <row r="890">
      <c r="A890" t="n">
        <v>5030</v>
      </c>
      <c r="B890" t="inlineStr">
        <is>
          <t>BAZIC 22" X 28" Fluorescent Yellow Poster Board</t>
        </is>
      </c>
      <c r="C890" t="n">
        <v>25</v>
      </c>
      <c r="D890" t="inlineStr"/>
    </row>
    <row r="891">
      <c r="A891" t="n">
        <v>5031</v>
      </c>
      <c r="B891" t="inlineStr">
        <is>
          <t>BAZIC 22" X 28" Fluorescent Pink Poster Board</t>
        </is>
      </c>
      <c r="C891" t="n">
        <v>25</v>
      </c>
      <c r="D891" t="inlineStr"/>
    </row>
    <row r="892">
      <c r="A892" t="n">
        <v>5032</v>
      </c>
      <c r="B892" t="inlineStr">
        <is>
          <t>BAZIC 22" X 28" Fluorescent Orange Poster Board</t>
        </is>
      </c>
      <c r="C892" t="n">
        <v>25</v>
      </c>
    </row>
    <row r="893">
      <c r="A893" t="n">
        <v>5033</v>
      </c>
      <c r="B893" t="inlineStr">
        <is>
          <t>BAZIC 36" X 48" White Tri-Fold Corrugated Presentation Board</t>
        </is>
      </c>
      <c r="C893" t="n">
        <v>24</v>
      </c>
      <c r="D893" t="inlineStr"/>
    </row>
    <row r="894">
      <c r="A894" t="n">
        <v>5034</v>
      </c>
      <c r="B894" t="inlineStr">
        <is>
          <t>BAZIC 36" X 48" Black Tri-Fold Corrugated Presentation Board</t>
        </is>
      </c>
      <c r="C894" t="n">
        <v>24</v>
      </c>
      <c r="D894" t="inlineStr"/>
    </row>
    <row r="895">
      <c r="A895" t="n">
        <v>5035</v>
      </c>
      <c r="B895" t="inlineStr">
        <is>
          <t>BAZIC 36" X 48" Assorted Color Tri-Fold Corrugated Presentation Board</t>
        </is>
      </c>
      <c r="C895" t="n">
        <v>24</v>
      </c>
      <c r="D895" t="inlineStr"/>
    </row>
    <row r="896">
      <c r="A896" t="n">
        <v>5037</v>
      </c>
      <c r="B896" t="inlineStr">
        <is>
          <t>BAZIC 22" X 28" Lavender Poster Board</t>
        </is>
      </c>
      <c r="C896" t="n">
        <v>25</v>
      </c>
      <c r="D896" t="inlineStr"/>
    </row>
    <row r="897">
      <c r="A897" t="n">
        <v>5038</v>
      </c>
      <c r="B897" t="inlineStr">
        <is>
          <t>BAZIC 50 Ct. 8.5" X 11.75" Canary Perforated Writing Pads (12/Pack)</t>
        </is>
      </c>
      <c r="C897" t="n">
        <v>6</v>
      </c>
    </row>
    <row r="898">
      <c r="A898" t="n">
        <v>5039</v>
      </c>
      <c r="B898" t="inlineStr">
        <is>
          <t>BAZIC 50 Ct. 8.5" X 11.75" White Perforated Writing Pads (12/Pack)</t>
        </is>
      </c>
      <c r="C898" t="n">
        <v>6</v>
      </c>
      <c r="D898" t="inlineStr"/>
    </row>
    <row r="899">
      <c r="A899" t="n">
        <v>504</v>
      </c>
      <c r="B899" t="inlineStr">
        <is>
          <t>BAZIC 100 Ct. 3" X 5" Top Bound Poly Spiral Memo Books</t>
        </is>
      </c>
      <c r="C899" t="n">
        <v>144</v>
      </c>
      <c r="D899" t="n">
        <v>24</v>
      </c>
    </row>
    <row r="900">
      <c r="A900" t="n">
        <v>5040</v>
      </c>
      <c r="B900" t="inlineStr">
        <is>
          <t>BAZIC 20 Ct. 16" X 12" Finger Paint Paper Pad</t>
        </is>
      </c>
      <c r="C900" t="n">
        <v>48</v>
      </c>
    </row>
    <row r="901">
      <c r="A901" t="n">
        <v>5042</v>
      </c>
      <c r="B901" t="inlineStr">
        <is>
          <t>BAZIC 40 Ct. 9" X 9" Top Bound Spiral Sketch Pad</t>
        </is>
      </c>
      <c r="C901" t="n">
        <v>48</v>
      </c>
    </row>
    <row r="902">
      <c r="A902" t="n">
        <v>5043</v>
      </c>
      <c r="B902" t="inlineStr">
        <is>
          <t>BAZIC 50 Ct. 6" X 8" Top Bound Spiral Sketch Pad</t>
        </is>
      </c>
      <c r="C902" t="n">
        <v>48</v>
      </c>
      <c r="D902" t="inlineStr"/>
    </row>
    <row r="903">
      <c r="A903" t="n">
        <v>5044</v>
      </c>
      <c r="B903" t="inlineStr">
        <is>
          <t>BAZIC 30 Ct. 9" X 12" Top Bound Spiral Sketch Pad</t>
        </is>
      </c>
      <c r="C903" t="n">
        <v>48</v>
      </c>
      <c r="D903" t="inlineStr"/>
    </row>
    <row r="904">
      <c r="A904" t="n">
        <v>5045</v>
      </c>
      <c r="B904" t="inlineStr">
        <is>
          <t>BAZIC 30 Ct. 8.5" X 11" Side Bound Spiral Sketch Book</t>
        </is>
      </c>
      <c r="C904" t="n">
        <v>48</v>
      </c>
      <c r="D904" t="inlineStr"/>
    </row>
    <row r="905">
      <c r="A905" t="n">
        <v>5046</v>
      </c>
      <c r="B905" t="inlineStr">
        <is>
          <t>BAZIC #6 3/4 White Envelopes w/ Gummed Closure (100/Pack)</t>
        </is>
      </c>
      <c r="C905" t="n">
        <v>24</v>
      </c>
    </row>
    <row r="906">
      <c r="A906" t="n">
        <v>5047</v>
      </c>
      <c r="B906" t="inlineStr">
        <is>
          <t>BAZIC #10 White Envelopes w/ Gummed Closure (50/Pack)</t>
        </is>
      </c>
      <c r="C906" t="n">
        <v>24</v>
      </c>
    </row>
    <row r="907">
      <c r="A907" t="n">
        <v>5048</v>
      </c>
      <c r="B907" t="inlineStr">
        <is>
          <t>BAZIC #6 3/4 Security Envelopes w/ Gummed Closure (80/Pack)</t>
        </is>
      </c>
      <c r="C907" t="n">
        <v>24</v>
      </c>
    </row>
    <row r="908">
      <c r="A908" t="n">
        <v>5049</v>
      </c>
      <c r="B908" t="inlineStr">
        <is>
          <t>BAZIC #10 Security Envelopes w/ Gummed Closure (40/Pack)</t>
        </is>
      </c>
      <c r="C908" t="n">
        <v>24</v>
      </c>
    </row>
    <row r="909">
      <c r="A909" t="n">
        <v>5050</v>
      </c>
      <c r="B909" t="inlineStr">
        <is>
          <t>BAZIC C/R 100 Ct. Black Marble Composition Book</t>
        </is>
      </c>
      <c r="C909" t="n">
        <v>48</v>
      </c>
      <c r="D909" t="inlineStr"/>
    </row>
    <row r="910">
      <c r="A910" t="n">
        <v>5051</v>
      </c>
      <c r="B910" t="inlineStr">
        <is>
          <t>BAZIC UNRULED 100 Ct. Premium Black Marble Composition Book</t>
        </is>
      </c>
      <c r="C910" t="n">
        <v>48</v>
      </c>
      <c r="D910" t="inlineStr"/>
    </row>
    <row r="911">
      <c r="A911" t="n">
        <v>5052</v>
      </c>
      <c r="B911" t="inlineStr">
        <is>
          <t>BAZIC 5-1" Quad-Ruled 100 Ct. Premium Marble Composition Book</t>
        </is>
      </c>
      <c r="C911" t="n">
        <v>48</v>
      </c>
      <c r="D911" t="inlineStr"/>
    </row>
    <row r="912">
      <c r="A912" t="n">
        <v>5053</v>
      </c>
      <c r="B912" t="inlineStr">
        <is>
          <t>BAZIC 100 Ct. Primary Journal Marble Composition Book</t>
        </is>
      </c>
      <c r="C912" t="n">
        <v>48</v>
      </c>
      <c r="D912" t="inlineStr"/>
    </row>
    <row r="913">
      <c r="A913" t="n">
        <v>5054</v>
      </c>
      <c r="B913" t="inlineStr">
        <is>
          <t>BAZIC 80 Ct. 4.5" x 3.25" Mini Marble Composition Book (2/Pack)</t>
        </is>
      </c>
      <c r="C913" t="n">
        <v>72</v>
      </c>
      <c r="D913" t="n">
        <v>24</v>
      </c>
    </row>
    <row r="914">
      <c r="A914" t="n">
        <v>5055</v>
      </c>
      <c r="B914" t="inlineStr">
        <is>
          <t>BAZIC 22" X 28" Fluorescent Purple Poster Board</t>
        </is>
      </c>
      <c r="C914" t="n">
        <v>25</v>
      </c>
      <c r="D914" t="inlineStr"/>
    </row>
    <row r="915">
      <c r="A915" t="n">
        <v>5056</v>
      </c>
      <c r="B915" t="inlineStr">
        <is>
          <t>BAZIC 22" X 28" Fluorescent Blue Poster Board</t>
        </is>
      </c>
      <c r="C915" t="n">
        <v>25</v>
      </c>
    </row>
    <row r="916">
      <c r="A916" t="n">
        <v>5057</v>
      </c>
      <c r="B916" t="inlineStr">
        <is>
          <t>BAZIC 22" X 28" Fluorescent Fuchsia Poster Board</t>
        </is>
      </c>
      <c r="C916" t="n">
        <v>25</v>
      </c>
    </row>
    <row r="917">
      <c r="A917" t="n">
        <v>5059</v>
      </c>
      <c r="B917" t="inlineStr">
        <is>
          <t>BAZIC Fluorescent Pre-Cut Poster Board Shapes (5/pack)</t>
        </is>
      </c>
      <c r="C917" t="n">
        <v>48</v>
      </c>
      <c r="D917" t="inlineStr"/>
    </row>
    <row r="918">
      <c r="A918" t="n">
        <v>506</v>
      </c>
      <c r="B918" t="inlineStr">
        <is>
          <t>BAZIC 64 Ct. 6" X 9" Mini Construction Paper Pad</t>
        </is>
      </c>
      <c r="C918" t="n">
        <v>48</v>
      </c>
      <c r="D918" t="inlineStr"/>
    </row>
    <row r="919">
      <c r="A919" t="n">
        <v>5064</v>
      </c>
      <c r="B919" t="inlineStr">
        <is>
          <t>BAZIC #10 Self-Seal Security Envelopes (500/Box)</t>
        </is>
      </c>
      <c r="C919" t="n">
        <v>5</v>
      </c>
    </row>
    <row r="920">
      <c r="A920" t="n">
        <v>5065</v>
      </c>
      <c r="B920" t="inlineStr">
        <is>
          <t>BAZIC #6 3/4 Self-Seal White Envelopes (65/Pack)</t>
        </is>
      </c>
      <c r="C920" t="n">
        <v>24</v>
      </c>
    </row>
    <row r="921">
      <c r="A921" t="n">
        <v>5066</v>
      </c>
      <c r="B921" t="inlineStr">
        <is>
          <t>BAZIC #6 3/4 Self-Seal Security Envelopes (55/Pack)</t>
        </is>
      </c>
      <c r="C921" t="n">
        <v>24</v>
      </c>
    </row>
    <row r="922">
      <c r="A922" t="n">
        <v>5067</v>
      </c>
      <c r="B922" t="inlineStr">
        <is>
          <t>BAZIC #10 Self-Seal White Envelopes (40/Pack)</t>
        </is>
      </c>
      <c r="C922" t="n">
        <v>24</v>
      </c>
    </row>
    <row r="923">
      <c r="A923" t="n">
        <v>5068</v>
      </c>
      <c r="B923" t="inlineStr">
        <is>
          <t>BAZIC #10 Self-Seal Security Envelopes (30/Pack)</t>
        </is>
      </c>
      <c r="C923" t="n">
        <v>24</v>
      </c>
    </row>
    <row r="924">
      <c r="A924" t="n">
        <v>507</v>
      </c>
      <c r="B924" t="inlineStr">
        <is>
          <t>BAZIC C/R 100 Ct. Stripes Composition Book</t>
        </is>
      </c>
      <c r="C924" t="n">
        <v>48</v>
      </c>
    </row>
    <row r="925">
      <c r="A925" t="n">
        <v>5071</v>
      </c>
      <c r="B925" t="inlineStr">
        <is>
          <t>BAZIC 6" X 9" Clasp Envelope (100/Box)</t>
        </is>
      </c>
      <c r="C925" t="n">
        <v>10</v>
      </c>
    </row>
    <row r="926">
      <c r="A926" t="n">
        <v>5072</v>
      </c>
      <c r="B926" t="inlineStr">
        <is>
          <t>BAZIC 9" X 12" Clasp Envelope (100/Box)</t>
        </is>
      </c>
      <c r="C926" t="n">
        <v>5</v>
      </c>
    </row>
    <row r="927">
      <c r="A927" t="n">
        <v>5073</v>
      </c>
      <c r="B927" t="inlineStr">
        <is>
          <t>BAZIC 10"  X 13" Clasp Envelope (100/Box)</t>
        </is>
      </c>
      <c r="C927" t="n">
        <v>5</v>
      </c>
    </row>
    <row r="928">
      <c r="A928" t="n">
        <v>5074</v>
      </c>
      <c r="B928" t="inlineStr">
        <is>
          <t>BAZIC 50 Sets 7 1/2" x 2 3/4" 2-Part Carbonless Cash or Rent Receipt Book</t>
        </is>
      </c>
      <c r="C928" t="n">
        <v>144</v>
      </c>
      <c r="D928" t="n">
        <v>24</v>
      </c>
    </row>
    <row r="929">
      <c r="A929" t="n">
        <v>5075</v>
      </c>
      <c r="B929" t="inlineStr">
        <is>
          <t>BAZIC 50 Sets 5 9/16" x 8 7/16" 2-Part Carbonless Sales Order Book</t>
        </is>
      </c>
      <c r="C929" t="n">
        <v>72</v>
      </c>
      <c r="D929" t="n">
        <v>24</v>
      </c>
    </row>
    <row r="930">
      <c r="A930" t="n">
        <v>5076</v>
      </c>
      <c r="B930" t="inlineStr">
        <is>
          <t>BAZIC 50 Sets 5 9/16" x 8 7/16" 2-Part Carbonless Invoice Book</t>
        </is>
      </c>
      <c r="C930" t="n">
        <v>72</v>
      </c>
      <c r="D930" t="n">
        <v>24</v>
      </c>
    </row>
    <row r="931">
      <c r="A931" t="inlineStr">
        <is>
          <t>5077-A</t>
        </is>
      </c>
      <c r="B931" t="inlineStr">
        <is>
          <t>BAZIC 50 Sets 8 3/8" x 10 11/16" 2-Part Carbonless Purchase Order Book</t>
        </is>
      </c>
      <c r="C931" t="n">
        <v>12</v>
      </c>
    </row>
    <row r="932">
      <c r="A932" t="n">
        <v>5078</v>
      </c>
      <c r="B932" t="inlineStr">
        <is>
          <t>BAZIC C/R 125 Ct. Filler Paper</t>
        </is>
      </c>
      <c r="C932" t="n">
        <v>24</v>
      </c>
    </row>
    <row r="933">
      <c r="A933" t="n">
        <v>5079</v>
      </c>
      <c r="B933" t="inlineStr">
        <is>
          <t>BAZIC W/R 125 Ct. Filler Paper</t>
        </is>
      </c>
      <c r="C933" t="n">
        <v>24</v>
      </c>
    </row>
    <row r="934">
      <c r="A934" t="n">
        <v>508</v>
      </c>
      <c r="B934" t="inlineStr">
        <is>
          <t>BAZIC W/R 100 Ct. Black Marble Composition Book</t>
        </is>
      </c>
      <c r="C934" t="n">
        <v>48</v>
      </c>
      <c r="D934" t="inlineStr"/>
    </row>
    <row r="935">
      <c r="A935" t="n">
        <v>5080</v>
      </c>
      <c r="B935" t="inlineStr">
        <is>
          <t>BAZIC 200 Sets 7 5/8" x 10 7/8" 2-Part Carbonless Cash or Rent Receipt Book</t>
        </is>
      </c>
      <c r="C935" t="n">
        <v>12</v>
      </c>
      <c r="D935" t="inlineStr"/>
    </row>
    <row r="936">
      <c r="A936" t="n">
        <v>5081</v>
      </c>
      <c r="B936" t="inlineStr">
        <is>
          <t>BAZIC 50 Sets 8 3/8" x 10 11/16" 2-Part Carbonless All Purpose Order Book</t>
        </is>
      </c>
      <c r="C936" t="n">
        <v>12</v>
      </c>
      <c r="D936" t="inlineStr"/>
    </row>
    <row r="937">
      <c r="A937" t="n">
        <v>50810</v>
      </c>
      <c r="B937" t="inlineStr">
        <is>
          <t>UNICORNS Coloring Book</t>
        </is>
      </c>
      <c r="C937" t="n">
        <v>48</v>
      </c>
    </row>
    <row r="938">
      <c r="A938" t="n">
        <v>50827</v>
      </c>
      <c r="B938" t="inlineStr">
        <is>
          <t>Animal Coloring Book for Adults</t>
        </is>
      </c>
      <c r="C938" t="n">
        <v>48</v>
      </c>
    </row>
    <row r="939">
      <c r="A939" t="n">
        <v>5086</v>
      </c>
      <c r="B939" t="inlineStr">
        <is>
          <t>BAZIC 28" X 40" White Tri-Fold Corrugated Presentation Board</t>
        </is>
      </c>
      <c r="C939" t="n">
        <v>30</v>
      </c>
      <c r="D939" t="inlineStr"/>
    </row>
    <row r="940">
      <c r="A940" t="n">
        <v>5087</v>
      </c>
      <c r="B940" t="inlineStr">
        <is>
          <t>BAZIC 100 Ct. Primary Marble Composition Book</t>
        </is>
      </c>
      <c r="C940" t="n">
        <v>48</v>
      </c>
      <c r="D940" t="inlineStr"/>
    </row>
    <row r="941">
      <c r="A941" t="n">
        <v>5088</v>
      </c>
      <c r="B941" t="inlineStr">
        <is>
          <t>BAZIC W/R 70 Ct. Poly Cover Composition Book</t>
        </is>
      </c>
      <c r="C941" t="n">
        <v>48</v>
      </c>
    </row>
    <row r="942">
      <c r="A942" t="n">
        <v>5089</v>
      </c>
      <c r="B942" t="inlineStr">
        <is>
          <t>BAZIC C/R 70 Ct. Poly Cover Composition Book</t>
        </is>
      </c>
      <c r="C942" t="n">
        <v>48</v>
      </c>
      <c r="D942" t="inlineStr"/>
    </row>
    <row r="943">
      <c r="A943" t="n">
        <v>509</v>
      </c>
      <c r="B943" t="inlineStr">
        <is>
          <t>BAZIC W/R 100 Ct. Assorted Color Marble Composition Book</t>
        </is>
      </c>
      <c r="C943" t="n">
        <v>48</v>
      </c>
      <c r="D943" t="inlineStr"/>
    </row>
    <row r="944">
      <c r="A944" t="n">
        <v>5090</v>
      </c>
      <c r="B944" t="inlineStr">
        <is>
          <t>BAZIC W/R 100 Ct. Premium Black Marble Composition Book</t>
        </is>
      </c>
      <c r="C944" t="n">
        <v>48</v>
      </c>
      <c r="D944" t="inlineStr"/>
    </row>
    <row r="945">
      <c r="A945" t="n">
        <v>5091</v>
      </c>
      <c r="B945" t="inlineStr">
        <is>
          <t>BAZIC C/R 100 Ct. Premium Black Marble Composition Book</t>
        </is>
      </c>
      <c r="C945" t="n">
        <v>48</v>
      </c>
      <c r="D945" t="inlineStr"/>
    </row>
    <row r="946">
      <c r="A946" t="n">
        <v>5096</v>
      </c>
      <c r="B946" t="inlineStr">
        <is>
          <t>BAZIC 20 Ct. 8.5" x 7" Manila Cover Composition Book</t>
        </is>
      </c>
      <c r="C946" t="n">
        <v>288</v>
      </c>
      <c r="D946" t="n">
        <v>24</v>
      </c>
    </row>
    <row r="947">
      <c r="A947" t="n">
        <v>510</v>
      </c>
      <c r="B947" t="inlineStr">
        <is>
          <t>BAZIC 80 Ct. White Multipurpose Paper</t>
        </is>
      </c>
      <c r="C947" t="n">
        <v>50</v>
      </c>
      <c r="D947" t="inlineStr"/>
    </row>
    <row r="948">
      <c r="A948" t="n">
        <v>5100</v>
      </c>
      <c r="B948" t="inlineStr">
        <is>
          <t>BAZIC 50 Ct. 3" X 3" Yellow Stick On Notes (4/Pack)</t>
        </is>
      </c>
      <c r="C948" t="n">
        <v>144</v>
      </c>
      <c r="D948" t="n">
        <v>24</v>
      </c>
    </row>
    <row r="949">
      <c r="A949" t="n">
        <v>5101</v>
      </c>
      <c r="B949" t="inlineStr">
        <is>
          <t>BAZIC 40 Ct. 3" X 3" Lined Stick On Notes (3/Pack)</t>
        </is>
      </c>
      <c r="C949" t="n">
        <v>144</v>
      </c>
      <c r="D949" t="n">
        <v>24</v>
      </c>
    </row>
    <row r="950">
      <c r="A950" t="n">
        <v>5102</v>
      </c>
      <c r="B950" t="inlineStr">
        <is>
          <t>BAZIC 50 Ct. 3" X 3" Stick On Notes (4/Pack)</t>
        </is>
      </c>
      <c r="C950" t="n">
        <v>144</v>
      </c>
      <c r="D950" t="n">
        <v>24</v>
      </c>
    </row>
    <row r="951">
      <c r="A951" t="n">
        <v>5103</v>
      </c>
      <c r="B951" t="inlineStr">
        <is>
          <t>BAZIC 40 Ct. 3" X 3" Neon Stick On Notes (4/Pack)</t>
        </is>
      </c>
      <c r="C951" t="n">
        <v>144</v>
      </c>
      <c r="D951" t="n">
        <v>24</v>
      </c>
    </row>
    <row r="952">
      <c r="A952" t="n">
        <v>5104</v>
      </c>
      <c r="B952" t="inlineStr">
        <is>
          <t>BAZIC 100 Ct. 3" X 3" Yellow Stick On Notes</t>
        </is>
      </c>
      <c r="C952" t="n">
        <v>288</v>
      </c>
      <c r="D952" t="n">
        <v>24</v>
      </c>
    </row>
    <row r="953">
      <c r="A953" t="n">
        <v>5105</v>
      </c>
      <c r="B953" t="inlineStr">
        <is>
          <t>BAZIC 100 Ct. 3" X 3" Stick On Notes</t>
        </is>
      </c>
      <c r="C953" t="n">
        <v>288</v>
      </c>
      <c r="D953" t="n">
        <v>24</v>
      </c>
    </row>
    <row r="954">
      <c r="A954" t="n">
        <v>5106</v>
      </c>
      <c r="B954" t="inlineStr">
        <is>
          <t>BAZIC 80 Ct. 3" X 3" Neon Stick On Notes</t>
        </is>
      </c>
      <c r="C954" t="n">
        <v>288</v>
      </c>
      <c r="D954" t="n">
        <v>24</v>
      </c>
    </row>
    <row r="955">
      <c r="A955" t="n">
        <v>5108</v>
      </c>
      <c r="B955" t="inlineStr">
        <is>
          <t>BAZIC 70 Ct. 3" X 3" Neon Lined Stick On Notes</t>
        </is>
      </c>
      <c r="C955" t="n">
        <v>288</v>
      </c>
      <c r="D955" t="n">
        <v>24</v>
      </c>
    </row>
    <row r="956">
      <c r="A956" t="n">
        <v>511</v>
      </c>
      <c r="B956" t="inlineStr">
        <is>
          <t>BAZIC 50 Ct. Spiral Bound 3" X 5" Ruled Colored Index Card</t>
        </is>
      </c>
      <c r="C956" t="n">
        <v>36</v>
      </c>
    </row>
    <row r="957">
      <c r="A957" t="n">
        <v>5112</v>
      </c>
      <c r="B957" t="inlineStr">
        <is>
          <t>BAZIC 100 Ct. 3" X 5" Stick On Notes</t>
        </is>
      </c>
      <c r="C957" t="n">
        <v>144</v>
      </c>
      <c r="D957" t="n">
        <v>24</v>
      </c>
    </row>
    <row r="958">
      <c r="A958" t="n">
        <v>5113</v>
      </c>
      <c r="B958" t="inlineStr">
        <is>
          <t>BAZIC 70 Ct. 3" X 5" Neon Stick On Notes</t>
        </is>
      </c>
      <c r="C958" t="n">
        <v>144</v>
      </c>
      <c r="D958" t="n">
        <v>24</v>
      </c>
    </row>
    <row r="959">
      <c r="A959" t="n">
        <v>5114</v>
      </c>
      <c r="B959" t="inlineStr">
        <is>
          <t>BAZIC 70 Ct. 3" X 5" Neon Lined Stick On Notes</t>
        </is>
      </c>
      <c r="C959" t="n">
        <v>144</v>
      </c>
      <c r="D959" t="n">
        <v>24</v>
      </c>
    </row>
    <row r="960">
      <c r="A960" t="n">
        <v>512</v>
      </c>
      <c r="B960" t="inlineStr">
        <is>
          <t>BAZIC 11" X 14" White Poster Board (5/Pack)</t>
        </is>
      </c>
      <c r="C960" t="n">
        <v>48</v>
      </c>
      <c r="D960" t="inlineStr"/>
    </row>
    <row r="961">
      <c r="A961" t="n">
        <v>5121</v>
      </c>
      <c r="B961" t="inlineStr">
        <is>
          <t>BAZIC 50 Ct. 4" X 6" Lined Stick On Notes</t>
        </is>
      </c>
      <c r="C961" t="n">
        <v>144</v>
      </c>
      <c r="D961" t="n">
        <v>24</v>
      </c>
    </row>
    <row r="962">
      <c r="A962" t="n">
        <v>5122</v>
      </c>
      <c r="B962" t="inlineStr">
        <is>
          <t>BAZIC 50 Ct. 4" X 6" Neon Lined Stick On Notes</t>
        </is>
      </c>
      <c r="C962" t="n">
        <v>144</v>
      </c>
      <c r="D962" t="n">
        <v>24</v>
      </c>
    </row>
    <row r="963">
      <c r="A963" t="n">
        <v>513</v>
      </c>
      <c r="B963" t="inlineStr">
        <is>
          <t>BAZIC 100 Ct. 3" X 5" Quad Ruled 4-1" White Index Card</t>
        </is>
      </c>
      <c r="C963" t="n">
        <v>36</v>
      </c>
    </row>
    <row r="964">
      <c r="A964" t="n">
        <v>5131</v>
      </c>
      <c r="B964" t="inlineStr">
        <is>
          <t>BAZIC 100 Ct. 1.5" X 2" Stick On Notes (4/Pack)</t>
        </is>
      </c>
      <c r="C964" t="n">
        <v>144</v>
      </c>
      <c r="D964" t="n">
        <v>24</v>
      </c>
    </row>
    <row r="965">
      <c r="A965" t="n">
        <v>5132</v>
      </c>
      <c r="B965" t="inlineStr">
        <is>
          <t>BAZIC 70 Ct. 1.5" X 2" Neon Stick On Notes (4/Pack)</t>
        </is>
      </c>
      <c r="C965" t="n">
        <v>144</v>
      </c>
      <c r="D965" t="n">
        <v>24</v>
      </c>
    </row>
    <row r="966">
      <c r="A966" t="n">
        <v>514</v>
      </c>
      <c r="B966" t="inlineStr">
        <is>
          <t>BAZIC 100 Ct. Quad-Ruled 4-1" Spiral Notebook</t>
        </is>
      </c>
      <c r="C966" t="n">
        <v>24</v>
      </c>
      <c r="D966" t="inlineStr"/>
    </row>
    <row r="967">
      <c r="A967" t="n">
        <v>5142</v>
      </c>
      <c r="B967" t="inlineStr">
        <is>
          <t>BAZIC 80 Ct. 1" X 3" Neon Page Markers (6/Pack)</t>
        </is>
      </c>
      <c r="C967" t="n">
        <v>144</v>
      </c>
      <c r="D967" t="n">
        <v>24</v>
      </c>
    </row>
    <row r="968">
      <c r="A968" t="n">
        <v>5143</v>
      </c>
      <c r="B968" t="inlineStr">
        <is>
          <t>BAZIC 100 Ct. 0.5" X 1.75" Neon Page Markers (10/Pack)</t>
        </is>
      </c>
      <c r="C968" t="n">
        <v>144</v>
      </c>
      <c r="D968" t="n">
        <v>24</v>
      </c>
    </row>
    <row r="969">
      <c r="A969" t="n">
        <v>515</v>
      </c>
      <c r="B969" t="inlineStr">
        <is>
          <t>BAZIC 200 Ct. 3" X 5" Ruled White Index Card</t>
        </is>
      </c>
      <c r="C969" t="n">
        <v>36</v>
      </c>
      <c r="D969" t="inlineStr"/>
    </row>
    <row r="970">
      <c r="A970" t="n">
        <v>5153</v>
      </c>
      <c r="B970" t="inlineStr">
        <is>
          <t>BAZIC 25 Ct. 1" X 1.7" Neon Color Standard Flags (6/Pack)</t>
        </is>
      </c>
      <c r="C970" t="n">
        <v>288</v>
      </c>
      <c r="D970" t="n">
        <v>24</v>
      </c>
    </row>
    <row r="971">
      <c r="A971" t="n">
        <v>5154</v>
      </c>
      <c r="B971" t="inlineStr">
        <is>
          <t>BAZIC 25 Ct. 0.5" X 1.7" Neon Color Coding Flags (10/Pack)</t>
        </is>
      </c>
      <c r="C971" t="n">
        <v>288</v>
      </c>
      <c r="D971" t="n">
        <v>24</v>
      </c>
    </row>
    <row r="972">
      <c r="A972" t="n">
        <v>5155</v>
      </c>
      <c r="B972" t="inlineStr">
        <is>
          <t>BAZIC 25 Ct. 0.5" X 1.7" Neon Color Arrow Flags (10/Pack)</t>
        </is>
      </c>
      <c r="C972" t="n">
        <v>288</v>
      </c>
      <c r="D972" t="n">
        <v>24</v>
      </c>
    </row>
    <row r="973">
      <c r="A973" t="n">
        <v>5156</v>
      </c>
      <c r="B973" t="inlineStr">
        <is>
          <t>BAZIC 20 Ct. 0.5" X 1.7" Printed Arrow Flags (8/Pack)</t>
        </is>
      </c>
      <c r="C973" t="n">
        <v>288</v>
      </c>
      <c r="D973" t="n">
        <v>24</v>
      </c>
    </row>
    <row r="974">
      <c r="A974" t="n">
        <v>5157</v>
      </c>
      <c r="B974" t="inlineStr">
        <is>
          <t>BAZIC 6 Ct. 2" x 1.5" Filing Tabs (5/Pack)</t>
        </is>
      </c>
      <c r="C974" t="n">
        <v>288</v>
      </c>
      <c r="D974" t="n">
        <v>24</v>
      </c>
    </row>
    <row r="975">
      <c r="A975" t="n">
        <v>516</v>
      </c>
      <c r="B975" t="inlineStr">
        <is>
          <t>BAZIC 100 Ct. 3" X 5" Ruled White Index Card</t>
        </is>
      </c>
      <c r="C975" t="n">
        <v>36</v>
      </c>
      <c r="D975" t="inlineStr"/>
    </row>
    <row r="976">
      <c r="A976" t="n">
        <v>5160</v>
      </c>
      <c r="B976" t="inlineStr">
        <is>
          <t>BAZIC 100 Ct. 3" X 3" Yellow Stick On Notes (12/Shrink)</t>
        </is>
      </c>
      <c r="C976" t="n">
        <v>12</v>
      </c>
    </row>
    <row r="977">
      <c r="A977" t="n">
        <v>5161</v>
      </c>
      <c r="B977" t="inlineStr">
        <is>
          <t>BAZIC 100 Ct. 3" X 3" Stick On Notes (12/Shrink)</t>
        </is>
      </c>
      <c r="C977" t="n">
        <v>12</v>
      </c>
    </row>
    <row r="978">
      <c r="A978" t="n">
        <v>5162</v>
      </c>
      <c r="B978" t="inlineStr">
        <is>
          <t>BAZIC 90 Ct. 3" X 3" Neon Stick On Notes (12/Shrink)</t>
        </is>
      </c>
      <c r="C978" t="n">
        <v>12</v>
      </c>
    </row>
    <row r="979">
      <c r="A979" t="n">
        <v>517</v>
      </c>
      <c r="B979" t="inlineStr">
        <is>
          <t>BAZIC 100 Ct. 3" X 5" Ruled Colored Index Card</t>
        </is>
      </c>
      <c r="C979" t="n">
        <v>36</v>
      </c>
    </row>
    <row r="980">
      <c r="A980" t="n">
        <v>5170</v>
      </c>
      <c r="B980" t="inlineStr">
        <is>
          <t>BAZIC 30 Ct. 0.5" x 1.7" Neon Color Coding Flags w/ Dispenser (4/Pack)</t>
        </is>
      </c>
      <c r="C980" t="n">
        <v>288</v>
      </c>
      <c r="D980" t="n">
        <v>24</v>
      </c>
    </row>
    <row r="981">
      <c r="A981" t="n">
        <v>5171</v>
      </c>
      <c r="B981" t="inlineStr">
        <is>
          <t>BAZIC 25 Ct. 0.5" x 1.7" Neon Color Printed Arrow Flags w/ Dispenser (4/Pack)</t>
        </is>
      </c>
      <c r="C981" t="n">
        <v>288</v>
      </c>
      <c r="D981" t="n">
        <v>24</v>
      </c>
    </row>
    <row r="982">
      <c r="A982" t="n">
        <v>5172</v>
      </c>
      <c r="B982" t="inlineStr">
        <is>
          <t>BAZIC 25 Ct. 0.5" x 1.7" Neon Color Printed Sign Here Flags w/ Dispenser (4/Pack)</t>
        </is>
      </c>
      <c r="C982" t="n">
        <v>288</v>
      </c>
      <c r="D982" t="n">
        <v>24</v>
      </c>
    </row>
    <row r="983">
      <c r="A983" t="n">
        <v>5173</v>
      </c>
      <c r="B983" t="inlineStr">
        <is>
          <t>BAZIC 30 Ct. 1" x 1.7" Neon Color Standard Flags w/ Dispenser (2/Pack)</t>
        </is>
      </c>
      <c r="C983" t="n">
        <v>288</v>
      </c>
      <c r="D983" t="n">
        <v>24</v>
      </c>
    </row>
    <row r="984">
      <c r="A984" t="n">
        <v>5174</v>
      </c>
      <c r="B984" t="inlineStr">
        <is>
          <t>BAZIC 25 Ct. 1" x 1.7" Yellow Color Printed Sign Here Flags w/ Dispenser (2/Pack)</t>
        </is>
      </c>
      <c r="C984" t="n">
        <v>288</v>
      </c>
      <c r="D984" t="n">
        <v>24</v>
      </c>
    </row>
    <row r="985">
      <c r="A985" t="n">
        <v>518</v>
      </c>
      <c r="B985" t="inlineStr">
        <is>
          <t>BAZIC 180 Ct. 4" X 5.5" Spiral Fat Book</t>
        </is>
      </c>
      <c r="C985" t="n">
        <v>48</v>
      </c>
    </row>
    <row r="986">
      <c r="A986" t="n">
        <v>519</v>
      </c>
      <c r="B986" t="inlineStr">
        <is>
          <t>BAZIC 50 Ct. Spiral Bound 3" X 5" Ruled White Index Card</t>
        </is>
      </c>
      <c r="C986" t="n">
        <v>36</v>
      </c>
      <c r="D986" t="inlineStr"/>
    </row>
    <row r="987">
      <c r="A987" t="n">
        <v>520</v>
      </c>
      <c r="B987" t="inlineStr">
        <is>
          <t>BAZIC 100 Ct. 3" X 5" Unruled White Index Card</t>
        </is>
      </c>
      <c r="C987" t="n">
        <v>36</v>
      </c>
      <c r="D987" t="inlineStr"/>
    </row>
    <row r="988">
      <c r="A988" t="n">
        <v>523</v>
      </c>
      <c r="B988" t="inlineStr">
        <is>
          <t>BAZIC 100 Ct. 5" X 8" Ruled White Index Card</t>
        </is>
      </c>
      <c r="C988" t="n">
        <v>24</v>
      </c>
    </row>
    <row r="989">
      <c r="A989" t="n">
        <v>524</v>
      </c>
      <c r="B989" t="inlineStr">
        <is>
          <t>BAZIC 6" X 9" Clasp Envelope (5/Pack)</t>
        </is>
      </c>
      <c r="C989" t="n">
        <v>48</v>
      </c>
    </row>
    <row r="990">
      <c r="A990" t="n">
        <v>525</v>
      </c>
      <c r="B990" t="inlineStr">
        <is>
          <t>BAZIC 9" X 12" Clasp Envelope (4/Pack)</t>
        </is>
      </c>
      <c r="C990" t="n">
        <v>48</v>
      </c>
    </row>
    <row r="991">
      <c r="A991" t="n">
        <v>526</v>
      </c>
      <c r="B991" t="inlineStr">
        <is>
          <t>BAZIC 10"  X 13" Clasp Envelope (3/Pack)</t>
        </is>
      </c>
      <c r="C991" t="n">
        <v>48</v>
      </c>
    </row>
    <row r="992">
      <c r="A992" t="n">
        <v>527</v>
      </c>
      <c r="B992" t="inlineStr">
        <is>
          <t>BAZIC 16 Ct. 18" X 12" Construction Paper Pad</t>
        </is>
      </c>
      <c r="C992" t="n">
        <v>48</v>
      </c>
      <c r="D992" t="inlineStr"/>
    </row>
    <row r="993">
      <c r="A993" t="n">
        <v>528</v>
      </c>
      <c r="B993" t="inlineStr">
        <is>
          <t>BAZIC 32 Ct. 9" X 12" Construction Paper Pad</t>
        </is>
      </c>
      <c r="C993" t="n">
        <v>48</v>
      </c>
    </row>
    <row r="994">
      <c r="A994" t="n">
        <v>529</v>
      </c>
      <c r="B994" t="inlineStr">
        <is>
          <t>BAZIC 11" X 14" Multi Color Poster Board (5/Pack)</t>
        </is>
      </c>
      <c r="C994" t="n">
        <v>48</v>
      </c>
      <c r="D994" t="inlineStr"/>
    </row>
    <row r="995">
      <c r="A995" t="n">
        <v>530</v>
      </c>
      <c r="B995" t="inlineStr">
        <is>
          <t>BAZIC 22" X 14" White Poster Board (3/Pack)</t>
        </is>
      </c>
      <c r="C995" t="n">
        <v>48</v>
      </c>
      <c r="D995" t="inlineStr"/>
    </row>
    <row r="996">
      <c r="A996" t="n">
        <v>532</v>
      </c>
      <c r="B996" t="inlineStr">
        <is>
          <t>BAZIC Addition Flash Cards (36/Pack)</t>
        </is>
      </c>
      <c r="C996" t="n">
        <v>72</v>
      </c>
      <c r="D996" t="n">
        <v>24</v>
      </c>
    </row>
    <row r="997">
      <c r="A997" t="n">
        <v>533</v>
      </c>
      <c r="B997" t="inlineStr">
        <is>
          <t>BAZIC Subtraction Flash Cards (36/Pack)</t>
        </is>
      </c>
      <c r="C997" t="n">
        <v>72</v>
      </c>
      <c r="D997" t="n">
        <v>24</v>
      </c>
    </row>
    <row r="998">
      <c r="A998" t="n">
        <v>534</v>
      </c>
      <c r="B998" t="inlineStr">
        <is>
          <t>BAZIC Multiplication Flash Cards (36/Pack)</t>
        </is>
      </c>
      <c r="C998" t="n">
        <v>72</v>
      </c>
      <c r="D998" t="n">
        <v>24</v>
      </c>
    </row>
    <row r="999">
      <c r="A999" t="n">
        <v>535</v>
      </c>
      <c r="B999" t="inlineStr">
        <is>
          <t>BAZIC Division Flash Cards (36/Pack)</t>
        </is>
      </c>
      <c r="C999" t="n">
        <v>72</v>
      </c>
      <c r="D999" t="n">
        <v>24</v>
      </c>
    </row>
    <row r="1000">
      <c r="A1000" t="n">
        <v>537</v>
      </c>
      <c r="B1000" t="inlineStr">
        <is>
          <t>BAZIC C/R 70 Ct. 1-Subject Poly Cover Spiral Notebook</t>
        </is>
      </c>
      <c r="C1000" t="n">
        <v>24</v>
      </c>
    </row>
    <row r="1001">
      <c r="A1001" t="n">
        <v>538</v>
      </c>
      <c r="B1001" t="inlineStr">
        <is>
          <t>BAZIC W/R 70 Ct. 1-Subject Poly Cover Spiral Notebook</t>
        </is>
      </c>
      <c r="C1001" t="n">
        <v>24</v>
      </c>
      <c r="D1001" t="inlineStr"/>
    </row>
    <row r="1002">
      <c r="A1002" t="n">
        <v>539</v>
      </c>
      <c r="B1002" t="inlineStr">
        <is>
          <t>BAZIC 50 Ct. 5" X 8" Ruled White Index Card</t>
        </is>
      </c>
      <c r="C1002" t="n">
        <v>36</v>
      </c>
      <c r="D1002" t="inlineStr"/>
    </row>
    <row r="1003">
      <c r="A1003" t="n">
        <v>5400</v>
      </c>
      <c r="B1003" t="inlineStr">
        <is>
          <t>BAZIC 20" X 30" Fluorescent Green Foam Board</t>
        </is>
      </c>
      <c r="C1003" t="n">
        <v>25</v>
      </c>
      <c r="D1003" t="inlineStr"/>
    </row>
    <row r="1004">
      <c r="A1004" t="n">
        <v>5401</v>
      </c>
      <c r="B1004" t="inlineStr">
        <is>
          <t>BAZIC 20" X 30" Fluorescent Pink Foam Board</t>
        </is>
      </c>
      <c r="C1004" t="n">
        <v>25</v>
      </c>
    </row>
    <row r="1005">
      <c r="A1005" t="n">
        <v>5402</v>
      </c>
      <c r="B1005" t="inlineStr">
        <is>
          <t>BAZIC 20" X 30" Fluorescent Orange Foam Board</t>
        </is>
      </c>
      <c r="C1005" t="n">
        <v>25</v>
      </c>
    </row>
    <row r="1006">
      <c r="A1006" t="n">
        <v>5403</v>
      </c>
      <c r="B1006" t="inlineStr">
        <is>
          <t>BAZIC 20" X 30" Fluorescent Yellow Foam Board</t>
        </is>
      </c>
      <c r="C1006" t="n">
        <v>25</v>
      </c>
      <c r="D1006" t="inlineStr"/>
    </row>
    <row r="1007">
      <c r="A1007" t="n">
        <v>5407</v>
      </c>
      <c r="B1007" t="inlineStr">
        <is>
          <t>BAZIC 20" X 30" Sky Blue Foam Board</t>
        </is>
      </c>
      <c r="C1007" t="n">
        <v>25</v>
      </c>
      <c r="D1007" t="inlineStr"/>
    </row>
    <row r="1008">
      <c r="A1008" t="n">
        <v>5408</v>
      </c>
      <c r="B1008" t="inlineStr">
        <is>
          <t>BAZIC 20" X 30" Brown Foam Board</t>
        </is>
      </c>
      <c r="C1008" t="n">
        <v>25</v>
      </c>
      <c r="D1008" t="inlineStr"/>
    </row>
    <row r="1009">
      <c r="A1009" t="n">
        <v>5409</v>
      </c>
      <c r="B1009" t="inlineStr">
        <is>
          <t>BAZIC 20" X 30" Slate Gray Foam Board</t>
        </is>
      </c>
      <c r="C1009" t="n">
        <v>25</v>
      </c>
      <c r="D1009" t="inlineStr"/>
    </row>
    <row r="1010">
      <c r="A1010" t="n">
        <v>541</v>
      </c>
      <c r="B1010" t="inlineStr">
        <is>
          <t>BAZIC 22" X 14" Asst. Color Poster Board (5/Pack)</t>
        </is>
      </c>
      <c r="C1010" t="n">
        <v>48</v>
      </c>
    </row>
    <row r="1011">
      <c r="A1011" t="n">
        <v>5412</v>
      </c>
      <c r="B1011" t="inlineStr">
        <is>
          <t>BAZIC 11" X 14" Metallic Poster Board (5/Pack)</t>
        </is>
      </c>
      <c r="C1011" t="n">
        <v>48</v>
      </c>
      <c r="D1011" t="inlineStr"/>
    </row>
    <row r="1012">
      <c r="A1012" t="n">
        <v>5413</v>
      </c>
      <c r="B1012" t="inlineStr">
        <is>
          <t>BAZIC 11" X 14" Glitter Poster Board (3/Pack)</t>
        </is>
      </c>
      <c r="C1012" t="n">
        <v>48</v>
      </c>
    </row>
    <row r="1013">
      <c r="A1013" t="n">
        <v>5414</v>
      </c>
      <c r="B1013" t="inlineStr">
        <is>
          <t>BAZIC 11" X 14" White Poster Board w/Glitter Frame (5/Pack)</t>
        </is>
      </c>
      <c r="C1013" t="n">
        <v>48</v>
      </c>
      <c r="D1013" t="inlineStr"/>
    </row>
    <row r="1014">
      <c r="A1014" t="n">
        <v>5418</v>
      </c>
      <c r="B1014" t="inlineStr">
        <is>
          <t>BAZIC 22" X 28" Metallic Gold Poster Board</t>
        </is>
      </c>
      <c r="C1014" t="n">
        <v>25</v>
      </c>
    </row>
    <row r="1015">
      <c r="A1015" t="n">
        <v>5419</v>
      </c>
      <c r="B1015" t="inlineStr">
        <is>
          <t>BAZIC 22" X 28" Metallic Silver Poster Board</t>
        </is>
      </c>
      <c r="C1015" t="n">
        <v>25</v>
      </c>
      <c r="D1015" t="inlineStr"/>
    </row>
    <row r="1016">
      <c r="A1016" t="n">
        <v>542</v>
      </c>
      <c r="B1016" t="inlineStr">
        <is>
          <t>BAZIC 50 Ct. 10.5" X 8" Cursive Writing Pad</t>
        </is>
      </c>
      <c r="C1016" t="n">
        <v>48</v>
      </c>
      <c r="D1016" t="inlineStr"/>
    </row>
    <row r="1017">
      <c r="A1017" t="n">
        <v>5425</v>
      </c>
      <c r="B1017" t="inlineStr">
        <is>
          <t>BAZIC 6" x 9.25" (#0) Metallic Bubble Mailers</t>
        </is>
      </c>
      <c r="C1017" t="n">
        <v>48</v>
      </c>
    </row>
    <row r="1018">
      <c r="A1018" t="n">
        <v>5426</v>
      </c>
      <c r="B1018" t="inlineStr">
        <is>
          <t>BAZIC 8.5" x 11.25" (#2) Metallic Bubble Mailers</t>
        </is>
      </c>
      <c r="C1018" t="n">
        <v>24</v>
      </c>
      <c r="D1018" t="inlineStr"/>
    </row>
    <row r="1019">
      <c r="A1019" t="n">
        <v>5427</v>
      </c>
      <c r="B1019" t="inlineStr">
        <is>
          <t>BAZIC 10.5" x 15" (#5) Metallic Bubble Mailers</t>
        </is>
      </c>
      <c r="C1019" t="n">
        <v>24</v>
      </c>
      <c r="D1019" t="inlineStr"/>
    </row>
    <row r="1020">
      <c r="A1020" t="n">
        <v>543</v>
      </c>
      <c r="B1020" t="inlineStr">
        <is>
          <t>BAZIC 50 Ct. 10.5" X 8" Manuscript Writing Pad</t>
        </is>
      </c>
      <c r="C1020" t="n">
        <v>48</v>
      </c>
      <c r="D1020" t="inlineStr"/>
    </row>
    <row r="1021">
      <c r="A1021" t="n">
        <v>5430</v>
      </c>
      <c r="B1021" t="inlineStr">
        <is>
          <t>BAZIC 6" x 9.25" (#0) Poly Bubble Mailer (4/Pack)</t>
        </is>
      </c>
      <c r="C1021" t="n">
        <v>24</v>
      </c>
    </row>
    <row r="1022">
      <c r="A1022" t="n">
        <v>5431</v>
      </c>
      <c r="B1022" t="inlineStr">
        <is>
          <t>BAZIC 8.5" x 11.25" (#2) Poly Bubble Mailer (3/Pack)</t>
        </is>
      </c>
      <c r="C1022" t="n">
        <v>24</v>
      </c>
    </row>
    <row r="1023">
      <c r="A1023" t="n">
        <v>5432</v>
      </c>
      <c r="B1023" t="inlineStr">
        <is>
          <t>BAZIC 10.5" x 15" (#5) Poly Bubble Mailer (2/Pack)</t>
        </is>
      </c>
      <c r="C1023" t="n">
        <v>24</v>
      </c>
    </row>
    <row r="1024">
      <c r="A1024" t="n">
        <v>5435</v>
      </c>
      <c r="B1024" t="inlineStr">
        <is>
          <t>BAZIC 6" x 9.25" (#0) Poly Bubble Mailer (25/Pack)</t>
        </is>
      </c>
      <c r="C1024" t="n">
        <v>10</v>
      </c>
    </row>
    <row r="1025">
      <c r="A1025" t="n">
        <v>5436</v>
      </c>
      <c r="B1025" t="inlineStr">
        <is>
          <t>BAZIC 8.5" x 11.25" (#2) Poly Bubble Mailer (25/Pack)</t>
        </is>
      </c>
      <c r="C1025" t="n">
        <v>4</v>
      </c>
    </row>
    <row r="1026">
      <c r="A1026" t="n">
        <v>5437</v>
      </c>
      <c r="B1026" t="inlineStr">
        <is>
          <t>BAZIC 10.5" x 15" (#5) Poly Bubble Mailer (25/Pack)</t>
        </is>
      </c>
      <c r="C1026" t="n">
        <v>4</v>
      </c>
    </row>
    <row r="1027">
      <c r="A1027" t="n">
        <v>544</v>
      </c>
      <c r="B1027" t="inlineStr">
        <is>
          <t>BAZIC Numbers Flash Cards (36/Pack)</t>
        </is>
      </c>
      <c r="C1027" t="n">
        <v>72</v>
      </c>
      <c r="D1027" t="n">
        <v>24</v>
      </c>
    </row>
    <row r="1028">
      <c r="A1028" t="n">
        <v>545</v>
      </c>
      <c r="B1028" t="inlineStr">
        <is>
          <t>BAZIC Assorted Card Games</t>
        </is>
      </c>
      <c r="C1028" t="n">
        <v>72</v>
      </c>
      <c r="D1028" t="n">
        <v>24</v>
      </c>
    </row>
    <row r="1029">
      <c r="A1029" t="n">
        <v>5450</v>
      </c>
      <c r="B1029" t="inlineStr">
        <is>
          <t>BAZIC 6" x 9" Self-Seal White Catalog Envelope (6/Pack)</t>
        </is>
      </c>
      <c r="C1029" t="n">
        <v>48</v>
      </c>
    </row>
    <row r="1030">
      <c r="A1030" t="n">
        <v>5451</v>
      </c>
      <c r="B1030" t="inlineStr">
        <is>
          <t>BAZIC 9" x 12" Self-Seal White Catalog Envelope (5/Pack)</t>
        </is>
      </c>
      <c r="C1030" t="n">
        <v>48</v>
      </c>
    </row>
    <row r="1031">
      <c r="A1031" t="n">
        <v>5452</v>
      </c>
      <c r="B1031" t="inlineStr">
        <is>
          <t>BAZIC 10" x 13" Self-Seal White Catalog Envelope (4/Pack)</t>
        </is>
      </c>
      <c r="C1031" t="n">
        <v>48</v>
      </c>
    </row>
    <row r="1032">
      <c r="A1032" t="n">
        <v>5456</v>
      </c>
      <c r="B1032" t="inlineStr">
        <is>
          <t>BAZIC #10 Self-Seal White Single Window Envelopes (500/Box)</t>
        </is>
      </c>
      <c r="C1032" t="n">
        <v>5</v>
      </c>
    </row>
    <row r="1033">
      <c r="A1033" t="n">
        <v>546</v>
      </c>
      <c r="B1033" t="inlineStr">
        <is>
          <t>BAZIC 120 Ct. 5" X 7" Personal / Assignment Spiral Notebook</t>
        </is>
      </c>
      <c r="C1033" t="n">
        <v>36</v>
      </c>
      <c r="D1033" t="inlineStr"/>
    </row>
    <row r="1034">
      <c r="A1034" t="n">
        <v>5460</v>
      </c>
      <c r="B1034" t="inlineStr">
        <is>
          <t>BAZIC 150 Ct. 4" X 5.5" Poly Cover Spiral Fat Book</t>
        </is>
      </c>
      <c r="C1034" t="n">
        <v>48</v>
      </c>
      <c r="D1034" t="inlineStr"/>
    </row>
    <row r="1035">
      <c r="A1035" t="n">
        <v>547</v>
      </c>
      <c r="B1035" t="inlineStr">
        <is>
          <t>BAZIC 30 Ct. 9" X 12" Tracing Paper Pad</t>
        </is>
      </c>
      <c r="C1035" t="n">
        <v>48</v>
      </c>
      <c r="D1035" t="inlineStr"/>
    </row>
    <row r="1036">
      <c r="A1036" t="n">
        <v>5470</v>
      </c>
      <c r="B1036" t="inlineStr">
        <is>
          <t>BAZIC 80 Ct. 5" x 7" Floral Poly Cover Personal Composition Book</t>
        </is>
      </c>
      <c r="C1036" t="n">
        <v>48</v>
      </c>
      <c r="D1036" t="inlineStr"/>
    </row>
    <row r="1037">
      <c r="A1037" t="n">
        <v>5471</v>
      </c>
      <c r="B1037" t="inlineStr">
        <is>
          <t>BAZIC 80 Ct. 5" x 7" Polka Dot Poly Cover Personal Composition Book</t>
        </is>
      </c>
      <c r="C1037" t="n">
        <v>48</v>
      </c>
    </row>
    <row r="1038">
      <c r="A1038" t="n">
        <v>548</v>
      </c>
      <c r="B1038" t="inlineStr">
        <is>
          <t>BAZIC Alphabet Preschool Flash Cards (36/Pack)</t>
        </is>
      </c>
      <c r="C1038" t="n">
        <v>72</v>
      </c>
      <c r="D1038" t="n">
        <v>24</v>
      </c>
    </row>
    <row r="1039">
      <c r="A1039" t="n">
        <v>549</v>
      </c>
      <c r="B1039" t="inlineStr">
        <is>
          <t>BAZIC Colors Preschool Flash Cards (36/Pack)</t>
        </is>
      </c>
      <c r="C1039" t="n">
        <v>72</v>
      </c>
      <c r="D1039" t="n">
        <v>24</v>
      </c>
    </row>
    <row r="1040">
      <c r="A1040" t="n">
        <v>5490</v>
      </c>
      <c r="B1040" t="inlineStr">
        <is>
          <t>BAZIC C/R 100 Ct. Camouflage Composition Book</t>
        </is>
      </c>
      <c r="C1040" t="n">
        <v>48</v>
      </c>
    </row>
    <row r="1041">
      <c r="A1041" t="n">
        <v>5492</v>
      </c>
      <c r="B1041" t="inlineStr">
        <is>
          <t>BAZIC C/R 100 Ct. Polka Dot Composition Book</t>
        </is>
      </c>
      <c r="C1041" t="n">
        <v>48</v>
      </c>
    </row>
    <row r="1042">
      <c r="A1042" t="n">
        <v>5493</v>
      </c>
      <c r="B1042" t="inlineStr">
        <is>
          <t>BAZIC C/R 100 Ct. Chevron Composition Book</t>
        </is>
      </c>
      <c r="C1042" t="n">
        <v>48</v>
      </c>
    </row>
    <row r="1043">
      <c r="A1043" t="n">
        <v>5494</v>
      </c>
      <c r="B1043" t="inlineStr">
        <is>
          <t>BAZIC C/R 100 Ct. Paisley Composition Book</t>
        </is>
      </c>
      <c r="C1043" t="n">
        <v>48</v>
      </c>
    </row>
    <row r="1044">
      <c r="A1044" t="n">
        <v>5496</v>
      </c>
      <c r="B1044" t="inlineStr">
        <is>
          <t>BAZIC C/R 80 Ct. Geometric Composition Book</t>
        </is>
      </c>
      <c r="C1044" t="n">
        <v>48</v>
      </c>
      <c r="D1044" t="inlineStr"/>
    </row>
    <row r="1045">
      <c r="A1045" t="n">
        <v>550</v>
      </c>
      <c r="B1045" t="inlineStr">
        <is>
          <t>BAZIC 40 Ct. 9" X 12" Sketch Pad</t>
        </is>
      </c>
      <c r="C1045" t="n">
        <v>48</v>
      </c>
      <c r="D1045" t="inlineStr"/>
    </row>
    <row r="1046">
      <c r="A1046" t="n">
        <v>5500</v>
      </c>
      <c r="B1046" t="inlineStr">
        <is>
          <t>BAZIC C/R 70 Ct. 1-Subject Spiral Notebook (3/Pack)</t>
        </is>
      </c>
      <c r="C1046" t="n">
        <v>8</v>
      </c>
    </row>
    <row r="1047">
      <c r="A1047" t="n">
        <v>5502</v>
      </c>
      <c r="B1047" t="inlineStr">
        <is>
          <t>BAZIC C/R 120 Ct. 3-Subject Spiral Notebook (3/Pack)</t>
        </is>
      </c>
      <c r="C1047" t="n">
        <v>8</v>
      </c>
    </row>
    <row r="1048">
      <c r="A1048" t="n">
        <v>551</v>
      </c>
      <c r="B1048" t="inlineStr">
        <is>
          <t>BAZIC 20 Ct. 18" X 12" Sketch Pad</t>
        </is>
      </c>
      <c r="C1048" t="n">
        <v>48</v>
      </c>
      <c r="D1048" t="inlineStr"/>
    </row>
    <row r="1049">
      <c r="A1049" t="n">
        <v>5512</v>
      </c>
      <c r="B1049" t="inlineStr">
        <is>
          <t>BAZIC W/R 80 Ct. Black Marble Composition Book</t>
        </is>
      </c>
      <c r="C1049" t="n">
        <v>48</v>
      </c>
    </row>
    <row r="1050">
      <c r="A1050" t="n">
        <v>5513</v>
      </c>
      <c r="B1050" t="inlineStr">
        <is>
          <t>BAZIC C/R 80 Ct. Black Marble Composition Book</t>
        </is>
      </c>
      <c r="C1050" t="n">
        <v>48</v>
      </c>
    </row>
    <row r="1051">
      <c r="A1051" t="n">
        <v>5514</v>
      </c>
      <c r="B1051" t="inlineStr">
        <is>
          <t>BAZIC W/R 80 Ct. Assorted Color Marble Composition Book</t>
        </is>
      </c>
      <c r="C1051" t="n">
        <v>48</v>
      </c>
    </row>
    <row r="1052">
      <c r="A1052" t="n">
        <v>552</v>
      </c>
      <c r="B1052" t="inlineStr">
        <is>
          <t>BAZIC 75mm X 75mm 300 Ct. Color Paper Cube w/ Tray</t>
        </is>
      </c>
      <c r="C1052" t="n">
        <v>36</v>
      </c>
    </row>
    <row r="1053">
      <c r="A1053" t="n">
        <v>554</v>
      </c>
      <c r="B1053" t="inlineStr">
        <is>
          <t>BAZIC 48 Ct. 9" X 12" Construction Paper</t>
        </is>
      </c>
      <c r="C1053" t="n">
        <v>48</v>
      </c>
    </row>
    <row r="1054">
      <c r="A1054" t="n">
        <v>555</v>
      </c>
      <c r="B1054" t="inlineStr">
        <is>
          <t>BAZIC 50 Ct. 5" X 8" Canary Jr. Perforated Writing Pads (2/Pack)</t>
        </is>
      </c>
      <c r="C1054" t="n">
        <v>24</v>
      </c>
      <c r="D1054" t="inlineStr"/>
    </row>
    <row r="1055">
      <c r="A1055" t="n">
        <v>556</v>
      </c>
      <c r="B1055" t="inlineStr">
        <is>
          <t>BAZIC 50 Ct. 5" X 8" White Jr. Perforated Writing Pads (2/Pack)</t>
        </is>
      </c>
      <c r="C1055" t="n">
        <v>24</v>
      </c>
      <c r="D1055" t="inlineStr"/>
    </row>
    <row r="1056">
      <c r="A1056" t="n">
        <v>557</v>
      </c>
      <c r="B1056" t="inlineStr">
        <is>
          <t>BAZIC 100 Ct. 4" X 6" Ruled White Index Card</t>
        </is>
      </c>
      <c r="C1056" t="n">
        <v>24</v>
      </c>
      <c r="D1056" t="inlineStr"/>
    </row>
    <row r="1057">
      <c r="A1057" t="n">
        <v>558</v>
      </c>
      <c r="B1057" t="inlineStr">
        <is>
          <t>BAZIC C/R 70 Ct. 1-Subject Spiral Notebook</t>
        </is>
      </c>
      <c r="C1057" t="n">
        <v>24</v>
      </c>
      <c r="D1057" t="inlineStr"/>
    </row>
    <row r="1058">
      <c r="A1058" t="inlineStr">
        <is>
          <t>55887-59603</t>
        </is>
      </c>
      <c r="C1058" t="n">
        <v>24</v>
      </c>
    </row>
    <row r="1059">
      <c r="A1059" t="n">
        <v>559</v>
      </c>
      <c r="B1059" t="inlineStr">
        <is>
          <t>BAZIC W/R 70 Ct. 1-Subject Spiral Notebook</t>
        </is>
      </c>
      <c r="C1059" t="n">
        <v>24</v>
      </c>
    </row>
    <row r="1060">
      <c r="A1060" t="n">
        <v>560</v>
      </c>
      <c r="B1060" t="inlineStr">
        <is>
          <t>BAZIC 100 Ct. 6" X 9" Ruled Writing Tablet</t>
        </is>
      </c>
      <c r="C1060" t="n">
        <v>48</v>
      </c>
      <c r="D1060" t="inlineStr"/>
    </row>
    <row r="1061">
      <c r="A1061" t="n">
        <v>561</v>
      </c>
      <c r="B1061" t="inlineStr">
        <is>
          <t>BAZIC C/R 120 Ct. 3-Subject Spiral Notebook</t>
        </is>
      </c>
      <c r="C1061" t="n">
        <v>24</v>
      </c>
    </row>
    <row r="1062">
      <c r="A1062" t="n">
        <v>562</v>
      </c>
      <c r="B1062" t="inlineStr">
        <is>
          <t>BAZIC W/R 120 Ct. 3-Subject Spiral Notebook</t>
        </is>
      </c>
      <c r="C1062" t="n">
        <v>24</v>
      </c>
      <c r="D1062" t="inlineStr"/>
    </row>
    <row r="1063">
      <c r="A1063" t="n">
        <v>563</v>
      </c>
      <c r="B1063" t="inlineStr">
        <is>
          <t>BAZIC C/R 120 Ct. 9.5" X 5.75" 3-Subject Spiral Notebook</t>
        </is>
      </c>
      <c r="C1063" t="n">
        <v>24</v>
      </c>
      <c r="D1063" t="inlineStr"/>
    </row>
    <row r="1064">
      <c r="A1064" t="n">
        <v>564</v>
      </c>
      <c r="B1064" t="inlineStr">
        <is>
          <t>BAZIC W/R 120 Ct. 9.5" X 5.75" 3-Subject Spiral Notebook</t>
        </is>
      </c>
      <c r="C1064" t="n">
        <v>24</v>
      </c>
      <c r="D1064" t="inlineStr"/>
    </row>
    <row r="1065">
      <c r="A1065" t="n">
        <v>565</v>
      </c>
      <c r="B1065" t="inlineStr">
        <is>
          <t>BAZIC C/R 100 Ct. Filler Paper</t>
        </is>
      </c>
      <c r="C1065" t="n">
        <v>36</v>
      </c>
      <c r="D1065" t="inlineStr"/>
    </row>
    <row r="1066">
      <c r="A1066" t="n">
        <v>566</v>
      </c>
      <c r="B1066" t="inlineStr">
        <is>
          <t>BAZIC W/R 100 Ct. Filler Paper</t>
        </is>
      </c>
      <c r="C1066" t="n">
        <v>36</v>
      </c>
    </row>
    <row r="1067">
      <c r="A1067" t="n">
        <v>567</v>
      </c>
      <c r="B1067" t="inlineStr">
        <is>
          <t>BAZIC C/R 150 Ct. Filler Paper</t>
        </is>
      </c>
      <c r="C1067" t="n">
        <v>24</v>
      </c>
    </row>
    <row r="1068">
      <c r="A1068" t="n">
        <v>568</v>
      </c>
      <c r="B1068" t="inlineStr">
        <is>
          <t>BAZIC W/R 150 Ct. Filler Paper</t>
        </is>
      </c>
      <c r="C1068" t="n">
        <v>24</v>
      </c>
      <c r="D1068" t="inlineStr"/>
    </row>
    <row r="1069">
      <c r="A1069" t="n">
        <v>569</v>
      </c>
      <c r="B1069" t="inlineStr">
        <is>
          <t>BAZIC 100 Ct. 4-1" Quad-Ruled Filler Paper</t>
        </is>
      </c>
      <c r="C1069" t="n">
        <v>36</v>
      </c>
      <c r="D1069" t="inlineStr"/>
    </row>
    <row r="1070">
      <c r="A1070" t="n">
        <v>570</v>
      </c>
      <c r="B1070" t="inlineStr">
        <is>
          <t>BAZIC 50 Ct. View Poly Spiral Bound 3" x 5" Ruled White Index Card w/ 2-Tab Divider</t>
        </is>
      </c>
      <c r="C1070" t="n">
        <v>24</v>
      </c>
      <c r="D1070" t="inlineStr"/>
    </row>
    <row r="1071">
      <c r="A1071" t="n">
        <v>571</v>
      </c>
      <c r="B1071" t="inlineStr">
        <is>
          <t>BAZIC 70 Ct. 6" X 9" Green Tint Gregg Ruled Steno Book</t>
        </is>
      </c>
      <c r="C1071" t="n">
        <v>48</v>
      </c>
      <c r="D1071" t="inlineStr"/>
    </row>
    <row r="1072">
      <c r="A1072" t="n">
        <v>572</v>
      </c>
      <c r="B1072" t="inlineStr">
        <is>
          <t>BAZIC #6 3/4 Self-Seal White Envelopes (100/Pack)</t>
        </is>
      </c>
      <c r="C1072" t="n">
        <v>24</v>
      </c>
    </row>
    <row r="1073">
      <c r="A1073" t="n">
        <v>573</v>
      </c>
      <c r="B1073" t="inlineStr">
        <is>
          <t>BAZIC #6 3/4 Self-Seal Security Envelopes (80/Pack)</t>
        </is>
      </c>
      <c r="C1073" t="n">
        <v>24</v>
      </c>
    </row>
    <row r="1074">
      <c r="A1074" t="n">
        <v>574</v>
      </c>
      <c r="B1074" t="inlineStr">
        <is>
          <t>BAZIC #10 Self-Seal White Envelopes (50/Pack)</t>
        </is>
      </c>
      <c r="C1074" t="n">
        <v>24</v>
      </c>
      <c r="D1074" t="inlineStr"/>
    </row>
    <row r="1075">
      <c r="A1075" t="n">
        <v>575</v>
      </c>
      <c r="B1075" t="inlineStr">
        <is>
          <t>BAZIC #10 Self-Seal Security Envelopes (40/Pack)</t>
        </is>
      </c>
      <c r="C1075" t="n">
        <v>24</v>
      </c>
    </row>
    <row r="1076">
      <c r="A1076" t="n">
        <v>577</v>
      </c>
      <c r="B1076" t="inlineStr">
        <is>
          <t>BAZIC 80 Ct. 6" X 9" White Paper Gregg Ruled Steno Book</t>
        </is>
      </c>
      <c r="C1076" t="n">
        <v>48</v>
      </c>
      <c r="D1076" t="inlineStr"/>
    </row>
    <row r="1077">
      <c r="A1077" t="n">
        <v>578</v>
      </c>
      <c r="B1077" t="inlineStr">
        <is>
          <t>BAZIC 80 Ct. 8.5" X 11" Reversible 4"/5" Quad Ruled Wireless Notebook</t>
        </is>
      </c>
      <c r="C1077" t="n">
        <v>24</v>
      </c>
      <c r="D1077" t="inlineStr"/>
    </row>
    <row r="1078">
      <c r="A1078" t="n">
        <v>579</v>
      </c>
      <c r="B1078" t="inlineStr">
        <is>
          <t>BAZIC C/R 150 Ct. 5-Subject Spiral Notebook</t>
        </is>
      </c>
      <c r="C1078" t="n">
        <v>24</v>
      </c>
      <c r="D1078" t="inlineStr"/>
    </row>
    <row r="1079">
      <c r="A1079" t="n">
        <v>580</v>
      </c>
      <c r="B1079" t="inlineStr">
        <is>
          <t>BAZIC W/R 150 Ct. 5-Subject Spiral Notebook</t>
        </is>
      </c>
      <c r="C1079" t="n">
        <v>24</v>
      </c>
    </row>
    <row r="1080">
      <c r="A1080" t="n">
        <v>583</v>
      </c>
      <c r="B1080" t="inlineStr">
        <is>
          <t>BAZIC 96 Ct. 9" X 12" Construction Paper</t>
        </is>
      </c>
      <c r="C1080" t="n">
        <v>24</v>
      </c>
    </row>
    <row r="1081">
      <c r="A1081" t="n">
        <v>588</v>
      </c>
      <c r="B1081" t="inlineStr">
        <is>
          <t>BAZIC 17" X 22" Undated 12-Month Desk Pad Calendar</t>
        </is>
      </c>
      <c r="C1081" t="n">
        <v>24</v>
      </c>
      <c r="D1081" t="inlineStr"/>
    </row>
    <row r="1082">
      <c r="A1082" t="n">
        <v>589</v>
      </c>
      <c r="B1082" t="inlineStr">
        <is>
          <t>BAZIC 20" X 30" White Foam Board</t>
        </is>
      </c>
      <c r="C1082" t="n">
        <v>50</v>
      </c>
    </row>
    <row r="1083">
      <c r="A1083" t="n">
        <v>590</v>
      </c>
      <c r="B1083" t="inlineStr">
        <is>
          <t>BAZIC 20" X 30" Red Foam Board</t>
        </is>
      </c>
      <c r="C1083" t="n">
        <v>25</v>
      </c>
      <c r="D1083" t="inlineStr"/>
    </row>
    <row r="1084">
      <c r="A1084" t="n">
        <v>591</v>
      </c>
      <c r="B1084" t="inlineStr">
        <is>
          <t>BAZIC 20" X 30" Blue Foam Board</t>
        </is>
      </c>
      <c r="C1084" t="n">
        <v>25</v>
      </c>
    </row>
    <row r="1085">
      <c r="A1085" t="n">
        <v>592</v>
      </c>
      <c r="B1085" t="inlineStr">
        <is>
          <t>BAZIC 20" X 30" Green Foam Board</t>
        </is>
      </c>
      <c r="C1085" t="n">
        <v>25</v>
      </c>
      <c r="D1085" t="inlineStr"/>
    </row>
    <row r="1086">
      <c r="A1086" t="n">
        <v>593</v>
      </c>
      <c r="B1086" t="inlineStr">
        <is>
          <t>BAZIC 20" X 30" Yellow Foam Board</t>
        </is>
      </c>
      <c r="C1086" t="n">
        <v>25</v>
      </c>
      <c r="D1086" t="inlineStr"/>
    </row>
    <row r="1087">
      <c r="A1087" t="n">
        <v>594</v>
      </c>
      <c r="B1087" t="inlineStr">
        <is>
          <t>BAZIC 20" X 30" Black Foam Board</t>
        </is>
      </c>
      <c r="C1087" t="n">
        <v>25</v>
      </c>
    </row>
    <row r="1088">
      <c r="A1088" t="n">
        <v>595</v>
      </c>
      <c r="B1088" t="inlineStr">
        <is>
          <t>BAZIC 20" X 30" Pink Foam Board</t>
        </is>
      </c>
      <c r="C1088" t="n">
        <v>25</v>
      </c>
    </row>
    <row r="1089">
      <c r="A1089" t="n">
        <v>596</v>
      </c>
      <c r="B1089" t="inlineStr">
        <is>
          <t>BAZIC 75 Ct. 3" X 5" Ruled Fluorescent Colored Index Card</t>
        </is>
      </c>
      <c r="C1089" t="n">
        <v>36</v>
      </c>
      <c r="D1089" t="inlineStr"/>
    </row>
    <row r="1090">
      <c r="A1090" t="n">
        <v>597</v>
      </c>
      <c r="B1090" t="inlineStr">
        <is>
          <t>BAZIC 50 Ct. 8.5" X 11.75" Canary Perforated Writing Pads</t>
        </is>
      </c>
      <c r="C1090" t="n">
        <v>48</v>
      </c>
    </row>
    <row r="1091">
      <c r="A1091" t="n">
        <v>598</v>
      </c>
      <c r="B1091" t="inlineStr">
        <is>
          <t>BAZIC 50 Ct. 8.5" X 11.75" White Perforated Writing Pads</t>
        </is>
      </c>
      <c r="C1091" t="n">
        <v>48</v>
      </c>
    </row>
    <row r="1092">
      <c r="A1092" t="n">
        <v>599</v>
      </c>
      <c r="B1092" t="inlineStr">
        <is>
          <t>BAZIC 11" X 17" Undated 12-Month Desk Pad Calendar</t>
        </is>
      </c>
      <c r="C1092" t="n">
        <v>48</v>
      </c>
    </row>
    <row r="1093">
      <c r="A1093" t="n">
        <v>600</v>
      </c>
      <c r="B1093" t="inlineStr">
        <is>
          <t>BAZIC Mini Cushion Grip Standard (26/6) Stapler w/ 500 Ct. Staples</t>
        </is>
      </c>
      <c r="C1093" t="n">
        <v>144</v>
      </c>
      <c r="D1093" t="n">
        <v>24</v>
      </c>
    </row>
    <row r="1094">
      <c r="A1094" t="n">
        <v>6001</v>
      </c>
      <c r="B1094" t="inlineStr">
        <is>
          <t>BAZIC 8 oz White Board Cleaner</t>
        </is>
      </c>
      <c r="C1094" t="n">
        <v>48</v>
      </c>
      <c r="D1094" t="n">
        <v>12</v>
      </c>
    </row>
    <row r="1095">
      <c r="A1095" t="n">
        <v>6002</v>
      </c>
      <c r="B1095" t="inlineStr">
        <is>
          <t>BAZIC 4 oz White Board Cleaner</t>
        </is>
      </c>
      <c r="C1095" t="n">
        <v>72</v>
      </c>
      <c r="D1095" t="n">
        <v>24</v>
      </c>
    </row>
    <row r="1096">
      <c r="A1096" t="n">
        <v>6003</v>
      </c>
      <c r="B1096" t="inlineStr">
        <is>
          <t>BAZIC Felt Chalkboard/Whiteboard Eraser</t>
        </is>
      </c>
      <c r="C1096" t="n">
        <v>144</v>
      </c>
      <c r="D1096" t="n">
        <v>24</v>
      </c>
    </row>
    <row r="1097">
      <c r="A1097" t="n">
        <v>6004</v>
      </c>
      <c r="B1097" t="inlineStr">
        <is>
          <t>BAZIC Peel-Away Whiteboard Eraser</t>
        </is>
      </c>
      <c r="C1097" t="n">
        <v>144</v>
      </c>
      <c r="D1097" t="n">
        <v>24</v>
      </c>
    </row>
    <row r="1098">
      <c r="A1098" t="n">
        <v>6005</v>
      </c>
      <c r="B1098" t="inlineStr">
        <is>
          <t>BAZIC Felt Chalkboard/Whiteboard Eraser w/ Hanger</t>
        </is>
      </c>
      <c r="C1098" t="n">
        <v>144</v>
      </c>
      <c r="D1098" t="n">
        <v>24</v>
      </c>
    </row>
    <row r="1099">
      <c r="A1099" t="n">
        <v>6006</v>
      </c>
      <c r="B1099" t="inlineStr">
        <is>
          <t>BAZIC Magnetic Whiteboard Eraser w/ Foam Comfort Grip</t>
        </is>
      </c>
      <c r="C1099" t="n">
        <v>144</v>
      </c>
      <c r="D1099" t="n">
        <v>24</v>
      </c>
    </row>
    <row r="1100">
      <c r="A1100" t="n">
        <v>6007</v>
      </c>
      <c r="B1100" t="inlineStr">
        <is>
          <t>BAZIC Ergonomic Magnetic Whiteboard Eraser</t>
        </is>
      </c>
      <c r="C1100" t="n">
        <v>144</v>
      </c>
      <c r="D1100" t="n">
        <v>24</v>
      </c>
    </row>
    <row r="1101">
      <c r="A1101" t="n">
        <v>601</v>
      </c>
      <c r="B1101" t="inlineStr">
        <is>
          <t>BAZIC Mini Standard (26/6) Stapler w/ 500 Ct. Staples</t>
        </is>
      </c>
      <c r="C1101" t="n">
        <v>144</v>
      </c>
      <c r="D1101" t="n">
        <v>24</v>
      </c>
    </row>
    <row r="1102">
      <c r="A1102" t="n">
        <v>6010</v>
      </c>
      <c r="B1102" t="inlineStr">
        <is>
          <t>BAZIC 8.5" X 11" Dry Erase Board w/ Marker</t>
        </is>
      </c>
      <c r="C1102" t="n">
        <v>12</v>
      </c>
      <c r="D1102" t="inlineStr"/>
    </row>
    <row r="1103">
      <c r="A1103" t="n">
        <v>6011</v>
      </c>
      <c r="B1103" t="inlineStr">
        <is>
          <t>BAZIC 8.5" X 11" Magnetic Dry Erase Board w/ Marker &amp; 2 Magnets</t>
        </is>
      </c>
      <c r="C1103" t="n">
        <v>12</v>
      </c>
    </row>
    <row r="1104">
      <c r="A1104" t="n">
        <v>6012</v>
      </c>
      <c r="B1104" t="inlineStr">
        <is>
          <t>BAZIC 11" X 14" Magnetic Dry Erase Board w/ Marker &amp; 2 Magnets</t>
        </is>
      </c>
      <c r="C1104" t="n">
        <v>12</v>
      </c>
    </row>
    <row r="1105">
      <c r="A1105" t="n">
        <v>6013</v>
      </c>
      <c r="B1105" t="inlineStr">
        <is>
          <t>BAZIC 11" X 17" Magnetic Dry Erase Board w/ Marker &amp; 2 Magnets</t>
        </is>
      </c>
      <c r="C1105" t="n">
        <v>12</v>
      </c>
    </row>
    <row r="1106">
      <c r="A1106" t="n">
        <v>6015</v>
      </c>
      <c r="B1106" t="inlineStr">
        <is>
          <t>BAZIC Asstd Color 8.5" X 11" Dry Erase Board w/ Marker</t>
        </is>
      </c>
      <c r="C1106" t="n">
        <v>12</v>
      </c>
    </row>
    <row r="1107">
      <c r="A1107" t="n">
        <v>6016</v>
      </c>
      <c r="B1107" t="inlineStr">
        <is>
          <t>BAZIC 7.4" X 10.3" Double Sided Dry Erase Learning Board w/ Marker</t>
        </is>
      </c>
      <c r="C1107" t="n">
        <v>72</v>
      </c>
      <c r="D1107" t="n">
        <v>24</v>
      </c>
    </row>
    <row r="1108">
      <c r="A1108" t="n">
        <v>6017</v>
      </c>
      <c r="B1108" t="inlineStr">
        <is>
          <t>BAZIC 9" X 12" Double Sided Dry Erase Learning Board w/ Marker</t>
        </is>
      </c>
      <c r="C1108" t="n">
        <v>24</v>
      </c>
      <c r="D1108" t="inlineStr"/>
    </row>
    <row r="1109">
      <c r="A1109" t="n">
        <v>6018</v>
      </c>
      <c r="B1109" t="inlineStr">
        <is>
          <t>BAZIC 9" X 12" Double Sided Dry Erase Lap Board</t>
        </is>
      </c>
      <c r="C1109" t="n">
        <v>24</v>
      </c>
      <c r="D1109" t="inlineStr"/>
    </row>
    <row r="1110">
      <c r="A1110" t="n">
        <v>602</v>
      </c>
      <c r="B1110" t="inlineStr">
        <is>
          <t>BAZIC Mini Pastel Color Standard (26/6) Stapler w/ 500 Ct. Staples</t>
        </is>
      </c>
      <c r="C1110" t="n">
        <v>144</v>
      </c>
      <c r="D1110" t="n">
        <v>24</v>
      </c>
    </row>
    <row r="1111">
      <c r="A1111" t="n">
        <v>6021</v>
      </c>
      <c r="B1111" t="inlineStr">
        <is>
          <t>BAZIC 11" X 14" Magnetic Dry Erase Calendar Board w/ Marker &amp; 2 Magnets</t>
        </is>
      </c>
      <c r="C1111" t="n">
        <v>12</v>
      </c>
    </row>
    <row r="1112">
      <c r="A1112" t="n">
        <v>6030</v>
      </c>
      <c r="B1112" t="inlineStr">
        <is>
          <t>BAZIC 8.5" X 11" Dry Erase / Cork Combo Board w/ Marker</t>
        </is>
      </c>
      <c r="C1112" t="n">
        <v>12</v>
      </c>
      <c r="D1112" t="inlineStr"/>
    </row>
    <row r="1113">
      <c r="A1113" t="n">
        <v>604</v>
      </c>
      <c r="B1113" t="inlineStr">
        <is>
          <t>BAZIC Standard (26/6) Metal Stapler</t>
        </is>
      </c>
      <c r="C1113" t="n">
        <v>144</v>
      </c>
      <c r="D1113" t="n">
        <v>24</v>
      </c>
    </row>
    <row r="1114">
      <c r="A1114" t="n">
        <v>6041</v>
      </c>
      <c r="B1114" t="inlineStr">
        <is>
          <t>BAZIC 14" x 14" Magnetic Dry Erase Calendar Tile</t>
        </is>
      </c>
      <c r="C1114" t="n">
        <v>12</v>
      </c>
      <c r="D1114" t="inlineStr"/>
    </row>
    <row r="1115">
      <c r="A1115" t="n">
        <v>6042</v>
      </c>
      <c r="B1115" t="inlineStr">
        <is>
          <t>BAZIC 14" x 14" Magnetic Dry Erase Tile</t>
        </is>
      </c>
      <c r="C1115" t="n">
        <v>12</v>
      </c>
    </row>
    <row r="1116">
      <c r="A1116" t="n">
        <v>6043</v>
      </c>
      <c r="B1116" t="inlineStr">
        <is>
          <t>BAZIC 11.5" x 11.5" Magnetic Dry Erase Tile</t>
        </is>
      </c>
      <c r="C1116" t="n">
        <v>12</v>
      </c>
    </row>
    <row r="1117">
      <c r="A1117" t="n">
        <v>6050</v>
      </c>
      <c r="B1117" t="inlineStr">
        <is>
          <t>BAZIC 24" x 36" Aluminum Frame Magnetic Dry Erase Board Value Pack</t>
        </is>
      </c>
      <c r="C1117" t="n">
        <v>4</v>
      </c>
    </row>
    <row r="1118">
      <c r="A1118" t="n">
        <v>6051</v>
      </c>
      <c r="B1118" t="inlineStr">
        <is>
          <t>BAZIC 16" X 20" Aluminum Framed Magnetic Dry Erase Board</t>
        </is>
      </c>
      <c r="C1118" t="n">
        <v>6</v>
      </c>
      <c r="D1118" t="inlineStr"/>
    </row>
    <row r="1119">
      <c r="A1119" t="n">
        <v>6052</v>
      </c>
      <c r="B1119" t="inlineStr">
        <is>
          <t>BAZIC 16" X 20" Aluminum Framed Magnetic Dry Erase Calendar</t>
        </is>
      </c>
      <c r="C1119" t="n">
        <v>6</v>
      </c>
      <c r="D1119" t="inlineStr"/>
    </row>
    <row r="1120">
      <c r="A1120" t="n">
        <v>608</v>
      </c>
      <c r="B1120" t="inlineStr">
        <is>
          <t>BAZIC 5000 Ct. Standard (26/6) Staples</t>
        </is>
      </c>
      <c r="C1120" t="n">
        <v>72</v>
      </c>
      <c r="D1120" t="n">
        <v>24</v>
      </c>
    </row>
    <row r="1121">
      <c r="A1121" t="n">
        <v>609</v>
      </c>
      <c r="B1121" t="inlineStr">
        <is>
          <t>BAZIC 3000 Ct. Standard (26/6) Metallic Color Staples</t>
        </is>
      </c>
      <c r="C1121" t="n">
        <v>72</v>
      </c>
      <c r="D1121" t="n">
        <v>24</v>
      </c>
    </row>
    <row r="1122">
      <c r="A1122" t="n">
        <v>6090</v>
      </c>
      <c r="B1122" t="inlineStr">
        <is>
          <t>BAZIC Reusable Dry Erase Pockets (10/Pack)</t>
        </is>
      </c>
      <c r="C1122" t="n">
        <v>6</v>
      </c>
      <c r="D1122" t="inlineStr"/>
    </row>
    <row r="1123">
      <c r="A1123" t="n">
        <v>6091</v>
      </c>
      <c r="B1123" t="inlineStr">
        <is>
          <t>BAZIC Reusable Dry Erase Pockets</t>
        </is>
      </c>
      <c r="C1123" t="n">
        <v>50</v>
      </c>
      <c r="D1123" t="inlineStr"/>
    </row>
    <row r="1124">
      <c r="A1124" t="n">
        <v>6100</v>
      </c>
      <c r="B1124" t="inlineStr">
        <is>
          <t>BAZIC 2 Oz./ 56.70 g Assorted Sizes Rubber Bands</t>
        </is>
      </c>
      <c r="C1124" t="n">
        <v>36</v>
      </c>
      <c r="D1124" t="inlineStr"/>
    </row>
    <row r="1125">
      <c r="A1125" t="n">
        <v>6101</v>
      </c>
      <c r="B1125" t="inlineStr">
        <is>
          <t>BAZIC 2 Oz./ 56.70 g #32 Rubber Bands</t>
        </is>
      </c>
      <c r="C1125" t="n">
        <v>36</v>
      </c>
      <c r="D1125" t="inlineStr"/>
    </row>
    <row r="1126">
      <c r="A1126" t="n">
        <v>6102</v>
      </c>
      <c r="B1126" t="inlineStr">
        <is>
          <t>BAZIC 2 Oz./ 56.70 g #64 Rubber Bands</t>
        </is>
      </c>
      <c r="C1126" t="n">
        <v>36</v>
      </c>
    </row>
    <row r="1127">
      <c r="A1127" t="n">
        <v>6110</v>
      </c>
      <c r="B1127" t="inlineStr">
        <is>
          <t>BAZIC 2 Oz./ 56.70 g Assorted Sizes and Colors Rubber Bands</t>
        </is>
      </c>
      <c r="C1127" t="n">
        <v>36</v>
      </c>
    </row>
    <row r="1128">
      <c r="A1128" t="n">
        <v>6120</v>
      </c>
      <c r="B1128" t="inlineStr">
        <is>
          <t>BAZIC 2 Oz./ 56.70 g Assorted Sizes Black Color Rubber Bands</t>
        </is>
      </c>
      <c r="C1128" t="n">
        <v>36</v>
      </c>
      <c r="D1128" t="inlineStr"/>
    </row>
    <row r="1129">
      <c r="A1129" t="n">
        <v>613</v>
      </c>
      <c r="B1129" t="inlineStr">
        <is>
          <t>BAZIC Claw Style Staples Remover w/ Safety Lock (2/Pack)</t>
        </is>
      </c>
      <c r="C1129" t="n">
        <v>144</v>
      </c>
      <c r="D1129" t="n">
        <v>24</v>
      </c>
    </row>
    <row r="1130">
      <c r="A1130" t="n">
        <v>61400</v>
      </c>
      <c r="B1130" t="inlineStr">
        <is>
          <t>KAPPA Pocket Puzzle Word Finds Large Print - Digest Size</t>
        </is>
      </c>
      <c r="C1130" t="n">
        <v>24</v>
      </c>
      <c r="D1130" t="inlineStr"/>
    </row>
    <row r="1131">
      <c r="A1131" t="n">
        <v>619</v>
      </c>
      <c r="B1131" t="inlineStr">
        <is>
          <t>BAZIC Mini Stand-Up Standard (26/6) Stapler w/ 500 Ct. Staples</t>
        </is>
      </c>
      <c r="C1131" t="n">
        <v>144</v>
      </c>
      <c r="D1131" t="n">
        <v>24</v>
      </c>
    </row>
    <row r="1132">
      <c r="A1132" t="n">
        <v>620</v>
      </c>
      <c r="B1132" t="inlineStr">
        <is>
          <t>BAZIC Compact Stand-Up Standard (26/6) Stapler w/ 500 Ct. Staples</t>
        </is>
      </c>
      <c r="C1132" t="n">
        <v>72</v>
      </c>
      <c r="D1132" t="n">
        <v>12</v>
      </c>
    </row>
    <row r="1133">
      <c r="A1133" t="n">
        <v>620000</v>
      </c>
      <c r="B1133" t="inlineStr">
        <is>
          <t>SESAME STREET Flash Card</t>
        </is>
      </c>
      <c r="C1133" t="n">
        <v>22</v>
      </c>
    </row>
    <row r="1134">
      <c r="A1134" t="n">
        <v>621</v>
      </c>
      <c r="B1134" t="inlineStr">
        <is>
          <t>BAZIC Stand-Up Standard (26/6) Full Strip Stapler w/ 500 Ct. Staples</t>
        </is>
      </c>
      <c r="C1134" t="n">
        <v>48</v>
      </c>
      <c r="D1134" t="n">
        <v>12</v>
      </c>
    </row>
    <row r="1135">
      <c r="A1135" t="n">
        <v>622</v>
      </c>
      <c r="B1135" t="inlineStr">
        <is>
          <t>BAZIC Bright Color Standard (26/6) Stapler</t>
        </is>
      </c>
      <c r="C1135" t="n">
        <v>144</v>
      </c>
      <c r="D1135" t="n">
        <v>24</v>
      </c>
    </row>
    <row r="1136">
      <c r="A1136" t="n">
        <v>623</v>
      </c>
      <c r="B1136" t="inlineStr">
        <is>
          <t>BAZIC Two Tone Standard (26/6) Stapler</t>
        </is>
      </c>
      <c r="C1136" t="n">
        <v>144</v>
      </c>
      <c r="D1136" t="n">
        <v>24</v>
      </c>
    </row>
    <row r="1137">
      <c r="A1137" t="n">
        <v>624</v>
      </c>
      <c r="B1137" t="inlineStr">
        <is>
          <t>BAZIC Transparent Standard (26/6) Stapler w/ 500 Ct. Staples</t>
        </is>
      </c>
      <c r="C1137" t="n">
        <v>144</v>
      </c>
      <c r="D1137" t="n">
        <v>24</v>
      </c>
    </row>
    <row r="1138">
      <c r="A1138" t="n">
        <v>6301</v>
      </c>
      <c r="B1138" t="inlineStr">
        <is>
          <t>BAZIC Date Stamp and Ink Pad (Black Ink)</t>
        </is>
      </c>
      <c r="C1138" t="n">
        <v>144</v>
      </c>
      <c r="D1138" t="n">
        <v>24</v>
      </c>
    </row>
    <row r="1139">
      <c r="A1139" t="n">
        <v>6302</v>
      </c>
      <c r="B1139" t="inlineStr">
        <is>
          <t>BAZIC Received Self Inking Rubber Stamp (Red Ink)</t>
        </is>
      </c>
      <c r="C1139" t="n">
        <v>144</v>
      </c>
      <c r="D1139" t="n">
        <v>24</v>
      </c>
    </row>
    <row r="1140">
      <c r="A1140" t="n">
        <v>6303</v>
      </c>
      <c r="B1140" t="inlineStr">
        <is>
          <t>BAZIC Paid Self Inking Rubber Stamp (Red Ink)</t>
        </is>
      </c>
      <c r="C1140" t="n">
        <v>144</v>
      </c>
      <c r="D1140" t="n">
        <v>24</v>
      </c>
    </row>
    <row r="1141">
      <c r="A1141" t="n">
        <v>6328</v>
      </c>
      <c r="B1141" t="inlineStr">
        <is>
          <t>SCHOOL ZONE Tarjetas Escolares Educativas</t>
        </is>
      </c>
      <c r="C1141" t="n">
        <v>48</v>
      </c>
    </row>
    <row r="1142">
      <c r="A1142" t="n">
        <v>6367</v>
      </c>
      <c r="B1142" t="inlineStr">
        <is>
          <t>SCHOOL ZONE Assorted Workbooks</t>
        </is>
      </c>
      <c r="C1142" t="n">
        <v>24</v>
      </c>
    </row>
    <row r="1143">
      <c r="A1143" t="n">
        <v>640000</v>
      </c>
      <c r="B1143" t="inlineStr">
        <is>
          <t>SESAME STREET Workbooks</t>
        </is>
      </c>
      <c r="C1143" t="n">
        <v>24</v>
      </c>
    </row>
    <row r="1144">
      <c r="A1144" t="n">
        <v>660</v>
      </c>
      <c r="B1144" t="inlineStr">
        <is>
          <t>KAPPA Woman's Day Word Finds Puzzle Book-Digest Size</t>
        </is>
      </c>
      <c r="C1144" t="n">
        <v>24</v>
      </c>
      <c r="D1144" t="inlineStr"/>
    </row>
    <row r="1145">
      <c r="A1145" t="n">
        <v>6700</v>
      </c>
      <c r="B1145" t="inlineStr">
        <is>
          <t>Hand Sanitizer Dispenser &amp; Temperature Screening Stand</t>
        </is>
      </c>
      <c r="C1145" t="n">
        <v>1</v>
      </c>
    </row>
    <row r="1146">
      <c r="A1146" t="n">
        <v>6705</v>
      </c>
      <c r="B1146" t="inlineStr">
        <is>
          <t>KN95 Respirator Mask - Black</t>
        </is>
      </c>
      <c r="C1146" t="n">
        <v>1800</v>
      </c>
      <c r="D1146" t="n">
        <v>10</v>
      </c>
    </row>
    <row r="1147">
      <c r="A1147" t="n">
        <v>6706</v>
      </c>
      <c r="B1147" t="inlineStr">
        <is>
          <t>KN95 Kid's Respirator Mask</t>
        </is>
      </c>
      <c r="C1147" t="n">
        <v>3000</v>
      </c>
      <c r="D1147" t="n">
        <v>50</v>
      </c>
    </row>
    <row r="1148">
      <c r="A1148" t="n">
        <v>6707</v>
      </c>
      <c r="B1148" t="inlineStr">
        <is>
          <t>OFFER ITEM #6705</t>
        </is>
      </c>
      <c r="C1148" t="n">
        <v>1000</v>
      </c>
      <c r="D1148" t="n">
        <v>20</v>
      </c>
    </row>
    <row r="1149">
      <c r="A1149" t="n">
        <v>6708</v>
      </c>
      <c r="B1149" t="inlineStr">
        <is>
          <t>OFFER ITEM #MM-7310</t>
        </is>
      </c>
      <c r="C1149" t="n">
        <v>200</v>
      </c>
    </row>
    <row r="1150">
      <c r="A1150" t="n">
        <v>6709</v>
      </c>
      <c r="B1150" t="inlineStr">
        <is>
          <t>TYPE ITEM #BS-9502C</t>
        </is>
      </c>
      <c r="C1150" t="n">
        <v>500</v>
      </c>
      <c r="D1150" t="n">
        <v>50</v>
      </c>
    </row>
    <row r="1151">
      <c r="A1151" t="n">
        <v>6710</v>
      </c>
      <c r="C1151" t="n">
        <v>1</v>
      </c>
    </row>
    <row r="1152">
      <c r="A1152" t="n">
        <v>6711</v>
      </c>
      <c r="C1152" t="n">
        <v>1000</v>
      </c>
      <c r="D1152" t="n">
        <v>20</v>
      </c>
    </row>
    <row r="1153">
      <c r="A1153" t="n">
        <v>6712</v>
      </c>
      <c r="C1153" t="n">
        <v>1000</v>
      </c>
      <c r="D1153" t="n">
        <v>20</v>
      </c>
    </row>
    <row r="1154">
      <c r="A1154" t="n">
        <v>6713</v>
      </c>
      <c r="C1154" t="n">
        <v>1000</v>
      </c>
      <c r="D1154" t="n">
        <v>20</v>
      </c>
    </row>
    <row r="1155">
      <c r="A1155" t="n">
        <v>6714</v>
      </c>
      <c r="C1155" t="n">
        <v>1000</v>
      </c>
      <c r="D1155" t="n">
        <v>20</v>
      </c>
    </row>
    <row r="1156">
      <c r="A1156" t="n">
        <v>6715</v>
      </c>
      <c r="C1156" t="n">
        <v>1000</v>
      </c>
      <c r="D1156" t="n">
        <v>20</v>
      </c>
    </row>
    <row r="1157">
      <c r="A1157" t="n">
        <v>6716</v>
      </c>
      <c r="B1157" t="inlineStr">
        <is>
          <t>TYPE ITEM #BS-9502C</t>
        </is>
      </c>
      <c r="C1157" t="n">
        <v>600</v>
      </c>
      <c r="D1157" t="n">
        <v>20</v>
      </c>
    </row>
    <row r="1158">
      <c r="A1158" t="n">
        <v>6717</v>
      </c>
      <c r="B1158" t="inlineStr">
        <is>
          <t>TYPE ITEM #6705</t>
        </is>
      </c>
      <c r="C1158" t="n">
        <v>2250</v>
      </c>
      <c r="D1158" t="n">
        <v>50</v>
      </c>
    </row>
    <row r="1159">
      <c r="A1159" t="n">
        <v>6718</v>
      </c>
      <c r="C1159" t="n">
        <v>400</v>
      </c>
      <c r="D1159" t="n">
        <v>25</v>
      </c>
    </row>
    <row r="1160">
      <c r="A1160" t="n">
        <v>6719</v>
      </c>
      <c r="C1160" t="n">
        <v>1</v>
      </c>
    </row>
    <row r="1161">
      <c r="A1161" t="n">
        <v>6720</v>
      </c>
      <c r="C1161" t="n">
        <v>1</v>
      </c>
    </row>
    <row r="1162">
      <c r="A1162" t="n">
        <v>6721</v>
      </c>
      <c r="B1162" t="inlineStr">
        <is>
          <t>FRESH 3-PLY Protective Disposable Face Mask (50/Pack) - Blue</t>
        </is>
      </c>
      <c r="C1162" t="n">
        <v>40</v>
      </c>
    </row>
    <row r="1163">
      <c r="A1163" t="n">
        <v>6722</v>
      </c>
      <c r="B1163" t="inlineStr">
        <is>
          <t>OFFER ITEM #LCMP-5204</t>
        </is>
      </c>
      <c r="C1163" t="n">
        <v>400</v>
      </c>
      <c r="D1163" t="n">
        <v>10</v>
      </c>
    </row>
    <row r="1164">
      <c r="A1164" t="n">
        <v>6723</v>
      </c>
      <c r="C1164" t="n">
        <v>250</v>
      </c>
      <c r="D1164" t="n">
        <v>25</v>
      </c>
    </row>
    <row r="1165">
      <c r="A1165" t="n">
        <v>6724</v>
      </c>
      <c r="C1165" t="n">
        <v>40</v>
      </c>
    </row>
    <row r="1166">
      <c r="A1166" t="n">
        <v>6725</v>
      </c>
      <c r="C1166" t="n">
        <v>40</v>
      </c>
    </row>
    <row r="1167">
      <c r="A1167" t="n">
        <v>6726</v>
      </c>
      <c r="B1167" t="inlineStr">
        <is>
          <t>TYPE ITEM #MSK099</t>
        </is>
      </c>
      <c r="C1167" t="n">
        <v>40</v>
      </c>
    </row>
    <row r="1168">
      <c r="A1168" t="n">
        <v>6727</v>
      </c>
      <c r="C1168" t="n">
        <v>500</v>
      </c>
      <c r="D1168" t="n">
        <v>25</v>
      </c>
    </row>
    <row r="1169">
      <c r="A1169" t="n">
        <v>6728</v>
      </c>
      <c r="C1169" t="n">
        <v>40</v>
      </c>
    </row>
    <row r="1170">
      <c r="A1170" t="n">
        <v>6729</v>
      </c>
      <c r="C1170" t="n">
        <v>1</v>
      </c>
    </row>
    <row r="1171">
      <c r="A1171" t="inlineStr">
        <is>
          <t>6729-A</t>
        </is>
      </c>
      <c r="C1171" t="n">
        <v>40</v>
      </c>
    </row>
    <row r="1172">
      <c r="A1172" t="n">
        <v>6730</v>
      </c>
      <c r="C1172" t="n">
        <v>900</v>
      </c>
      <c r="D1172" t="n">
        <v>20</v>
      </c>
    </row>
    <row r="1173">
      <c r="A1173" t="n">
        <v>6731</v>
      </c>
      <c r="B1173" t="inlineStr">
        <is>
          <t>3-PLY 3D Cotton Mask with Adjustable Ear loop - Black</t>
        </is>
      </c>
      <c r="C1173" t="n">
        <v>1000</v>
      </c>
      <c r="D1173" t="n">
        <v>25</v>
      </c>
    </row>
    <row r="1174">
      <c r="A1174" t="n">
        <v>6737</v>
      </c>
      <c r="B1174" t="inlineStr">
        <is>
          <t>3-PLY 3D Kid's Cotton Mask with Adjustable Ear loop - White</t>
        </is>
      </c>
      <c r="C1174" t="n">
        <v>1000</v>
      </c>
      <c r="D1174" t="n">
        <v>25</v>
      </c>
    </row>
    <row r="1175">
      <c r="A1175" t="n">
        <v>6738</v>
      </c>
      <c r="B1175" t="inlineStr">
        <is>
          <t>3-PLY 3D Kid's Cotton Mask with Adjustable Ear loop - Assorted Color</t>
        </is>
      </c>
      <c r="C1175" t="n">
        <v>1000</v>
      </c>
      <c r="D1175" t="n">
        <v>25</v>
      </c>
    </row>
    <row r="1176">
      <c r="A1176" t="n">
        <v>6739</v>
      </c>
      <c r="B1176" t="inlineStr">
        <is>
          <t>3-PLY 3D Kid's Cotton Mask with Adjustable Ear loop - Black</t>
        </is>
      </c>
      <c r="C1176" t="n">
        <v>1000</v>
      </c>
      <c r="D1176" t="n">
        <v>25</v>
      </c>
    </row>
    <row r="1177">
      <c r="A1177" t="n">
        <v>6740</v>
      </c>
      <c r="B1177" t="inlineStr">
        <is>
          <t>TYPE ITEM #6740-A</t>
        </is>
      </c>
      <c r="C1177" t="n">
        <v>1</v>
      </c>
    </row>
    <row r="1178">
      <c r="A1178" t="inlineStr">
        <is>
          <t>6740-A</t>
        </is>
      </c>
      <c r="C1178" t="n">
        <v>2000</v>
      </c>
      <c r="D1178" t="n">
        <v>20</v>
      </c>
    </row>
    <row r="1179">
      <c r="A1179" t="n">
        <v>6747</v>
      </c>
      <c r="B1179" t="inlineStr">
        <is>
          <t>Black Washable &amp; Reusable Polyester Spandex Fashion Mask</t>
        </is>
      </c>
      <c r="C1179" t="n">
        <v>1000</v>
      </c>
      <c r="D1179" t="n">
        <v>20</v>
      </c>
    </row>
    <row r="1180">
      <c r="A1180" t="n">
        <v>6748</v>
      </c>
      <c r="B1180" t="inlineStr">
        <is>
          <t>OFFER ITEM #6747</t>
        </is>
      </c>
      <c r="C1180" t="n">
        <v>600</v>
      </c>
      <c r="D1180" t="n">
        <v>30</v>
      </c>
    </row>
    <row r="1181">
      <c r="A1181" t="n">
        <v>6750</v>
      </c>
      <c r="B1181" t="inlineStr">
        <is>
          <t>XL Disposable Nitrile Gloves (1000/Case)</t>
        </is>
      </c>
      <c r="C1181" t="n">
        <v>1</v>
      </c>
    </row>
    <row r="1182">
      <c r="A1182" t="n">
        <v>6751</v>
      </c>
      <c r="B1182" t="inlineStr">
        <is>
          <t>L Disposable Nitrile Gloves (1000/Case)</t>
        </is>
      </c>
      <c r="C1182" t="n">
        <v>1</v>
      </c>
    </row>
    <row r="1183">
      <c r="A1183" t="n">
        <v>6752</v>
      </c>
      <c r="B1183" t="inlineStr">
        <is>
          <t>M Disposable Nitrile Gloves (1000/case)</t>
        </is>
      </c>
      <c r="C1183" t="n">
        <v>1</v>
      </c>
    </row>
    <row r="1184">
      <c r="A1184" t="n">
        <v>6753</v>
      </c>
      <c r="B1184" t="inlineStr">
        <is>
          <t>S Disposable Nitrile Gloves (1000/case)</t>
        </is>
      </c>
      <c r="C1184" t="n">
        <v>1</v>
      </c>
    </row>
    <row r="1185">
      <c r="A1185" t="n">
        <v>6754</v>
      </c>
      <c r="B1185" t="inlineStr">
        <is>
          <t>One Size Disposable Nitrile Gloves (1000/case)</t>
        </is>
      </c>
      <c r="C1185" t="n">
        <v>1</v>
      </c>
    </row>
    <row r="1186">
      <c r="A1186" t="n">
        <v>6760</v>
      </c>
      <c r="B1186" t="inlineStr">
        <is>
          <t>Magicare 75% Alcohol Wipes (80/Pack)</t>
        </is>
      </c>
      <c r="C1186" t="n">
        <v>40</v>
      </c>
    </row>
    <row r="1187">
      <c r="A1187" t="n">
        <v>6770</v>
      </c>
      <c r="B1187" t="inlineStr">
        <is>
          <t>Disposable Non Woven Shoe Cover</t>
        </is>
      </c>
      <c r="C1187" t="n">
        <v>2000</v>
      </c>
      <c r="D1187" t="n">
        <v>100</v>
      </c>
    </row>
    <row r="1188">
      <c r="A1188" t="n">
        <v>6780</v>
      </c>
      <c r="B1188" t="inlineStr">
        <is>
          <t>Protective Face Shield</t>
        </is>
      </c>
      <c r="C1188" t="n">
        <v>200</v>
      </c>
      <c r="D1188" t="n">
        <v>10</v>
      </c>
    </row>
    <row r="1189">
      <c r="A1189" t="n">
        <v>6781</v>
      </c>
      <c r="B1189" t="inlineStr">
        <is>
          <t>Goggle Face Shield</t>
        </is>
      </c>
      <c r="C1189" t="n">
        <v>60</v>
      </c>
      <c r="D1189" t="n">
        <v>6</v>
      </c>
    </row>
    <row r="1190">
      <c r="A1190" t="n">
        <v>6789</v>
      </c>
      <c r="C1190" t="n">
        <v>200</v>
      </c>
      <c r="D1190" t="n">
        <v>20</v>
      </c>
    </row>
    <row r="1191">
      <c r="A1191" t="n">
        <v>6790</v>
      </c>
      <c r="B1191" t="inlineStr">
        <is>
          <t>DIKANG Non-Contact Infrared Digital Thermometers</t>
        </is>
      </c>
      <c r="C1191" t="n">
        <v>1</v>
      </c>
    </row>
    <row r="1192">
      <c r="A1192" t="n">
        <v>6791</v>
      </c>
      <c r="B1192" t="inlineStr">
        <is>
          <t>OFFER ITEM #6790</t>
        </is>
      </c>
      <c r="C1192" t="n">
        <v>50</v>
      </c>
    </row>
    <row r="1193">
      <c r="A1193" t="n">
        <v>6798</v>
      </c>
      <c r="B1193" t="inlineStr">
        <is>
          <t>Digital Thermometer</t>
        </is>
      </c>
      <c r="C1193" t="n">
        <v>500</v>
      </c>
      <c r="D1193" t="n">
        <v>10</v>
      </c>
    </row>
    <row r="1194">
      <c r="A1194" t="n">
        <v>6799</v>
      </c>
      <c r="B1194" t="inlineStr">
        <is>
          <t>TYPE ITEM #6798</t>
        </is>
      </c>
      <c r="C1194" t="n">
        <v>500</v>
      </c>
    </row>
    <row r="1195">
      <c r="A1195" t="n">
        <v>680</v>
      </c>
      <c r="B1195" t="inlineStr">
        <is>
          <t>BAZIC Metal Full Strip Stapler Set</t>
        </is>
      </c>
      <c r="C1195" t="n">
        <v>12</v>
      </c>
    </row>
    <row r="1196">
      <c r="A1196" t="n">
        <v>6800</v>
      </c>
      <c r="B1196" t="inlineStr">
        <is>
          <t>BAZIC Natural Craft Stick (100/Pack)</t>
        </is>
      </c>
      <c r="C1196" t="n">
        <v>72</v>
      </c>
      <c r="D1196" t="n">
        <v>24</v>
      </c>
    </row>
    <row r="1197">
      <c r="A1197" t="n">
        <v>6801</v>
      </c>
      <c r="B1197" t="inlineStr">
        <is>
          <t>BAZIC Colored Craft Stick (100/Pack)</t>
        </is>
      </c>
      <c r="C1197" t="n">
        <v>72</v>
      </c>
      <c r="D1197" t="n">
        <v>24</v>
      </c>
    </row>
    <row r="1198">
      <c r="A1198" t="n">
        <v>6802</v>
      </c>
      <c r="B1198" t="inlineStr">
        <is>
          <t>BAZIC Jumbo Natural Craft Stick (50/Pack)</t>
        </is>
      </c>
      <c r="C1198" t="n">
        <v>72</v>
      </c>
      <c r="D1198" t="n">
        <v>24</v>
      </c>
    </row>
    <row r="1199">
      <c r="A1199" t="n">
        <v>6803</v>
      </c>
      <c r="B1199" t="inlineStr">
        <is>
          <t>BAZIC Jumbo Colored Craft Stick (50/Pack)</t>
        </is>
      </c>
      <c r="C1199" t="n">
        <v>72</v>
      </c>
      <c r="D1199" t="n">
        <v>24</v>
      </c>
    </row>
    <row r="1200">
      <c r="A1200" t="n">
        <v>6804</v>
      </c>
      <c r="B1200" t="inlineStr">
        <is>
          <t>BAZIC Natural Craft Stick (1000/Box)</t>
        </is>
      </c>
      <c r="C1200" t="n">
        <v>10</v>
      </c>
    </row>
    <row r="1201">
      <c r="A1201" t="n">
        <v>6805</v>
      </c>
      <c r="B1201" t="inlineStr">
        <is>
          <t>BAZIC Jumbo Natural Craft Stick (500/Box)</t>
        </is>
      </c>
      <c r="C1201" t="n">
        <v>10</v>
      </c>
    </row>
    <row r="1202">
      <c r="A1202" t="n">
        <v>6808</v>
      </c>
      <c r="B1202" t="inlineStr">
        <is>
          <t>BAZIC Mini Natural Clothes Pin (50/Pack)</t>
        </is>
      </c>
      <c r="C1202" t="n">
        <v>288</v>
      </c>
      <c r="D1202" t="n">
        <v>24</v>
      </c>
    </row>
    <row r="1203">
      <c r="A1203" t="n">
        <v>6809</v>
      </c>
      <c r="B1203" t="inlineStr">
        <is>
          <t>BAZIC Mini Colored Clothes Pin (50/Pack)</t>
        </is>
      </c>
      <c r="C1203" t="n">
        <v>288</v>
      </c>
      <c r="D1203" t="n">
        <v>24</v>
      </c>
    </row>
    <row r="1204">
      <c r="A1204" t="n">
        <v>681</v>
      </c>
      <c r="B1204" t="inlineStr">
        <is>
          <t>BAZIC Metal Full Strip Stapler</t>
        </is>
      </c>
      <c r="C1204" t="n">
        <v>12</v>
      </c>
    </row>
    <row r="1205">
      <c r="A1205" t="n">
        <v>6810</v>
      </c>
      <c r="B1205" t="inlineStr">
        <is>
          <t>BAZIC 3/8" x 12" Round Natural Wooden Dowel (6/Bag)</t>
        </is>
      </c>
      <c r="C1205" t="n">
        <v>144</v>
      </c>
      <c r="D1205" t="n">
        <v>24</v>
      </c>
    </row>
    <row r="1206">
      <c r="A1206" t="n">
        <v>6811</v>
      </c>
      <c r="B1206" t="inlineStr">
        <is>
          <t>BAZIC 3/16" x 12" Round Multi-Colored Wooden Dowel (15/Bag)</t>
        </is>
      </c>
      <c r="C1206" t="n">
        <v>144</v>
      </c>
      <c r="D1206" t="n">
        <v>24</v>
      </c>
    </row>
    <row r="1207">
      <c r="A1207" t="n">
        <v>6812</v>
      </c>
      <c r="B1207" t="inlineStr">
        <is>
          <t>BAZIC 3/16" x 12" Round Natural Wooden Dowel (20/Bag)</t>
        </is>
      </c>
      <c r="C1207" t="n">
        <v>144</v>
      </c>
      <c r="D1207" t="n">
        <v>24</v>
      </c>
    </row>
    <row r="1208">
      <c r="A1208" t="n">
        <v>6813</v>
      </c>
      <c r="B1208" t="inlineStr">
        <is>
          <t>BAZIC Assorted Round Natural Wooden Dowel (10/Bag)</t>
        </is>
      </c>
      <c r="C1208" t="n">
        <v>144</v>
      </c>
      <c r="D1208" t="n">
        <v>24</v>
      </c>
    </row>
    <row r="1209">
      <c r="A1209" t="n">
        <v>696</v>
      </c>
      <c r="B1209" t="inlineStr">
        <is>
          <t>BAZIC Desktop Full Strip Stapler Set</t>
        </is>
      </c>
      <c r="C1209" t="n">
        <v>12</v>
      </c>
    </row>
    <row r="1210">
      <c r="A1210" t="n">
        <v>698</v>
      </c>
      <c r="B1210" t="inlineStr">
        <is>
          <t>BAZIC Comfort Grip Desktop Stapler Set</t>
        </is>
      </c>
      <c r="C1210" t="n">
        <v>12</v>
      </c>
    </row>
    <row r="1211">
      <c r="A1211" t="n">
        <v>699</v>
      </c>
      <c r="B1211" t="inlineStr">
        <is>
          <t>BAZIC Office Desktop Stapler Set</t>
        </is>
      </c>
      <c r="C1211" t="n">
        <v>12</v>
      </c>
    </row>
    <row r="1212">
      <c r="A1212" t="n">
        <v>700</v>
      </c>
      <c r="B1212" t="inlineStr">
        <is>
          <t>BAZIC Pre-Sharpened #2 Golf Pencil (144/Pack)</t>
        </is>
      </c>
      <c r="C1212" t="n">
        <v>12</v>
      </c>
    </row>
    <row r="1213">
      <c r="A1213" t="n">
        <v>701</v>
      </c>
      <c r="B1213" t="inlineStr">
        <is>
          <t>BAZIC Crystal 0.7 mm Mechanical Pencil (3/Pack)</t>
        </is>
      </c>
      <c r="C1213" t="n">
        <v>144</v>
      </c>
      <c r="D1213" t="n">
        <v>24</v>
      </c>
    </row>
    <row r="1214">
      <c r="A1214" t="n">
        <v>70115</v>
      </c>
      <c r="B1214" t="inlineStr">
        <is>
          <t>CHILDREN'S STORY BOOKS</t>
        </is>
      </c>
      <c r="C1214" t="n">
        <v>48</v>
      </c>
    </row>
    <row r="1215">
      <c r="A1215" t="n">
        <v>70122</v>
      </c>
      <c r="B1215" t="inlineStr">
        <is>
          <t>Search &amp; Find Books</t>
        </is>
      </c>
      <c r="C1215" t="n">
        <v>48</v>
      </c>
    </row>
    <row r="1216">
      <c r="A1216" t="n">
        <v>702</v>
      </c>
      <c r="B1216" t="inlineStr">
        <is>
          <t>BAZIC Sparkly 0.7 mm Mechanical Pencil w/ Glitter Grip (4/Pk)</t>
        </is>
      </c>
      <c r="C1216" t="n">
        <v>144</v>
      </c>
      <c r="D1216" t="n">
        <v>24</v>
      </c>
    </row>
    <row r="1217">
      <c r="A1217" t="n">
        <v>70283</v>
      </c>
      <c r="B1217" t="inlineStr">
        <is>
          <t>6x6 Learn &amp; Play Board Book I</t>
        </is>
      </c>
      <c r="C1217" t="n">
        <v>48</v>
      </c>
    </row>
    <row r="1218">
      <c r="A1218" t="n">
        <v>703</v>
      </c>
      <c r="B1218" t="inlineStr">
        <is>
          <t>BAZIC Metro 0.7 mm Mechanical Pencil (3/Pack)</t>
        </is>
      </c>
      <c r="C1218" t="n">
        <v>144</v>
      </c>
      <c r="D1218" t="n">
        <v>24</v>
      </c>
    </row>
    <row r="1219">
      <c r="A1219" t="n">
        <v>705</v>
      </c>
      <c r="B1219" t="inlineStr">
        <is>
          <t>BAZIC Noir 0.5 mm Mechanical Pencil (4/Pack)</t>
        </is>
      </c>
      <c r="C1219" t="n">
        <v>144</v>
      </c>
      <c r="D1219" t="n">
        <v>24</v>
      </c>
    </row>
    <row r="1220">
      <c r="A1220" t="n">
        <v>70513</v>
      </c>
      <c r="B1220" t="inlineStr">
        <is>
          <t>KAPPA Mermaids &amp; Ballerinas Coloring &amp; Activity Book</t>
        </is>
      </c>
      <c r="C1220" t="n">
        <v>48</v>
      </c>
    </row>
    <row r="1221">
      <c r="A1221" t="n">
        <v>70559</v>
      </c>
      <c r="B1221" t="inlineStr">
        <is>
          <t>Story and Activity Books</t>
        </is>
      </c>
      <c r="C1221" t="n">
        <v>48</v>
      </c>
    </row>
    <row r="1222">
      <c r="A1222" t="n">
        <v>707</v>
      </c>
      <c r="B1222" t="inlineStr">
        <is>
          <t>BAZIC Electra Noir 0.7 mm Mechanical Pencil (8/Pack)</t>
        </is>
      </c>
      <c r="C1222" t="n">
        <v>144</v>
      </c>
      <c r="D1222" t="n">
        <v>24</v>
      </c>
    </row>
    <row r="1223">
      <c r="A1223" t="n">
        <v>70702</v>
      </c>
      <c r="B1223" t="inlineStr">
        <is>
          <t>My Unicorn World Coloring Book</t>
        </is>
      </c>
      <c r="C1223" t="n">
        <v>48</v>
      </c>
    </row>
    <row r="1224">
      <c r="A1224" t="n">
        <v>70719</v>
      </c>
      <c r="B1224" t="inlineStr">
        <is>
          <t>LLAMAS Coloring Book</t>
        </is>
      </c>
      <c r="C1224" t="n">
        <v>48</v>
      </c>
    </row>
    <row r="1225">
      <c r="A1225" t="n">
        <v>70726</v>
      </c>
      <c r="B1225" t="inlineStr">
        <is>
          <t>FLAMINGO Coloring Book</t>
        </is>
      </c>
      <c r="C1225" t="n">
        <v>48</v>
      </c>
    </row>
    <row r="1226">
      <c r="A1226" t="n">
        <v>708</v>
      </c>
      <c r="B1226" t="inlineStr">
        <is>
          <t>BAZIC Electra 0.7 mm Fashion Color Mechanical Pencil (5/Pack)</t>
        </is>
      </c>
      <c r="C1226" t="n">
        <v>144</v>
      </c>
      <c r="D1226" t="n">
        <v>24</v>
      </c>
    </row>
    <row r="1227">
      <c r="A1227" t="n">
        <v>71082</v>
      </c>
      <c r="B1227" t="inlineStr">
        <is>
          <t>Neon Covered Advanced Coloring Books</t>
        </is>
      </c>
      <c r="C1227" t="n">
        <v>48</v>
      </c>
    </row>
    <row r="1228">
      <c r="A1228" t="n">
        <v>71158</v>
      </c>
      <c r="B1228" t="inlineStr">
        <is>
          <t>OFFER ITEM #71159</t>
        </is>
      </c>
      <c r="C1228" t="n">
        <v>12</v>
      </c>
    </row>
    <row r="1229">
      <c r="A1229" t="n">
        <v>71159</v>
      </c>
      <c r="B1229" t="inlineStr">
        <is>
          <t>DR. IVERT 70% Alcohol Hand Sanitizer with Aloe 32 FL OZ (946 mL)</t>
        </is>
      </c>
      <c r="C1229" t="n">
        <v>8</v>
      </c>
    </row>
    <row r="1230">
      <c r="A1230" t="n">
        <v>71185</v>
      </c>
      <c r="B1230" t="inlineStr">
        <is>
          <t>DR. IVERT Multi-Purpose Alcohol Spray 3.38 FL OZ (100 mL)</t>
        </is>
      </c>
      <c r="C1230" t="n">
        <v>40</v>
      </c>
    </row>
    <row r="1231">
      <c r="A1231" t="n">
        <v>712</v>
      </c>
      <c r="B1231" t="inlineStr">
        <is>
          <t>BAZIC Metallic Laser Foil Wood Pencil w/ Eraser (8/Pack)</t>
        </is>
      </c>
      <c r="C1231" t="n">
        <v>144</v>
      </c>
      <c r="D1231" t="n">
        <v>24</v>
      </c>
    </row>
    <row r="1232">
      <c r="A1232" t="n">
        <v>713</v>
      </c>
      <c r="B1232" t="inlineStr">
        <is>
          <t>BAZIC Metallic Glitter Wood Pencil w/ Eraser (8/Pack)</t>
        </is>
      </c>
      <c r="C1232" t="n">
        <v>144</v>
      </c>
      <c r="D1232" t="n">
        <v>24</v>
      </c>
    </row>
    <row r="1233">
      <c r="A1233" t="n">
        <v>714</v>
      </c>
      <c r="B1233" t="inlineStr">
        <is>
          <t>BAZIC Fluorescent Wood Pencil w/ Eraser (8/pack)</t>
        </is>
      </c>
      <c r="C1233" t="n">
        <v>144</v>
      </c>
      <c r="D1233" t="n">
        <v>24</v>
      </c>
    </row>
    <row r="1234">
      <c r="A1234" t="n">
        <v>714937</v>
      </c>
      <c r="B1234" t="inlineStr">
        <is>
          <t>DOUBLE A (96) 8.5" X 14" Legal Size Copy Paper (10 Reams/Case)</t>
        </is>
      </c>
      <c r="C1234" t="n">
        <v>10</v>
      </c>
    </row>
    <row r="1235">
      <c r="A1235" t="n">
        <v>715</v>
      </c>
      <c r="B1235" t="inlineStr">
        <is>
          <t>BAZIC Pre-Sharpened #2 Premium Yellow Pencil (144/Pack)</t>
        </is>
      </c>
      <c r="C1235" t="n">
        <v>12</v>
      </c>
    </row>
    <row r="1236">
      <c r="A1236" t="n">
        <v>716</v>
      </c>
      <c r="B1236" t="inlineStr">
        <is>
          <t>BAZIC #2 The First Jumbo Premium Yellow Pencil (4/pack)</t>
        </is>
      </c>
      <c r="C1236" t="n">
        <v>144</v>
      </c>
      <c r="D1236" t="n">
        <v>24</v>
      </c>
    </row>
    <row r="1237">
      <c r="A1237" t="n">
        <v>717</v>
      </c>
      <c r="B1237" t="inlineStr">
        <is>
          <t>BAZIC Reward &amp; Incentive Wood Pencil w/ Eraser (8/Pack)</t>
        </is>
      </c>
      <c r="C1237" t="n">
        <v>144</v>
      </c>
      <c r="D1237" t="n">
        <v>24</v>
      </c>
    </row>
    <row r="1238">
      <c r="A1238" t="n">
        <v>718</v>
      </c>
      <c r="B1238" t="inlineStr">
        <is>
          <t>BAZIC Carpenter's Pencil (5/Pack)</t>
        </is>
      </c>
      <c r="C1238" t="n">
        <v>144</v>
      </c>
      <c r="D1238" t="n">
        <v>24</v>
      </c>
    </row>
    <row r="1239">
      <c r="A1239" t="n">
        <v>719</v>
      </c>
      <c r="B1239" t="inlineStr">
        <is>
          <t>BAZIC Crown 0.7 mm Mechanical Pencil (3/Pack)</t>
        </is>
      </c>
      <c r="C1239" t="n">
        <v>144</v>
      </c>
      <c r="D1239" t="n">
        <v>24</v>
      </c>
    </row>
    <row r="1240">
      <c r="A1240" t="n">
        <v>720</v>
      </c>
      <c r="B1240" t="inlineStr">
        <is>
          <t>BAZIC Crown Dazzle 0.5 mm Mechanical Pencil (3/Pack)</t>
        </is>
      </c>
      <c r="C1240" t="n">
        <v>144</v>
      </c>
      <c r="D1240" t="n">
        <v>24</v>
      </c>
    </row>
    <row r="1241">
      <c r="A1241" t="n">
        <v>72000</v>
      </c>
      <c r="B1241" t="inlineStr">
        <is>
          <t>6x6 Children Board Books III</t>
        </is>
      </c>
      <c r="C1241" t="n">
        <v>48</v>
      </c>
    </row>
    <row r="1242">
      <c r="A1242" t="n">
        <v>72001</v>
      </c>
      <c r="B1242" t="inlineStr">
        <is>
          <t>6x6 Children Board Books IV</t>
        </is>
      </c>
      <c r="C1242" t="n">
        <v>48</v>
      </c>
    </row>
    <row r="1243">
      <c r="A1243" t="n">
        <v>721</v>
      </c>
      <c r="B1243" t="inlineStr">
        <is>
          <t>BAZIC Marc 0.7 mm Mechanical Pencil (3/Pack)</t>
        </is>
      </c>
      <c r="C1243" t="n">
        <v>144</v>
      </c>
      <c r="D1243" t="n">
        <v>24</v>
      </c>
    </row>
    <row r="1244">
      <c r="A1244" t="n">
        <v>72209</v>
      </c>
      <c r="B1244" t="inlineStr">
        <is>
          <t>KOOLINE 3-PLY Protective Disposable Face Mask (50/Pack) - Blue</t>
        </is>
      </c>
      <c r="C1244" t="n">
        <v>40</v>
      </c>
    </row>
    <row r="1245">
      <c r="A1245" t="n">
        <v>72321</v>
      </c>
      <c r="B1245" t="inlineStr">
        <is>
          <t>Big Print Find-A-Word Digest Puzzle Books</t>
        </is>
      </c>
      <c r="C1245" t="n">
        <v>48</v>
      </c>
    </row>
    <row r="1246">
      <c r="A1246" t="n">
        <v>72322</v>
      </c>
      <c r="B1246" t="inlineStr">
        <is>
          <t>Sudoku Digest Puzzle Books</t>
        </is>
      </c>
      <c r="C1246" t="n">
        <v>48</v>
      </c>
    </row>
    <row r="1247">
      <c r="A1247" t="n">
        <v>724</v>
      </c>
      <c r="B1247" t="inlineStr">
        <is>
          <t>BAZIC Lumiere 0.7 mm Mechanical Pencil w/ Grip (3/Pack)</t>
        </is>
      </c>
      <c r="C1247" t="n">
        <v>144</v>
      </c>
      <c r="D1247" t="n">
        <v>24</v>
      </c>
    </row>
    <row r="1248">
      <c r="A1248" t="n">
        <v>725</v>
      </c>
      <c r="B1248" t="inlineStr">
        <is>
          <t>BAZIC 8 Neon Colored Pencils</t>
        </is>
      </c>
      <c r="C1248" t="n">
        <v>144</v>
      </c>
      <c r="D1248" t="n">
        <v>24</v>
      </c>
    </row>
    <row r="1249">
      <c r="A1249" t="n">
        <v>727</v>
      </c>
      <c r="B1249" t="inlineStr">
        <is>
          <t>BAZIC Spencer 0.9 mm Mechanical Pencil (3/Pack)</t>
        </is>
      </c>
      <c r="C1249" t="n">
        <v>144</v>
      </c>
      <c r="D1249" t="n">
        <v>24</v>
      </c>
    </row>
    <row r="1250">
      <c r="A1250" t="n">
        <v>72749</v>
      </c>
      <c r="B1250" t="inlineStr">
        <is>
          <t>Spiral Find A Word I Digest Puzzle Books</t>
        </is>
      </c>
      <c r="C1250" t="n">
        <v>48</v>
      </c>
    </row>
    <row r="1251">
      <c r="A1251" t="n">
        <v>72751</v>
      </c>
      <c r="B1251" t="inlineStr">
        <is>
          <t>Spiral Sudoku Digest Puzzle Books</t>
        </is>
      </c>
      <c r="C1251" t="n">
        <v>48</v>
      </c>
    </row>
    <row r="1252">
      <c r="A1252" t="n">
        <v>72752</v>
      </c>
      <c r="B1252" t="inlineStr">
        <is>
          <t>Spiral Crossword Digest Puzzle Books</t>
        </is>
      </c>
      <c r="C1252" t="n">
        <v>48</v>
      </c>
    </row>
    <row r="1253">
      <c r="A1253" t="n">
        <v>72780</v>
      </c>
      <c r="B1253" t="inlineStr">
        <is>
          <t>Neon Glitter Girls Coloring Books</t>
        </is>
      </c>
      <c r="C1253" t="n">
        <v>48</v>
      </c>
    </row>
    <row r="1254">
      <c r="A1254" t="n">
        <v>72781</v>
      </c>
      <c r="B1254" t="inlineStr">
        <is>
          <t>Neon Glitter Kids Coloring Books</t>
        </is>
      </c>
      <c r="C1254" t="n">
        <v>48</v>
      </c>
    </row>
    <row r="1255">
      <c r="A1255" t="n">
        <v>72786</v>
      </c>
      <c r="B1255" t="inlineStr">
        <is>
          <t>Neon Glitter Animals Coloring Books</t>
        </is>
      </c>
      <c r="C1255" t="n">
        <v>48</v>
      </c>
    </row>
    <row r="1256">
      <c r="A1256" t="n">
        <v>728</v>
      </c>
      <c r="B1256" t="inlineStr">
        <is>
          <t>BAZIC Azure 0.7 mm Mechanical Pencil (4/Pack)</t>
        </is>
      </c>
      <c r="C1256" t="n">
        <v>144</v>
      </c>
      <c r="D1256" t="n">
        <v>24</v>
      </c>
    </row>
    <row r="1257">
      <c r="A1257" t="n">
        <v>72822</v>
      </c>
      <c r="B1257" t="inlineStr">
        <is>
          <t>Kids Foil Coloring Books</t>
        </is>
      </c>
      <c r="C1257" t="n">
        <v>48</v>
      </c>
    </row>
    <row r="1258">
      <c r="A1258" t="n">
        <v>729</v>
      </c>
      <c r="B1258" t="inlineStr">
        <is>
          <t>BAZIC Yellow 0.9 mm Mechanical Pencil (4/Pack)</t>
        </is>
      </c>
      <c r="C1258" t="n">
        <v>144</v>
      </c>
      <c r="D1258" t="n">
        <v>24</v>
      </c>
    </row>
    <row r="1259">
      <c r="A1259" t="n">
        <v>730</v>
      </c>
      <c r="B1259" t="inlineStr">
        <is>
          <t>BAZIC Sports Multi-Point Pencil (8/Pack)</t>
        </is>
      </c>
      <c r="C1259" t="n">
        <v>144</v>
      </c>
      <c r="D1259" t="n">
        <v>24</v>
      </c>
    </row>
    <row r="1260">
      <c r="A1260" t="n">
        <v>731</v>
      </c>
      <c r="B1260" t="inlineStr">
        <is>
          <t>BAZIC Pre-sharpened #2 Recycled Paper Pencil (10/Pack)</t>
        </is>
      </c>
      <c r="C1260" t="n">
        <v>144</v>
      </c>
      <c r="D1260" t="n">
        <v>24</v>
      </c>
    </row>
    <row r="1261">
      <c r="A1261" t="n">
        <v>733</v>
      </c>
      <c r="B1261" t="inlineStr">
        <is>
          <t>BAZIC Polaris 0.7 mm Mechanical Pencil w/ Ceramics High-Quality Lead</t>
        </is>
      </c>
      <c r="C1261" t="n">
        <v>144</v>
      </c>
      <c r="D1261" t="n">
        <v>24</v>
      </c>
    </row>
    <row r="1262">
      <c r="A1262" t="n">
        <v>734</v>
      </c>
      <c r="B1262" t="inlineStr">
        <is>
          <t>MY FIRST PONY FOIL &amp; EMBOSSED Coloring &amp; Activity Book</t>
        </is>
      </c>
      <c r="C1262" t="n">
        <v>48</v>
      </c>
    </row>
    <row r="1263">
      <c r="A1263" t="n">
        <v>736</v>
      </c>
      <c r="B1263" t="inlineStr">
        <is>
          <t>BAZIC Diamante 0.5 mm Mechanical Pencil w/ Grip (3/Pack)</t>
        </is>
      </c>
      <c r="C1263" t="n">
        <v>144</v>
      </c>
      <c r="D1263" t="n">
        <v>24</v>
      </c>
    </row>
    <row r="1264">
      <c r="A1264" t="n">
        <v>737</v>
      </c>
      <c r="B1264" t="inlineStr">
        <is>
          <t>BAZIC Spinner Top Eraser 0.5 mm  Mechanical Pencil (3/Pack)</t>
        </is>
      </c>
      <c r="C1264" t="n">
        <v>144</v>
      </c>
      <c r="D1264" t="n">
        <v>24</v>
      </c>
    </row>
    <row r="1265">
      <c r="A1265" t="n">
        <v>738</v>
      </c>
      <c r="B1265" t="inlineStr">
        <is>
          <t>BAZIC Marire Multi-Point Pencil w/ Magnifier Top (4/Pack)</t>
        </is>
      </c>
      <c r="C1265" t="n">
        <v>144</v>
      </c>
      <c r="D1265" t="n">
        <v>24</v>
      </c>
    </row>
    <row r="1266">
      <c r="A1266" t="n">
        <v>739</v>
      </c>
      <c r="B1266" t="inlineStr">
        <is>
          <t>BAZIC Prism 0.7 mm Mechanical Pencil w/ Ceramic High-Quality Lead</t>
        </is>
      </c>
      <c r="C1266" t="n">
        <v>144</v>
      </c>
      <c r="D1266" t="n">
        <v>24</v>
      </c>
    </row>
    <row r="1267">
      <c r="A1267" t="n">
        <v>740</v>
      </c>
      <c r="B1267" t="inlineStr">
        <is>
          <t>BAZIC 4 #2 Triangle Yellow Pencil w/ Sharpener</t>
        </is>
      </c>
      <c r="C1267" t="n">
        <v>144</v>
      </c>
      <c r="D1267" t="n">
        <v>24</v>
      </c>
    </row>
    <row r="1268">
      <c r="A1268" t="n">
        <v>741</v>
      </c>
      <c r="B1268" t="inlineStr">
        <is>
          <t>BAZIC 3 #2 The First Triangle Jumbo Yellow Pencil w/ Sharpener</t>
        </is>
      </c>
      <c r="C1268" t="n">
        <v>144</v>
      </c>
      <c r="D1268" t="n">
        <v>24</v>
      </c>
    </row>
    <row r="1269">
      <c r="A1269" t="n">
        <v>742</v>
      </c>
      <c r="B1269" t="inlineStr">
        <is>
          <t>BAZIC Tritech 0.7 mm Mechanical Pencil w/ Ceramics High-Quality Lead</t>
        </is>
      </c>
      <c r="C1269" t="n">
        <v>144</v>
      </c>
      <c r="D1269" t="n">
        <v>24</v>
      </c>
    </row>
    <row r="1270">
      <c r="A1270" t="n">
        <v>744</v>
      </c>
      <c r="B1270" t="inlineStr">
        <is>
          <t>BAZIC Drawing &amp; Sketching Pencil Set (6 Assortment)</t>
        </is>
      </c>
      <c r="C1270" t="n">
        <v>144</v>
      </c>
      <c r="D1270" t="n">
        <v>24</v>
      </c>
    </row>
    <row r="1271">
      <c r="A1271" t="n">
        <v>745</v>
      </c>
      <c r="B1271" t="inlineStr">
        <is>
          <t>BAZIC Design &amp; Drafting Pencil Set (12 Assortment)</t>
        </is>
      </c>
      <c r="C1271" t="n">
        <v>144</v>
      </c>
      <c r="D1271" t="n">
        <v>24</v>
      </c>
    </row>
    <row r="1272">
      <c r="A1272" t="n">
        <v>746</v>
      </c>
      <c r="B1272" t="inlineStr">
        <is>
          <t>BAZIC Paisley Multi-Point Pencil (8/Pack)</t>
        </is>
      </c>
      <c r="C1272" t="n">
        <v>144</v>
      </c>
      <c r="D1272" t="n">
        <v>24</v>
      </c>
    </row>
    <row r="1273">
      <c r="A1273" t="n">
        <v>747</v>
      </c>
      <c r="B1273" t="inlineStr">
        <is>
          <t>BAZIC Dazzle Multi-Point Pencil (8/Pack)</t>
        </is>
      </c>
      <c r="C1273" t="n">
        <v>144</v>
      </c>
      <c r="D1273" t="n">
        <v>24</v>
      </c>
    </row>
    <row r="1274">
      <c r="A1274" t="n">
        <v>74700</v>
      </c>
      <c r="B1274" t="inlineStr">
        <is>
          <t>KAPPA Big &amp; Easy Coloring For Beginners</t>
        </is>
      </c>
      <c r="C1274" t="n">
        <v>48</v>
      </c>
    </row>
    <row r="1275">
      <c r="A1275" t="n">
        <v>750</v>
      </c>
      <c r="B1275" t="inlineStr">
        <is>
          <t>KAPPA Let Me Play Coloring &amp; Activity Book</t>
        </is>
      </c>
      <c r="C1275" t="n">
        <v>48</v>
      </c>
    </row>
    <row r="1276">
      <c r="A1276" t="n">
        <v>751</v>
      </c>
      <c r="B1276" t="inlineStr">
        <is>
          <t>BAZIC Tri-Angle 0.7 mm Mechanical Pencil w/ Ceramics High-Quality Lead</t>
        </is>
      </c>
      <c r="C1276" t="n">
        <v>144</v>
      </c>
      <c r="D1276" t="n">
        <v>24</v>
      </c>
    </row>
    <row r="1277">
      <c r="A1277" t="n">
        <v>755</v>
      </c>
      <c r="B1277" t="inlineStr">
        <is>
          <t>BAZIC Electra 0.7 mm Mechanical Pencil (12/Box)</t>
        </is>
      </c>
      <c r="C1277" t="n">
        <v>144</v>
      </c>
      <c r="D1277" t="n">
        <v>12</v>
      </c>
    </row>
    <row r="1278">
      <c r="A1278" t="n">
        <v>760</v>
      </c>
      <c r="B1278" t="inlineStr">
        <is>
          <t>BAZIC #2B Premium Wood Pencil (12/Pack)</t>
        </is>
      </c>
      <c r="C1278" t="n">
        <v>144</v>
      </c>
      <c r="D1278" t="n">
        <v>24</v>
      </c>
    </row>
    <row r="1279">
      <c r="A1279" t="n">
        <v>761</v>
      </c>
      <c r="B1279" t="inlineStr">
        <is>
          <t>BAZIC Pre-Sharpened #2 Premium Yellow Pencil (12/Pack)</t>
        </is>
      </c>
      <c r="C1279" t="n">
        <v>144</v>
      </c>
      <c r="D1279" t="n">
        <v>24</v>
      </c>
    </row>
    <row r="1280">
      <c r="A1280" t="n">
        <v>763</v>
      </c>
      <c r="B1280" t="inlineStr">
        <is>
          <t>BAZIC #2 Premium Yellow Pencil (12/Pack)</t>
        </is>
      </c>
      <c r="C1280" t="n">
        <v>144</v>
      </c>
      <c r="D1280" t="n">
        <v>24</v>
      </c>
    </row>
    <row r="1281">
      <c r="A1281" t="n">
        <v>764</v>
      </c>
      <c r="B1281" t="inlineStr">
        <is>
          <t>BAZIC #2 Premium Yellow Pencil (20/Pack)</t>
        </is>
      </c>
      <c r="C1281" t="n">
        <v>72</v>
      </c>
      <c r="D1281" t="n">
        <v>24</v>
      </c>
    </row>
    <row r="1282">
      <c r="A1282" t="n">
        <v>765</v>
      </c>
      <c r="B1282" t="inlineStr">
        <is>
          <t>BAZIC 12 Colored Pencils</t>
        </is>
      </c>
      <c r="C1282" t="n">
        <v>144</v>
      </c>
      <c r="D1282" t="n">
        <v>24</v>
      </c>
    </row>
    <row r="1283">
      <c r="A1283" t="n">
        <v>766</v>
      </c>
      <c r="B1283" t="inlineStr">
        <is>
          <t>BAZIC #2 Premium Yellow Pencil (10/Pack)</t>
        </is>
      </c>
      <c r="C1283" t="n">
        <v>48</v>
      </c>
    </row>
    <row r="1284">
      <c r="A1284" t="n">
        <v>767</v>
      </c>
      <c r="B1284" t="inlineStr">
        <is>
          <t>BAZIC 24 Mini Colored Pencils</t>
        </is>
      </c>
      <c r="C1284" t="n">
        <v>144</v>
      </c>
      <c r="D1284" t="n">
        <v>24</v>
      </c>
    </row>
    <row r="1285">
      <c r="A1285" t="n">
        <v>768</v>
      </c>
      <c r="B1285" t="inlineStr">
        <is>
          <t>BAZIC 24 Colored Pencils</t>
        </is>
      </c>
      <c r="C1285" t="n">
        <v>72</v>
      </c>
      <c r="D1285" t="n">
        <v>12</v>
      </c>
    </row>
    <row r="1286">
      <c r="A1286" t="n">
        <v>769</v>
      </c>
      <c r="B1286" t="inlineStr">
        <is>
          <t>BAZIC 12 Mini Colored Pencils</t>
        </is>
      </c>
      <c r="C1286" t="n">
        <v>144</v>
      </c>
      <c r="D1286" t="n">
        <v>24</v>
      </c>
    </row>
    <row r="1287">
      <c r="A1287" t="n">
        <v>770</v>
      </c>
      <c r="B1287" t="inlineStr">
        <is>
          <t>BAZIC Electra 0.7 mm Mechanical Pencil (5/Pack)</t>
        </is>
      </c>
      <c r="C1287" t="n">
        <v>144</v>
      </c>
      <c r="D1287" t="n">
        <v>24</v>
      </c>
    </row>
    <row r="1288">
      <c r="A1288" t="n">
        <v>771</v>
      </c>
      <c r="B1288" t="inlineStr">
        <is>
          <t>BAZIC Electra 0.7 mm Mechanical Pencil with Grip (4/Pack)</t>
        </is>
      </c>
      <c r="C1288" t="n">
        <v>144</v>
      </c>
      <c r="D1288" t="n">
        <v>24</v>
      </c>
    </row>
    <row r="1289">
      <c r="A1289" t="n">
        <v>772</v>
      </c>
      <c r="B1289" t="inlineStr">
        <is>
          <t>BAZIC Electra 0.7 mm Fashion Color Mechanical Pencil with Gel Grip (3/Pack)</t>
        </is>
      </c>
      <c r="C1289" t="n">
        <v>144</v>
      </c>
      <c r="D1289" t="n">
        <v>24</v>
      </c>
    </row>
    <row r="1290">
      <c r="A1290" t="n">
        <v>776</v>
      </c>
      <c r="B1290" t="inlineStr">
        <is>
          <t>BAZIC 12 Colored Pencils Designer Series</t>
        </is>
      </c>
      <c r="C1290" t="n">
        <v>144</v>
      </c>
      <c r="D1290" t="n">
        <v>24</v>
      </c>
    </row>
    <row r="1291">
      <c r="A1291" t="n">
        <v>780</v>
      </c>
      <c r="B1291" t="inlineStr">
        <is>
          <t>BAZIC 20 Ct. 0.9 mm Mechanical Pencil Lead (8/Pack)</t>
        </is>
      </c>
      <c r="C1291" t="n">
        <v>288</v>
      </c>
      <c r="D1291" t="n">
        <v>24</v>
      </c>
    </row>
    <row r="1292">
      <c r="A1292" t="n">
        <v>781</v>
      </c>
      <c r="B1292" t="inlineStr">
        <is>
          <t>BAZIC 20 Ct. 0.7 mm Mechanical Pencil Lead (8/pack)</t>
        </is>
      </c>
      <c r="C1292" t="n">
        <v>288</v>
      </c>
      <c r="D1292" t="n">
        <v>24</v>
      </c>
    </row>
    <row r="1293">
      <c r="A1293" t="n">
        <v>782</v>
      </c>
      <c r="B1293" t="inlineStr">
        <is>
          <t>BAZIC 20 Ct. 0.5 mm Mechanical Pencil Lead (8/Pack)</t>
        </is>
      </c>
      <c r="C1293" t="n">
        <v>288</v>
      </c>
      <c r="D1293" t="n">
        <v>24</v>
      </c>
    </row>
    <row r="1294">
      <c r="A1294" t="n">
        <v>783</v>
      </c>
      <c r="B1294" t="inlineStr">
        <is>
          <t>18 Colored Pencils</t>
        </is>
      </c>
      <c r="C1294" t="n">
        <v>72</v>
      </c>
      <c r="D1294" t="n">
        <v>24</v>
      </c>
    </row>
    <row r="1295">
      <c r="A1295" t="n">
        <v>784</v>
      </c>
      <c r="B1295" t="inlineStr">
        <is>
          <t>#2 Yellow Pencil (20/Pack)</t>
        </is>
      </c>
      <c r="C1295" t="n">
        <v>72</v>
      </c>
      <c r="D1295" t="n">
        <v>24</v>
      </c>
    </row>
    <row r="1296">
      <c r="A1296" t="n">
        <v>785</v>
      </c>
      <c r="B1296" t="inlineStr">
        <is>
          <t>12 Colored Pencils</t>
        </is>
      </c>
      <c r="C1296" t="n">
        <v>144</v>
      </c>
      <c r="D1296" t="n">
        <v>24</v>
      </c>
    </row>
    <row r="1297">
      <c r="A1297" t="n">
        <v>786</v>
      </c>
      <c r="B1297" t="inlineStr">
        <is>
          <t>#2 Yellow Pencil (12/Pack)</t>
        </is>
      </c>
      <c r="C1297" t="n">
        <v>144</v>
      </c>
      <c r="D1297" t="n">
        <v>24</v>
      </c>
    </row>
    <row r="1298">
      <c r="A1298" t="n">
        <v>787</v>
      </c>
      <c r="B1298" t="inlineStr">
        <is>
          <t>Pre-Sharpened #2 Yellow Pencil (12/Pack)</t>
        </is>
      </c>
      <c r="C1298" t="n">
        <v>144</v>
      </c>
      <c r="D1298" t="n">
        <v>24</v>
      </c>
    </row>
    <row r="1299">
      <c r="A1299" t="n">
        <v>790</v>
      </c>
      <c r="B1299" t="inlineStr">
        <is>
          <t>BAZIC 12 Ct. 0.7 mm Ceramics High-Quality Mechanical Pencil Lead (3/Pack)</t>
        </is>
      </c>
      <c r="C1299" t="n">
        <v>288</v>
      </c>
      <c r="D1299" t="n">
        <v>24</v>
      </c>
    </row>
    <row r="1300">
      <c r="A1300" t="n">
        <v>791</v>
      </c>
      <c r="B1300" t="inlineStr">
        <is>
          <t>BAZIC 12 Ct. 0.9 mm Ceramics High-Quality Mechanical Pencil Lead (3/Pack)</t>
        </is>
      </c>
      <c r="C1300" t="n">
        <v>288</v>
      </c>
      <c r="D1300" t="n">
        <v>24</v>
      </c>
    </row>
    <row r="1301">
      <c r="A1301" t="n">
        <v>792</v>
      </c>
      <c r="B1301" t="inlineStr">
        <is>
          <t>BAZIC 12 Ct. 0.7 mm Ceramics High-Quality Mechanical Pencil Lead (3/Pack)</t>
        </is>
      </c>
      <c r="C1301" t="n">
        <v>288</v>
      </c>
      <c r="D1301" t="n">
        <v>24</v>
      </c>
    </row>
    <row r="1302">
      <c r="A1302" t="n">
        <v>793</v>
      </c>
      <c r="B1302" t="inlineStr">
        <is>
          <t>BAZIC 12 Ct. 0.5 mm Ceramics High-Quality Mechanical Pencil Lead (3/Pack)</t>
        </is>
      </c>
      <c r="C1302" t="n">
        <v>288</v>
      </c>
      <c r="D1302" t="n">
        <v>24</v>
      </c>
    </row>
    <row r="1303">
      <c r="A1303" t="n">
        <v>8000</v>
      </c>
      <c r="B1303" t="inlineStr">
        <is>
          <t>BAZIC Back To School Kit</t>
        </is>
      </c>
      <c r="C1303" t="n">
        <v>10</v>
      </c>
      <c r="D1303" t="inlineStr"/>
    </row>
    <row r="1304">
      <c r="A1304" t="inlineStr">
        <is>
          <t>8000-A</t>
        </is>
      </c>
      <c r="B1304" t="inlineStr">
        <is>
          <t>BAZIC Back To School Kit</t>
        </is>
      </c>
      <c r="C1304" t="n">
        <v>10</v>
      </c>
    </row>
    <row r="1305">
      <c r="A1305" t="n">
        <v>8004</v>
      </c>
      <c r="B1305" t="inlineStr">
        <is>
          <t>BAZIC Primary School Kit (16 SKU/17 PCS)</t>
        </is>
      </c>
      <c r="C1305" t="n">
        <v>5</v>
      </c>
      <c r="D1305" t="inlineStr"/>
    </row>
    <row r="1306">
      <c r="A1306" t="n">
        <v>8005</v>
      </c>
      <c r="B1306" t="inlineStr">
        <is>
          <t>BAZIC Elementary School Kit (19 SKU/20 PCS)</t>
        </is>
      </c>
      <c r="C1306" t="n">
        <v>5</v>
      </c>
      <c r="D1306" t="inlineStr"/>
    </row>
    <row r="1307">
      <c r="A1307" t="n">
        <v>8006</v>
      </c>
      <c r="B1307" t="inlineStr">
        <is>
          <t>BAZIC Middle/High School Kit (19 SKU/22 PCS)</t>
        </is>
      </c>
      <c r="C1307" t="n">
        <v>5</v>
      </c>
      <c r="D1307" t="inlineStr"/>
    </row>
    <row r="1308">
      <c r="A1308" t="n">
        <v>801</v>
      </c>
      <c r="B1308" t="inlineStr">
        <is>
          <t>BAZIC Assorted Color 3-Ring Pencil Pouch</t>
        </is>
      </c>
      <c r="C1308" t="n">
        <v>144</v>
      </c>
      <c r="D1308" t="n">
        <v>24</v>
      </c>
    </row>
    <row r="1309">
      <c r="A1309" t="n">
        <v>8010</v>
      </c>
      <c r="B1309" t="inlineStr">
        <is>
          <t>BAZIC Back To School Starter Pack</t>
        </is>
      </c>
      <c r="C1309" t="n">
        <v>10</v>
      </c>
    </row>
    <row r="1310">
      <c r="A1310" t="n">
        <v>80101</v>
      </c>
      <c r="B1310" t="inlineStr">
        <is>
          <t>BAZIC Primary School Kit with Backpack (17 SKU/18 PCS)</t>
        </is>
      </c>
      <c r="C1310" t="n">
        <v>1</v>
      </c>
    </row>
    <row r="1311">
      <c r="A1311" t="n">
        <v>80102</v>
      </c>
      <c r="B1311" t="inlineStr">
        <is>
          <t>BAZIC Elementary School Kit with Backpack (20 SKU/21 PCS)</t>
        </is>
      </c>
      <c r="C1311" t="n">
        <v>1</v>
      </c>
    </row>
    <row r="1312">
      <c r="A1312" t="n">
        <v>80103</v>
      </c>
      <c r="B1312" t="inlineStr">
        <is>
          <t>BAZIC Middle/High School Kit with Backpack (20 SKU/23 PCS)</t>
        </is>
      </c>
      <c r="C1312" t="n">
        <v>1</v>
      </c>
    </row>
    <row r="1313">
      <c r="A1313" t="inlineStr">
        <is>
          <t>80104-A</t>
        </is>
      </c>
      <c r="B1313" t="inlineStr">
        <is>
          <t>BAZIC Primary School Kit with Backpack (17 SKU/18 PCS)</t>
        </is>
      </c>
      <c r="C1313" t="n">
        <v>6</v>
      </c>
    </row>
    <row r="1314">
      <c r="A1314" t="inlineStr">
        <is>
          <t>80105-A</t>
        </is>
      </c>
      <c r="B1314" t="inlineStr">
        <is>
          <t>BAZIC Elementary School Kit with Backpack (20 SKU/21 PCS)</t>
        </is>
      </c>
      <c r="C1314" t="n">
        <v>6</v>
      </c>
    </row>
    <row r="1315">
      <c r="A1315" t="inlineStr">
        <is>
          <t>80106-A</t>
        </is>
      </c>
      <c r="B1315" t="inlineStr">
        <is>
          <t>BAZIC Middle/High School Kit with Backpack (20 SKU/23 PCS)</t>
        </is>
      </c>
      <c r="C1315" t="n">
        <v>5</v>
      </c>
    </row>
    <row r="1316">
      <c r="A1316" t="inlineStr">
        <is>
          <t>8010-A</t>
        </is>
      </c>
      <c r="B1316" t="inlineStr">
        <is>
          <t>BAZIC Back To School Starter Pack</t>
        </is>
      </c>
      <c r="C1316" t="n">
        <v>10</v>
      </c>
    </row>
    <row r="1317">
      <c r="A1317" t="n">
        <v>802</v>
      </c>
      <c r="B1317" t="inlineStr">
        <is>
          <t>BAZIC Bright Color 3-Ring Pencil Pouch</t>
        </is>
      </c>
      <c r="C1317" t="n">
        <v>144</v>
      </c>
      <c r="D1317" t="n">
        <v>24</v>
      </c>
    </row>
    <row r="1318">
      <c r="A1318" t="n">
        <v>8020</v>
      </c>
      <c r="B1318" t="inlineStr">
        <is>
          <t>BAZIC Summer Paper Craft Kit</t>
        </is>
      </c>
      <c r="C1318" t="n">
        <v>1</v>
      </c>
    </row>
    <row r="1319">
      <c r="A1319" t="inlineStr">
        <is>
          <t>8020-A</t>
        </is>
      </c>
      <c r="B1319" t="inlineStr">
        <is>
          <t>BAZIC Summer Paper Craft Kit</t>
        </is>
      </c>
      <c r="C1319" t="n">
        <v>1</v>
      </c>
    </row>
    <row r="1320">
      <c r="A1320" t="n">
        <v>8021</v>
      </c>
      <c r="B1320" t="inlineStr">
        <is>
          <t>BAZIC Summer Fest Coloring Kit</t>
        </is>
      </c>
      <c r="C1320" t="n">
        <v>1</v>
      </c>
    </row>
    <row r="1321">
      <c r="A1321" t="inlineStr">
        <is>
          <t>8021-A</t>
        </is>
      </c>
      <c r="B1321" t="inlineStr">
        <is>
          <t>BAZIC Summer Fest Coloring Kit</t>
        </is>
      </c>
      <c r="C1321" t="n">
        <v>1</v>
      </c>
    </row>
    <row r="1322">
      <c r="A1322" t="n">
        <v>8022</v>
      </c>
      <c r="B1322" t="inlineStr">
        <is>
          <t>BAZIC Waterfall Card Kit</t>
        </is>
      </c>
      <c r="C1322" t="n">
        <v>1</v>
      </c>
    </row>
    <row r="1323">
      <c r="A1323" t="inlineStr">
        <is>
          <t>8022-A</t>
        </is>
      </c>
      <c r="B1323" t="inlineStr">
        <is>
          <t>BAZIC Waterfall Card Kit</t>
        </is>
      </c>
      <c r="C1323" t="n">
        <v>1</v>
      </c>
    </row>
    <row r="1324">
      <c r="A1324" t="n">
        <v>8023</v>
      </c>
      <c r="B1324" t="inlineStr">
        <is>
          <t>BAZIC Valentine's Day Craft Kit</t>
        </is>
      </c>
      <c r="C1324" t="n">
        <v>1</v>
      </c>
    </row>
    <row r="1325">
      <c r="A1325" t="inlineStr">
        <is>
          <t>8023-A</t>
        </is>
      </c>
      <c r="B1325" t="inlineStr">
        <is>
          <t>BAZIC Valentine's Day Craft Kit</t>
        </is>
      </c>
      <c r="C1325" t="n">
        <v>1</v>
      </c>
    </row>
    <row r="1326">
      <c r="A1326" t="n">
        <v>8024</v>
      </c>
      <c r="B1326" t="inlineStr">
        <is>
          <t>BAZIC Fall Craft Kit: Pumpkin, Turkey,  Scarecrow Head</t>
        </is>
      </c>
      <c r="C1326" t="n">
        <v>1</v>
      </c>
    </row>
    <row r="1327">
      <c r="A1327" t="inlineStr">
        <is>
          <t>8024-A</t>
        </is>
      </c>
      <c r="B1327" t="inlineStr">
        <is>
          <t>BAZIC Fall Craft Kit: Pumpkin, Turkey,  Scarecrow Head</t>
        </is>
      </c>
      <c r="C1327" t="n">
        <v>1</v>
      </c>
    </row>
    <row r="1328">
      <c r="A1328" t="n">
        <v>80282</v>
      </c>
      <c r="B1328" t="inlineStr">
        <is>
          <t>Bible Story &amp; Activity Books</t>
        </is>
      </c>
      <c r="C1328" t="n">
        <v>48</v>
      </c>
    </row>
    <row r="1329">
      <c r="A1329" t="n">
        <v>803</v>
      </c>
      <c r="B1329" t="inlineStr">
        <is>
          <t>BAZIC 3-Ring Pencil Pouch w/ Mesh Window</t>
        </is>
      </c>
      <c r="C1329" t="n">
        <v>144</v>
      </c>
      <c r="D1329" t="n">
        <v>24</v>
      </c>
    </row>
    <row r="1330">
      <c r="A1330" t="n">
        <v>804</v>
      </c>
      <c r="B1330" t="inlineStr">
        <is>
          <t>BAZIC Bright Color 3-Ring Pencil Pouch w/ Mesh Window</t>
        </is>
      </c>
      <c r="C1330" t="n">
        <v>144</v>
      </c>
      <c r="D1330" t="n">
        <v>24</v>
      </c>
    </row>
    <row r="1331">
      <c r="A1331" t="n">
        <v>805</v>
      </c>
      <c r="B1331" t="inlineStr">
        <is>
          <t>BAZIC 11.5" x 6.5" 3-ring Clear Pencil Pouch</t>
        </is>
      </c>
      <c r="C1331" t="n">
        <v>144</v>
      </c>
      <c r="D1331" t="n">
        <v>24</v>
      </c>
    </row>
    <row r="1332">
      <c r="A1332" t="n">
        <v>806</v>
      </c>
      <c r="B1332" t="inlineStr">
        <is>
          <t>BAZIC 11" x 5" Clear Pencil Pouch</t>
        </is>
      </c>
      <c r="C1332" t="n">
        <v>144</v>
      </c>
      <c r="D1332" t="n">
        <v>24</v>
      </c>
    </row>
    <row r="1333">
      <c r="A1333" t="n">
        <v>807</v>
      </c>
      <c r="B1333" t="inlineStr">
        <is>
          <t>BAZIC Double Zipper 3-Ring Pencil Pouch w/ Mesh Window</t>
        </is>
      </c>
      <c r="C1333" t="n">
        <v>144</v>
      </c>
      <c r="D1333" t="n">
        <v>24</v>
      </c>
    </row>
    <row r="1334">
      <c r="A1334" t="n">
        <v>808</v>
      </c>
      <c r="B1334" t="inlineStr">
        <is>
          <t>BAZIC Black 3-Ring Pencil Pouch w/ Mesh Window</t>
        </is>
      </c>
      <c r="C1334" t="n">
        <v>144</v>
      </c>
      <c r="D1334" t="n">
        <v>24</v>
      </c>
    </row>
    <row r="1335">
      <c r="A1335" t="n">
        <v>8090</v>
      </c>
      <c r="B1335" t="inlineStr">
        <is>
          <t>CUSTOM KIT #10</t>
        </is>
      </c>
      <c r="C1335" t="n">
        <v>1</v>
      </c>
    </row>
    <row r="1336">
      <c r="A1336" t="n">
        <v>8091</v>
      </c>
      <c r="B1336" t="inlineStr">
        <is>
          <t>CUSTOM KIT #1</t>
        </is>
      </c>
      <c r="C1336" t="n">
        <v>1</v>
      </c>
    </row>
    <row r="1337">
      <c r="A1337" t="n">
        <v>8092</v>
      </c>
      <c r="B1337" t="inlineStr">
        <is>
          <t>CUSTOM KIT #2</t>
        </is>
      </c>
      <c r="C1337" t="n">
        <v>1</v>
      </c>
    </row>
    <row r="1338">
      <c r="A1338" t="n">
        <v>8093</v>
      </c>
      <c r="B1338" t="inlineStr">
        <is>
          <t>CUSTOM KIT #3</t>
        </is>
      </c>
      <c r="C1338" t="n">
        <v>1</v>
      </c>
    </row>
    <row r="1339">
      <c r="A1339" t="n">
        <v>8094</v>
      </c>
      <c r="B1339" t="inlineStr">
        <is>
          <t>CUSTOM KIT #4</t>
        </is>
      </c>
      <c r="C1339" t="n">
        <v>1</v>
      </c>
    </row>
    <row r="1340">
      <c r="A1340" t="n">
        <v>8095</v>
      </c>
      <c r="B1340" t="inlineStr">
        <is>
          <t>CUSTOM KIT #5</t>
        </is>
      </c>
      <c r="C1340" t="n">
        <v>1</v>
      </c>
    </row>
    <row r="1341">
      <c r="A1341" t="n">
        <v>8096</v>
      </c>
      <c r="B1341" t="inlineStr">
        <is>
          <t>CUSTOM KIT #6</t>
        </is>
      </c>
      <c r="C1341" t="n">
        <v>1</v>
      </c>
    </row>
    <row r="1342">
      <c r="A1342" t="n">
        <v>8097</v>
      </c>
      <c r="B1342" t="inlineStr">
        <is>
          <t>CUSTOM KIT #7</t>
        </is>
      </c>
      <c r="C1342" t="n">
        <v>1</v>
      </c>
    </row>
    <row r="1343">
      <c r="A1343" t="n">
        <v>8098</v>
      </c>
      <c r="B1343" t="inlineStr">
        <is>
          <t>CUSTOM KIT #8</t>
        </is>
      </c>
      <c r="C1343" t="n">
        <v>1</v>
      </c>
    </row>
    <row r="1344">
      <c r="A1344" t="n">
        <v>8099</v>
      </c>
      <c r="B1344" t="inlineStr">
        <is>
          <t>CUSTOM KIT #9</t>
        </is>
      </c>
      <c r="C1344" t="n">
        <v>1</v>
      </c>
    </row>
    <row r="1345">
      <c r="A1345" t="n">
        <v>810</v>
      </c>
      <c r="B1345" t="inlineStr">
        <is>
          <t>BAZIC Retro Color 3-Ring Pencil Pouch w/ Mesh Window</t>
        </is>
      </c>
      <c r="C1345" t="n">
        <v>144</v>
      </c>
      <c r="D1345" t="n">
        <v>24</v>
      </c>
    </row>
    <row r="1346">
      <c r="A1346" t="n">
        <v>811</v>
      </c>
      <c r="B1346" t="inlineStr">
        <is>
          <t>BAZIC 3-Ring Pencil Pouch w/ Clear Window</t>
        </is>
      </c>
      <c r="C1346" t="n">
        <v>144</v>
      </c>
      <c r="D1346" t="n">
        <v>24</v>
      </c>
    </row>
    <row r="1347">
      <c r="A1347" t="n">
        <v>81197</v>
      </c>
      <c r="B1347" t="inlineStr">
        <is>
          <t>Domtar EARTHCHOICE 8.5" X 11" Green Colored Paper (10 Reams/Case)</t>
        </is>
      </c>
      <c r="C1347" t="n">
        <v>10</v>
      </c>
    </row>
    <row r="1348">
      <c r="A1348" t="n">
        <v>81199</v>
      </c>
      <c r="B1348" t="inlineStr">
        <is>
          <t>Domtar EARTHCHOICE 8.5" X 11" Blue Colored Paper (10 Reams/Case)</t>
        </is>
      </c>
      <c r="C1348" t="n">
        <v>10</v>
      </c>
    </row>
    <row r="1349">
      <c r="A1349" t="n">
        <v>812</v>
      </c>
      <c r="B1349" t="inlineStr">
        <is>
          <t>BAZIC Bright Color Slider Pencil Case w/ PDQ Display</t>
        </is>
      </c>
      <c r="C1349" t="n">
        <v>36</v>
      </c>
      <c r="D1349" t="inlineStr"/>
    </row>
    <row r="1350">
      <c r="A1350" t="n">
        <v>81201</v>
      </c>
      <c r="B1350" t="inlineStr">
        <is>
          <t>Domtar EARTHCHOICE 8.5" X 11" Ivory Colored Paper (10 Reams/Case)</t>
        </is>
      </c>
      <c r="C1350" t="n">
        <v>10</v>
      </c>
    </row>
    <row r="1351">
      <c r="A1351" t="n">
        <v>815432010011</v>
      </c>
      <c r="B1351" t="inlineStr">
        <is>
          <t>100% Isopropyl Alcohol 1 GALLON (3.75L)</t>
        </is>
      </c>
      <c r="C1351" t="n">
        <v>4</v>
      </c>
    </row>
    <row r="1352">
      <c r="A1352" t="n">
        <v>815432010028</v>
      </c>
      <c r="B1352" t="inlineStr">
        <is>
          <t>70% Isopropyl Alcohol 1 GALLON (3.75L)</t>
        </is>
      </c>
      <c r="C1352" t="n">
        <v>4</v>
      </c>
    </row>
    <row r="1353">
      <c r="A1353" t="n">
        <v>816</v>
      </c>
      <c r="B1353" t="inlineStr">
        <is>
          <t>BAZIC Translucent Slider Pencil Case w/ PDQ Display</t>
        </is>
      </c>
      <c r="C1353" t="n">
        <v>36</v>
      </c>
      <c r="D1353" t="inlineStr"/>
    </row>
    <row r="1354">
      <c r="A1354" t="n">
        <v>8210</v>
      </c>
      <c r="C1354" t="n">
        <v>160</v>
      </c>
      <c r="D1354" t="n">
        <v>20</v>
      </c>
    </row>
    <row r="1355">
      <c r="A1355" t="n">
        <v>825</v>
      </c>
      <c r="B1355" t="inlineStr">
        <is>
          <t>KAPPA Jumbo Large Print Word Finds Puzzle Book</t>
        </is>
      </c>
      <c r="C1355" t="n">
        <v>48</v>
      </c>
    </row>
    <row r="1356">
      <c r="A1356" t="n">
        <v>836</v>
      </c>
      <c r="B1356" t="inlineStr">
        <is>
          <t>BAZIC 8" Double Deck Organizer Box</t>
        </is>
      </c>
      <c r="C1356" t="n">
        <v>144</v>
      </c>
      <c r="D1356" t="n">
        <v>24</v>
      </c>
    </row>
    <row r="1357">
      <c r="A1357" t="n">
        <v>837</v>
      </c>
      <c r="B1357" t="inlineStr">
        <is>
          <t>BAZIC 8" Bright Color Double Deck Organizer Box</t>
        </is>
      </c>
      <c r="C1357" t="n">
        <v>144</v>
      </c>
      <c r="D1357" t="n">
        <v>24</v>
      </c>
    </row>
    <row r="1358">
      <c r="A1358" t="n">
        <v>84200</v>
      </c>
      <c r="B1358" t="inlineStr">
        <is>
          <t>KAPPA Large Print Word Finds</t>
        </is>
      </c>
      <c r="C1358" t="n">
        <v>48</v>
      </c>
      <c r="D1358" t="inlineStr"/>
    </row>
    <row r="1359">
      <c r="A1359" t="n">
        <v>84300</v>
      </c>
      <c r="B1359" t="inlineStr">
        <is>
          <t>KAPPA Large Print Crosswords</t>
        </is>
      </c>
      <c r="C1359" t="n">
        <v>48</v>
      </c>
      <c r="D1359" t="inlineStr"/>
    </row>
    <row r="1360">
      <c r="A1360" t="n">
        <v>844</v>
      </c>
      <c r="B1360" t="inlineStr">
        <is>
          <t>KAPPA Variety Puzzles &amp; Games Book</t>
        </is>
      </c>
      <c r="C1360" t="n">
        <v>48</v>
      </c>
    </row>
    <row r="1361">
      <c r="A1361" t="n">
        <v>845</v>
      </c>
      <c r="B1361" t="inlineStr">
        <is>
          <t>BAZIC Regal Multipurpose Utility Box</t>
        </is>
      </c>
      <c r="C1361" t="n">
        <v>24</v>
      </c>
      <c r="D1361" t="inlineStr"/>
    </row>
    <row r="1362">
      <c r="A1362" t="n">
        <v>846</v>
      </c>
      <c r="B1362" t="inlineStr">
        <is>
          <t>BAZIC Basix Multipurpose Utility Box</t>
        </is>
      </c>
      <c r="C1362" t="n">
        <v>24</v>
      </c>
      <c r="D1362" t="inlineStr"/>
    </row>
    <row r="1363">
      <c r="A1363" t="n">
        <v>8923026</v>
      </c>
      <c r="C1363" t="n">
        <v>24</v>
      </c>
    </row>
    <row r="1364">
      <c r="A1364" t="n">
        <v>9000</v>
      </c>
      <c r="B1364" t="inlineStr">
        <is>
          <t>BAZIC 1.88" X 5 Yards Heart Series Duct Tape</t>
        </is>
      </c>
      <c r="C1364" t="n">
        <v>24</v>
      </c>
    </row>
    <row r="1365">
      <c r="A1365" t="n">
        <v>9001</v>
      </c>
      <c r="B1365" t="inlineStr">
        <is>
          <t>BAZIC 1.88" X 5 Yards Star Series Duct Tape</t>
        </is>
      </c>
      <c r="C1365" t="n">
        <v>24</v>
      </c>
    </row>
    <row r="1366">
      <c r="A1366" t="n">
        <v>9003</v>
      </c>
      <c r="B1366" t="inlineStr">
        <is>
          <t>BAZIC 1.88" X 5 Yards Butterfly Series Duct Tape</t>
        </is>
      </c>
      <c r="C1366" t="n">
        <v>24</v>
      </c>
    </row>
    <row r="1367">
      <c r="A1367" t="n">
        <v>9005</v>
      </c>
      <c r="B1367" t="inlineStr">
        <is>
          <t>BAZIC 1.88" X 5 Yards Elephant Series Duct Tape</t>
        </is>
      </c>
      <c r="C1367" t="n">
        <v>24</v>
      </c>
    </row>
    <row r="1368">
      <c r="A1368" t="n">
        <v>9006</v>
      </c>
      <c r="B1368" t="inlineStr">
        <is>
          <t>BAZIC 1.88" X 5 Yards Zebra Series Duct Tape</t>
        </is>
      </c>
      <c r="C1368" t="n">
        <v>24</v>
      </c>
    </row>
    <row r="1369">
      <c r="A1369" t="n">
        <v>9007</v>
      </c>
      <c r="B1369" t="inlineStr">
        <is>
          <t>BAZIC 1.88" X 5 Yards Camouflage Series Duct Tape</t>
        </is>
      </c>
      <c r="C1369" t="n">
        <v>24</v>
      </c>
    </row>
    <row r="1370">
      <c r="A1370" t="n">
        <v>9008</v>
      </c>
      <c r="B1370" t="inlineStr">
        <is>
          <t>BAZIC 1.88" X 5 Yards Leopard Series Duct Tape</t>
        </is>
      </c>
      <c r="C1370" t="n">
        <v>24</v>
      </c>
    </row>
    <row r="1371">
      <c r="A1371" t="n">
        <v>9009</v>
      </c>
      <c r="B1371" t="inlineStr">
        <is>
          <t>BAZIC 1.88" X 5 Yards Giraffe Series Duct Tape</t>
        </is>
      </c>
      <c r="C1371" t="n">
        <v>24</v>
      </c>
    </row>
    <row r="1372">
      <c r="A1372" t="n">
        <v>901</v>
      </c>
      <c r="B1372" t="inlineStr">
        <is>
          <t>BAZIC 3/4" x 1296" Invisible Tape w/ Dispenser</t>
        </is>
      </c>
      <c r="C1372" t="n">
        <v>144</v>
      </c>
      <c r="D1372" t="n">
        <v>24</v>
      </c>
    </row>
    <row r="1373">
      <c r="A1373" t="n">
        <v>9010</v>
      </c>
      <c r="B1373" t="inlineStr">
        <is>
          <t>BAZIC 1.88" X 5 Yards Polka Dot Series Duct Tape</t>
        </is>
      </c>
      <c r="C1373" t="n">
        <v>24</v>
      </c>
    </row>
    <row r="1374">
      <c r="A1374" t="n">
        <v>9011</v>
      </c>
      <c r="B1374" t="inlineStr">
        <is>
          <t>BAZIC 1.88" X 5 Yards Chevron Series Duct Tape</t>
        </is>
      </c>
      <c r="C1374" t="n">
        <v>24</v>
      </c>
    </row>
    <row r="1375">
      <c r="A1375" t="n">
        <v>9012</v>
      </c>
      <c r="B1375" t="inlineStr">
        <is>
          <t>BAZIC 1.88" X 5 Yards Plaid Series Duct Tape</t>
        </is>
      </c>
      <c r="C1375" t="n">
        <v>24</v>
      </c>
    </row>
    <row r="1376">
      <c r="A1376" t="n">
        <v>9013</v>
      </c>
      <c r="B1376" t="inlineStr">
        <is>
          <t>BAZIC 1.88" X 5 Yards Lace Series Duct Tape</t>
        </is>
      </c>
      <c r="C1376" t="n">
        <v>24</v>
      </c>
    </row>
    <row r="1377">
      <c r="A1377" t="n">
        <v>902</v>
      </c>
      <c r="B1377" t="inlineStr">
        <is>
          <t>BAZIC 3/4" X 800" Invisible Tape Refill (3/Pack)</t>
        </is>
      </c>
      <c r="C1377" t="n">
        <v>144</v>
      </c>
      <c r="D1377" t="n">
        <v>24</v>
      </c>
    </row>
    <row r="1378">
      <c r="A1378" t="n">
        <v>903</v>
      </c>
      <c r="B1378" t="inlineStr">
        <is>
          <t>BAZIC 3/4" X 500" Invisible Tape (3/Pack)</t>
        </is>
      </c>
      <c r="C1378" t="n">
        <v>144</v>
      </c>
      <c r="D1378" t="n">
        <v>24</v>
      </c>
    </row>
    <row r="1379">
      <c r="A1379" t="n">
        <v>904</v>
      </c>
      <c r="B1379" t="inlineStr">
        <is>
          <t>BAZIC 3/4" X 1000" Transparent Tape Refill (3/Pack)</t>
        </is>
      </c>
      <c r="C1379" t="n">
        <v>144</v>
      </c>
      <c r="D1379" t="n">
        <v>24</v>
      </c>
    </row>
    <row r="1380">
      <c r="A1380" t="n">
        <v>905</v>
      </c>
      <c r="B1380" t="inlineStr">
        <is>
          <t>BAZIC 3/4" X 500" Transparent Tape (3/Pack)</t>
        </is>
      </c>
      <c r="C1380" t="n">
        <v>144</v>
      </c>
      <c r="D1380" t="n">
        <v>24</v>
      </c>
    </row>
    <row r="1381">
      <c r="A1381" t="n">
        <v>906</v>
      </c>
      <c r="B1381" t="inlineStr">
        <is>
          <t>BAZIC 3/4" X 1296" Invisible Tape Refill (12/Pack)</t>
        </is>
      </c>
      <c r="C1381" t="n">
        <v>12</v>
      </c>
      <c r="D1381" t="inlineStr"/>
    </row>
    <row r="1382">
      <c r="A1382" t="n">
        <v>907</v>
      </c>
      <c r="B1382" t="inlineStr">
        <is>
          <t>BAZIC 3/4" X 1296" Transparent Tape Refill (12/Pack)</t>
        </is>
      </c>
      <c r="C1382" t="n">
        <v>12</v>
      </c>
      <c r="D1382" t="inlineStr"/>
    </row>
    <row r="1383">
      <c r="A1383" t="n">
        <v>909</v>
      </c>
      <c r="B1383" t="inlineStr">
        <is>
          <t>BAZIC 1.88" X 10 Yards Black Duct Tape</t>
        </is>
      </c>
      <c r="C1383" t="n">
        <v>36</v>
      </c>
    </row>
    <row r="1384">
      <c r="A1384" t="n">
        <v>910</v>
      </c>
      <c r="B1384" t="inlineStr">
        <is>
          <t>BAZIC 1.88" X 10 Yard Assorted Fluorescent Colored Duct Tape</t>
        </is>
      </c>
      <c r="C1384" t="n">
        <v>36</v>
      </c>
      <c r="D1384" t="inlineStr"/>
    </row>
    <row r="1385">
      <c r="A1385" t="n">
        <v>912</v>
      </c>
      <c r="B1385" t="inlineStr">
        <is>
          <t>BAZIC 3/4" X 1296" Transparent Tape w/ Dispenser</t>
        </is>
      </c>
      <c r="C1385" t="n">
        <v>144</v>
      </c>
      <c r="D1385" t="n">
        <v>24</v>
      </c>
    </row>
    <row r="1386">
      <c r="A1386" t="n">
        <v>914</v>
      </c>
      <c r="B1386" t="inlineStr">
        <is>
          <t>BAZIC 1.88" x 27.3 Yards Super Clear Heavy Duty Shipping Packaging Tape with Dispenser</t>
        </is>
      </c>
      <c r="C1386" t="n">
        <v>36</v>
      </c>
      <c r="D1386" t="inlineStr"/>
    </row>
    <row r="1387">
      <c r="A1387" t="n">
        <v>915</v>
      </c>
      <c r="B1387" t="inlineStr">
        <is>
          <t>BAZIC 1.88" x 54.6 Yards Super Clear Heavy Duty Shipping Packaging Tape</t>
        </is>
      </c>
      <c r="C1387" t="n">
        <v>36</v>
      </c>
      <c r="D1387" t="inlineStr"/>
    </row>
    <row r="1388">
      <c r="A1388" t="n">
        <v>918</v>
      </c>
      <c r="B1388" t="inlineStr">
        <is>
          <t>BAZIC 1.88" X 109.3 Yards Industrial Clear Packing Tape (36/box)</t>
        </is>
      </c>
      <c r="C1388" t="n">
        <v>1</v>
      </c>
    </row>
    <row r="1389">
      <c r="A1389" t="n">
        <v>919</v>
      </c>
      <c r="B1389" t="inlineStr">
        <is>
          <t>BAZIC 1.88" X 109.3 Yards Industrial Tan Packing Tape (36/box)</t>
        </is>
      </c>
      <c r="C1389" t="n">
        <v>1</v>
      </c>
    </row>
    <row r="1390">
      <c r="A1390" t="n">
        <v>920</v>
      </c>
      <c r="B1390" t="inlineStr">
        <is>
          <t>BAZIC 1.88" X 54.6 Yards Clear Packaging Tape</t>
        </is>
      </c>
      <c r="C1390" t="n">
        <v>36</v>
      </c>
    </row>
    <row r="1391">
      <c r="A1391" t="n">
        <v>921</v>
      </c>
      <c r="B1391" t="inlineStr">
        <is>
          <t>BAZIC 1.88" X 109.3 Yards Clear Packaging Tape</t>
        </is>
      </c>
      <c r="C1391" t="n">
        <v>36</v>
      </c>
    </row>
    <row r="1392">
      <c r="A1392" t="n">
        <v>922</v>
      </c>
      <c r="B1392" t="inlineStr">
        <is>
          <t>BAZIC 1.88" X 54.6 Yards Tan Packaging Tape</t>
        </is>
      </c>
      <c r="C1392" t="n">
        <v>36</v>
      </c>
    </row>
    <row r="1393">
      <c r="A1393" t="n">
        <v>923</v>
      </c>
      <c r="B1393" t="inlineStr">
        <is>
          <t>BAZIC 1.88" X 109.3 Yards Tan Packaging Tape</t>
        </is>
      </c>
      <c r="C1393" t="n">
        <v>36</v>
      </c>
    </row>
    <row r="1394">
      <c r="A1394" t="n">
        <v>924</v>
      </c>
      <c r="B1394" t="inlineStr">
        <is>
          <t>BAZIC 2.83" X 109.3 Yards Clear Packaging Tape</t>
        </is>
      </c>
      <c r="C1394" t="n">
        <v>24</v>
      </c>
    </row>
    <row r="1395">
      <c r="A1395" t="n">
        <v>925</v>
      </c>
      <c r="B1395" t="inlineStr">
        <is>
          <t>BAZIC 1" X 36 Yard (1296") Double Sided Tape</t>
        </is>
      </c>
      <c r="C1395" t="n">
        <v>72</v>
      </c>
      <c r="D1395" t="n">
        <v>24</v>
      </c>
    </row>
    <row r="1396">
      <c r="A1396" t="n">
        <v>926</v>
      </c>
      <c r="B1396" t="inlineStr">
        <is>
          <t>BAZIC 1" X 20 Yard (720") Double Sided Tape</t>
        </is>
      </c>
      <c r="C1396" t="n">
        <v>72</v>
      </c>
      <c r="D1396" t="n">
        <v>24</v>
      </c>
    </row>
    <row r="1397">
      <c r="A1397" t="n">
        <v>927</v>
      </c>
      <c r="B1397" t="inlineStr">
        <is>
          <t>BAZIC 3/4" X 1296" Crystal Clear Tape w/ Dispenser</t>
        </is>
      </c>
      <c r="C1397" t="n">
        <v>144</v>
      </c>
      <c r="D1397" t="n">
        <v>24</v>
      </c>
    </row>
    <row r="1398">
      <c r="A1398" t="n">
        <v>928</v>
      </c>
      <c r="B1398" t="inlineStr">
        <is>
          <t>BAZIC 3/4" X 1000" Crystal Clear Tape Refill (3/Pack)</t>
        </is>
      </c>
      <c r="C1398" t="n">
        <v>144</v>
      </c>
      <c r="D1398" t="n">
        <v>24</v>
      </c>
    </row>
    <row r="1399">
      <c r="A1399" t="n">
        <v>929</v>
      </c>
      <c r="B1399" t="inlineStr">
        <is>
          <t>BAZIC 3/4" X 500" Crystal Clear Tape (3/Pack)</t>
        </is>
      </c>
      <c r="C1399" t="n">
        <v>144</v>
      </c>
      <c r="D1399" t="n">
        <v>24</v>
      </c>
    </row>
    <row r="1400">
      <c r="A1400" t="n">
        <v>930</v>
      </c>
      <c r="B1400" t="inlineStr">
        <is>
          <t>BAZIC 3/4" X 500" Double Sided Permanent Tape w/ Dispenser</t>
        </is>
      </c>
      <c r="C1400" t="n">
        <v>144</v>
      </c>
      <c r="D1400" t="n">
        <v>24</v>
      </c>
    </row>
    <row r="1401">
      <c r="A1401" t="n">
        <v>93578</v>
      </c>
      <c r="B1401" t="inlineStr">
        <is>
          <t>APEX 8.5" X 11" Pink Colored Copy Paper (10 reams/case)</t>
        </is>
      </c>
      <c r="C1401" t="n">
        <v>10</v>
      </c>
    </row>
    <row r="1402">
      <c r="A1402" t="n">
        <v>93591</v>
      </c>
      <c r="B1402" t="inlineStr">
        <is>
          <t>APEX 8.5" X 11" Golden Rod Colored Copy Paper (10 reams/case)</t>
        </is>
      </c>
      <c r="C1402" t="n">
        <v>10</v>
      </c>
    </row>
    <row r="1403">
      <c r="A1403" t="n">
        <v>936</v>
      </c>
      <c r="B1403" t="inlineStr">
        <is>
          <t>BAZIC 1.88" X 800" Clear Packaging Tape w/ Dispenser</t>
        </is>
      </c>
      <c r="C1403" t="n">
        <v>144</v>
      </c>
      <c r="D1403" t="n">
        <v>24</v>
      </c>
    </row>
    <row r="1404">
      <c r="A1404" t="n">
        <v>937</v>
      </c>
      <c r="B1404" t="inlineStr">
        <is>
          <t>BAZIC 1.88" X 800" Tan Packaging Tape w/ Dispenser</t>
        </is>
      </c>
      <c r="C1404" t="n">
        <v>144</v>
      </c>
      <c r="D1404" t="n">
        <v>24</v>
      </c>
    </row>
    <row r="1405">
      <c r="A1405" t="n">
        <v>938</v>
      </c>
      <c r="B1405" t="inlineStr">
        <is>
          <t>BAZIC 3/4" X 250" Invisible/Transparent Tape (3/Pack) w/ Floor Display</t>
        </is>
      </c>
      <c r="C1405" t="n">
        <v>144</v>
      </c>
    </row>
    <row r="1406">
      <c r="A1406" t="n">
        <v>939</v>
      </c>
      <c r="B1406" t="inlineStr">
        <is>
          <t>BAZIC 3/4" X 250" Crystal Clear Tape (3/Pack) w/ Floor Display</t>
        </is>
      </c>
      <c r="C1406" t="n">
        <v>144</v>
      </c>
    </row>
    <row r="1407">
      <c r="A1407" t="n">
        <v>940</v>
      </c>
      <c r="B1407" t="inlineStr">
        <is>
          <t>BAZIC 1" Core Desktop Tape Dispenser</t>
        </is>
      </c>
      <c r="C1407" t="n">
        <v>12</v>
      </c>
    </row>
    <row r="1408">
      <c r="A1408" t="inlineStr">
        <is>
          <t>942-A</t>
        </is>
      </c>
      <c r="B1408" t="inlineStr">
        <is>
          <t>BAZIC 1" Core Heavy Duty Desktop Tape Dispenser w/ 3/4" x 250" Tape Refill</t>
        </is>
      </c>
      <c r="C1408" t="n">
        <v>12</v>
      </c>
    </row>
    <row r="1409">
      <c r="A1409" t="n">
        <v>943</v>
      </c>
      <c r="B1409" t="inlineStr">
        <is>
          <t>BAZIC Mini 1" Core Desktop Tape Dispenser w/ (3) 3/4" x 500" Tape Refill</t>
        </is>
      </c>
      <c r="C1409" t="n">
        <v>24</v>
      </c>
      <c r="D1409" t="inlineStr"/>
    </row>
    <row r="1410">
      <c r="A1410" t="n">
        <v>945</v>
      </c>
      <c r="B1410" t="inlineStr">
        <is>
          <t>BAZIC 1.88" X 54.6 Yards Color Packaging Tape</t>
        </is>
      </c>
      <c r="C1410" t="n">
        <v>48</v>
      </c>
      <c r="D1410" t="inlineStr"/>
    </row>
    <row r="1411">
      <c r="A1411" t="n">
        <v>950</v>
      </c>
      <c r="B1411" t="inlineStr">
        <is>
          <t>BAZIC 0.71" X 2160" (60 Yards) General Purpose Masking Tape</t>
        </is>
      </c>
      <c r="C1411" t="n">
        <v>36</v>
      </c>
    </row>
    <row r="1412">
      <c r="A1412" t="inlineStr">
        <is>
          <t>9500-N95</t>
        </is>
      </c>
      <c r="C1412" t="n">
        <v>240</v>
      </c>
      <c r="D1412" t="n">
        <v>20</v>
      </c>
    </row>
    <row r="1413">
      <c r="A1413" t="n">
        <v>951</v>
      </c>
      <c r="B1413" t="inlineStr">
        <is>
          <t>BAZIC 0.94" X 1440" (40 Yards) General Purpose Masking Tape</t>
        </is>
      </c>
      <c r="C1413" t="n">
        <v>36</v>
      </c>
    </row>
    <row r="1414">
      <c r="A1414" t="n">
        <v>952</v>
      </c>
      <c r="B1414" t="inlineStr">
        <is>
          <t>BAZIC 0.94" X 2160" (60 Yards) General Purpose Masking Tape</t>
        </is>
      </c>
      <c r="C1414" t="n">
        <v>36</v>
      </c>
    </row>
    <row r="1415">
      <c r="A1415" t="n">
        <v>953</v>
      </c>
      <c r="B1415" t="inlineStr">
        <is>
          <t>BAZIC 1.41" X 1080" (30 Yards) General Purpose Masking Tape</t>
        </is>
      </c>
      <c r="C1415" t="n">
        <v>36</v>
      </c>
    </row>
    <row r="1416">
      <c r="A1416" t="n">
        <v>954</v>
      </c>
      <c r="B1416" t="inlineStr">
        <is>
          <t>BAZIC 1.41" X 2160" (60 Yards) General Purpose Masking Tape</t>
        </is>
      </c>
      <c r="C1416" t="n">
        <v>24</v>
      </c>
    </row>
    <row r="1417">
      <c r="A1417" t="n">
        <v>955</v>
      </c>
      <c r="B1417" t="inlineStr">
        <is>
          <t>BAZIC 1.88" X 720" (20 Yards) General Purpose Masking Tape</t>
        </is>
      </c>
      <c r="C1417" t="n">
        <v>36</v>
      </c>
    </row>
    <row r="1418">
      <c r="A1418" t="n">
        <v>956</v>
      </c>
      <c r="B1418" t="inlineStr">
        <is>
          <t>BAZIC 1.88" X 2160" (60 Yards) General Purpose Masking Tape</t>
        </is>
      </c>
      <c r="C1418" t="n">
        <v>24</v>
      </c>
    </row>
    <row r="1419">
      <c r="A1419" t="n">
        <v>960</v>
      </c>
      <c r="B1419" t="inlineStr">
        <is>
          <t>BAZIC 1.88" X 3 Yards Glitter Tape</t>
        </is>
      </c>
      <c r="C1419" t="n">
        <v>36</v>
      </c>
    </row>
    <row r="1420">
      <c r="A1420" t="n">
        <v>961</v>
      </c>
      <c r="B1420" t="inlineStr">
        <is>
          <t>BAZIC 1.88" X 5 Yards Holographic Duct Tape</t>
        </is>
      </c>
      <c r="C1420" t="n">
        <v>36</v>
      </c>
    </row>
    <row r="1421">
      <c r="A1421" t="n">
        <v>970</v>
      </c>
      <c r="B1421" t="inlineStr">
        <is>
          <t>BAZIC 1.88" X 60 Yards Silver Duct Tape</t>
        </is>
      </c>
      <c r="C1421" t="n">
        <v>12</v>
      </c>
    </row>
    <row r="1422">
      <c r="A1422" t="n">
        <v>971</v>
      </c>
      <c r="B1422" t="inlineStr">
        <is>
          <t>BAZIC 1.88" X 60 Yards Black Duct Tape</t>
        </is>
      </c>
      <c r="C1422" t="n">
        <v>12</v>
      </c>
    </row>
    <row r="1423">
      <c r="A1423" t="n">
        <v>972</v>
      </c>
      <c r="B1423" t="inlineStr">
        <is>
          <t>BAZIC 1.88" X 60 Yards White Duct Tape</t>
        </is>
      </c>
      <c r="C1423" t="n">
        <v>12</v>
      </c>
    </row>
    <row r="1424">
      <c r="A1424" t="n">
        <v>973</v>
      </c>
      <c r="B1424" t="inlineStr">
        <is>
          <t>BAZIC 1.88" X 60 Yards Blue Duct Tape</t>
        </is>
      </c>
      <c r="C1424" t="n">
        <v>12</v>
      </c>
    </row>
    <row r="1425">
      <c r="A1425" t="n">
        <v>974</v>
      </c>
      <c r="B1425" t="inlineStr">
        <is>
          <t>BAZIC 1.88" X 60 Yards Green Duct Tape</t>
        </is>
      </c>
      <c r="C1425" t="n">
        <v>12</v>
      </c>
    </row>
    <row r="1426">
      <c r="A1426" t="n">
        <v>975</v>
      </c>
      <c r="B1426" t="inlineStr">
        <is>
          <t>BAZIC 1.88" X 60 Yards Red Duct Tape</t>
        </is>
      </c>
      <c r="C1426" t="n">
        <v>12</v>
      </c>
    </row>
    <row r="1427">
      <c r="A1427" t="n">
        <v>976</v>
      </c>
      <c r="B1427" t="inlineStr">
        <is>
          <t>BAZIC 1.88" X 60 Yards Yellow Duct Tape</t>
        </is>
      </c>
      <c r="C1427" t="n">
        <v>12</v>
      </c>
    </row>
    <row r="1428">
      <c r="A1428" t="n">
        <v>977</v>
      </c>
      <c r="B1428" t="inlineStr">
        <is>
          <t>BAZIC 1.88" X 30 Yards Silver Duct Tape</t>
        </is>
      </c>
      <c r="C1428" t="n">
        <v>24</v>
      </c>
    </row>
    <row r="1429">
      <c r="A1429" t="n">
        <v>978</v>
      </c>
      <c r="B1429" t="inlineStr">
        <is>
          <t>BAZIC 1.88" X 10 Yards Silver Duct Tape</t>
        </is>
      </c>
      <c r="C1429" t="n">
        <v>36</v>
      </c>
    </row>
    <row r="1430">
      <c r="A1430" t="n">
        <v>979</v>
      </c>
      <c r="B1430" t="inlineStr">
        <is>
          <t>BAZIC 1.88" X 10 Yard Assorted Colored Duct Tape</t>
        </is>
      </c>
      <c r="C1430" t="n">
        <v>36</v>
      </c>
    </row>
    <row r="1431">
      <c r="A1431" t="n">
        <v>980</v>
      </c>
      <c r="B1431" t="inlineStr">
        <is>
          <t>BAZIC 1" X 200" Double Sided Foam Mounting Tape</t>
        </is>
      </c>
      <c r="C1431" t="n">
        <v>144</v>
      </c>
      <c r="D1431" t="n">
        <v>24</v>
      </c>
    </row>
    <row r="1432">
      <c r="A1432" t="n">
        <v>981</v>
      </c>
      <c r="B1432" t="inlineStr">
        <is>
          <t>BAZIC 0.5" X 200" Double Sided Foam Mounting Tape (2/Pack)</t>
        </is>
      </c>
      <c r="C1432" t="n">
        <v>144</v>
      </c>
      <c r="D1432" t="n">
        <v>24</v>
      </c>
    </row>
    <row r="1433">
      <c r="A1433" t="n">
        <v>989</v>
      </c>
      <c r="B1433" t="inlineStr">
        <is>
          <t>BAZIC 1" X 60" Double Sided Clear Mounting Tape</t>
        </is>
      </c>
      <c r="C1433" t="n">
        <v>144</v>
      </c>
      <c r="D1433" t="n">
        <v>24</v>
      </c>
    </row>
    <row r="1434">
      <c r="A1434" t="n">
        <v>991</v>
      </c>
      <c r="B1434" t="inlineStr">
        <is>
          <t>BAZIC Rubber Grip Premium Comfort Packing Tape Dispenser</t>
        </is>
      </c>
      <c r="C1434" t="n">
        <v>12</v>
      </c>
    </row>
    <row r="1435">
      <c r="A1435" t="n">
        <v>992</v>
      </c>
      <c r="B1435" t="inlineStr">
        <is>
          <t>BAZIC Packaging Tape Dispenser w/ (2) 1.88" X 54.6 Yards Super Clear Tape</t>
        </is>
      </c>
      <c r="C1435" t="n">
        <v>6</v>
      </c>
    </row>
    <row r="1436">
      <c r="A1436" t="inlineStr">
        <is>
          <t>A323</t>
        </is>
      </c>
      <c r="B1436" t="inlineStr">
        <is>
          <t>7.5" X 3.25" X 1" Assorted Tin Pencil Box</t>
        </is>
      </c>
      <c r="C1436" t="n">
        <v>32</v>
      </c>
    </row>
    <row r="1437">
      <c r="A1437" t="inlineStr">
        <is>
          <t>BMB101</t>
        </is>
      </c>
      <c r="C1437" t="n">
        <v>200</v>
      </c>
      <c r="D1437" t="n">
        <v>50</v>
      </c>
    </row>
    <row r="1438">
      <c r="A1438" t="inlineStr">
        <is>
          <t>BMK003</t>
        </is>
      </c>
      <c r="C1438" t="n">
        <v>2000</v>
      </c>
      <c r="D1438" t="n">
        <v>20</v>
      </c>
    </row>
    <row r="1439">
      <c r="A1439" t="inlineStr">
        <is>
          <t>BRB-5201SA</t>
        </is>
      </c>
      <c r="B1439" t="inlineStr">
        <is>
          <t>OFFER ITEM #MM-7310</t>
        </is>
      </c>
      <c r="C1439" t="n">
        <v>100</v>
      </c>
      <c r="D1439" t="n">
        <v>5</v>
      </c>
    </row>
    <row r="1440">
      <c r="A1440" t="inlineStr">
        <is>
          <t>BRP-5202</t>
        </is>
      </c>
      <c r="C1440" t="n">
        <v>40</v>
      </c>
    </row>
    <row r="1441">
      <c r="A1441" t="inlineStr">
        <is>
          <t>BRP-5202-A</t>
        </is>
      </c>
      <c r="C1441" t="n">
        <v>200</v>
      </c>
      <c r="D1441" t="n">
        <v>5</v>
      </c>
    </row>
    <row r="1442">
      <c r="A1442" t="inlineStr">
        <is>
          <t>BS-9502C</t>
        </is>
      </c>
      <c r="B1442" t="inlineStr">
        <is>
          <t>BOLISI KN95 Respirator Mask (1/Pack) - White</t>
        </is>
      </c>
      <c r="C1442" t="n">
        <v>1200</v>
      </c>
      <c r="D1442" t="n">
        <v>20</v>
      </c>
    </row>
    <row r="1443">
      <c r="A1443" t="inlineStr">
        <is>
          <t>BX-10/8/2</t>
        </is>
      </c>
      <c r="B1443" t="inlineStr">
        <is>
          <t>CORRUGATED BOX 10 1/4" x 8 1/4" x  2"</t>
        </is>
      </c>
      <c r="C1443" t="n">
        <v>1</v>
      </c>
    </row>
    <row r="1444">
      <c r="A1444" t="inlineStr">
        <is>
          <t>BX-11/10/1/</t>
        </is>
      </c>
      <c r="B1444" t="inlineStr">
        <is>
          <t>CORRUGATED BOX 11 1/2" x 10 5/8" x 1 11/16"</t>
        </is>
      </c>
      <c r="C1444" t="n">
        <v>1</v>
      </c>
    </row>
    <row r="1445">
      <c r="A1445" t="inlineStr">
        <is>
          <t>BX-11/8/6</t>
        </is>
      </c>
      <c r="B1445" t="inlineStr">
        <is>
          <t>CORRUGATED BOX 11 1/4" x 8 3/4" x 6"</t>
        </is>
      </c>
      <c r="C1445" t="n">
        <v>1</v>
      </c>
    </row>
    <row r="1446">
      <c r="A1446" t="inlineStr">
        <is>
          <t>BX-11/9/5/</t>
        </is>
      </c>
      <c r="B1446" t="inlineStr">
        <is>
          <t>CORRUGATED BOX 11 5/8" x 9 1/8" x 5 1/4"</t>
        </is>
      </c>
      <c r="C1446" t="n">
        <v>1</v>
      </c>
    </row>
    <row r="1447">
      <c r="A1447" t="inlineStr">
        <is>
          <t>BX-12/9/1/</t>
        </is>
      </c>
      <c r="B1447" t="inlineStr">
        <is>
          <t>CORRUGATED BOX 12.5" x 9.5" x 1.5"</t>
        </is>
      </c>
      <c r="C1447" t="n">
        <v>1</v>
      </c>
    </row>
    <row r="1448">
      <c r="A1448" t="inlineStr">
        <is>
          <t>BX-12124</t>
        </is>
      </c>
      <c r="B1448" t="inlineStr">
        <is>
          <t>CORRUGATED BOX 12" x 12" x 4"</t>
        </is>
      </c>
      <c r="C1448" t="n">
        <v>1</v>
      </c>
    </row>
    <row r="1449">
      <c r="A1449" t="inlineStr">
        <is>
          <t>BX-1296</t>
        </is>
      </c>
      <c r="B1449" t="inlineStr">
        <is>
          <t>CORRUGATED BOX 12" x 9" x 6"</t>
        </is>
      </c>
      <c r="C1449" t="n">
        <v>1</v>
      </c>
    </row>
    <row r="1450">
      <c r="A1450" t="inlineStr">
        <is>
          <t>BX-13112</t>
        </is>
      </c>
      <c r="B1450" t="inlineStr">
        <is>
          <t>CORRUGATED BOX 13" x 11" x 2"</t>
        </is>
      </c>
      <c r="C1450" t="n">
        <v>1</v>
      </c>
    </row>
    <row r="1451">
      <c r="A1451" t="inlineStr">
        <is>
          <t>BX-13113</t>
        </is>
      </c>
      <c r="B1451" t="inlineStr">
        <is>
          <t>CORRUGATED BOX 13" x 11" x 3"</t>
        </is>
      </c>
      <c r="C1451" t="n">
        <v>1</v>
      </c>
    </row>
    <row r="1452">
      <c r="A1452" t="inlineStr">
        <is>
          <t>BX-14116</t>
        </is>
      </c>
      <c r="B1452" t="inlineStr">
        <is>
          <t>CORRUGATED BOX 14" x 11" x 6"</t>
        </is>
      </c>
      <c r="C1452" t="n">
        <v>1</v>
      </c>
    </row>
    <row r="1453">
      <c r="A1453" t="inlineStr">
        <is>
          <t>BX-14126</t>
        </is>
      </c>
      <c r="B1453" t="inlineStr">
        <is>
          <t>CORRUGATED BOX 14" x 12" x 6"</t>
        </is>
      </c>
      <c r="C1453" t="n">
        <v>1</v>
      </c>
    </row>
    <row r="1454">
      <c r="A1454" t="inlineStr">
        <is>
          <t>BX-15117</t>
        </is>
      </c>
      <c r="B1454" t="inlineStr">
        <is>
          <t>CORRUGATED BOX 15" x 11" x 7"</t>
        </is>
      </c>
      <c r="C1454" t="n">
        <v>1</v>
      </c>
    </row>
    <row r="1455">
      <c r="A1455" t="inlineStr">
        <is>
          <t>BX-15123/</t>
        </is>
      </c>
      <c r="B1455" t="inlineStr">
        <is>
          <t>CORRUGATED BOX 15" x 12" x 3.5"</t>
        </is>
      </c>
      <c r="C1455" t="n">
        <v>1</v>
      </c>
    </row>
    <row r="1456">
      <c r="A1456" t="inlineStr">
        <is>
          <t>BX-191313</t>
        </is>
      </c>
      <c r="B1456" t="inlineStr">
        <is>
          <t>CORRUGATED BOX 19" x 13" x 13"</t>
        </is>
      </c>
      <c r="C1456" t="n">
        <v>1</v>
      </c>
    </row>
    <row r="1457">
      <c r="A1457" t="inlineStr">
        <is>
          <t>BX-864</t>
        </is>
      </c>
      <c r="B1457" t="inlineStr">
        <is>
          <t>CORRUGATED BOX 8" x 6" x 4"</t>
        </is>
      </c>
      <c r="C1457" t="n">
        <v>1</v>
      </c>
    </row>
    <row r="1458">
      <c r="A1458" t="inlineStr">
        <is>
          <t>CMS3P50</t>
        </is>
      </c>
      <c r="C1458" t="n">
        <v>1</v>
      </c>
    </row>
    <row r="1459">
      <c r="A1459" t="inlineStr">
        <is>
          <t>COVER-P</t>
        </is>
      </c>
      <c r="B1459" t="inlineStr">
        <is>
          <t>BAZIC PDQ COVER</t>
        </is>
      </c>
      <c r="C1459" t="n">
        <v>1</v>
      </c>
    </row>
    <row r="1460">
      <c r="A1460" t="inlineStr">
        <is>
          <t>CTC105X</t>
        </is>
      </c>
      <c r="B1460" t="inlineStr">
        <is>
          <t>BAZIC 17" Classic Backpack (10 assorted colors)</t>
        </is>
      </c>
      <c r="C1460" t="n">
        <v>40</v>
      </c>
    </row>
    <row r="1461">
      <c r="A1461" t="inlineStr">
        <is>
          <t>CTC3144</t>
        </is>
      </c>
      <c r="B1461" t="inlineStr">
        <is>
          <t>BAZIC Asst. Color 2-Pockets Portfolios</t>
        </is>
      </c>
      <c r="C1461" t="n">
        <v>400</v>
      </c>
    </row>
    <row r="1462">
      <c r="A1462" t="inlineStr">
        <is>
          <t>CTC789</t>
        </is>
      </c>
      <c r="B1462" t="inlineStr">
        <is>
          <t>BAZIC #2 Premium Yellow Pencil (500/Pack)</t>
        </is>
      </c>
      <c r="C1462" t="n">
        <v>4</v>
      </c>
    </row>
    <row r="1463">
      <c r="A1463" t="inlineStr">
        <is>
          <t>FSK100004R</t>
        </is>
      </c>
      <c r="C1463" t="n">
        <v>500</v>
      </c>
      <c r="D1463" t="n">
        <v>10</v>
      </c>
    </row>
    <row r="1464">
      <c r="A1464" t="inlineStr">
        <is>
          <t>G01440</t>
        </is>
      </c>
      <c r="B1464" t="inlineStr">
        <is>
          <t>OFFER #6760 / Multi-Purpose 75% Alcohol Wipes (50/Pack)</t>
        </is>
      </c>
      <c r="C1464" t="n">
        <v>24</v>
      </c>
    </row>
    <row r="1465">
      <c r="A1465" t="inlineStr">
        <is>
          <t>G01442</t>
        </is>
      </c>
      <c r="B1465" t="inlineStr">
        <is>
          <t>OFFER #6760 / Multi-Purpose 75% Alcohol Wipes (15/Pack)</t>
        </is>
      </c>
      <c r="C1465" t="n">
        <v>32</v>
      </c>
      <c r="D1465" t="n">
        <v>8</v>
      </c>
    </row>
    <row r="1466">
      <c r="A1466" t="inlineStr">
        <is>
          <t>G01444</t>
        </is>
      </c>
      <c r="B1466" t="inlineStr">
        <is>
          <t>TYPE ITEM #71185</t>
        </is>
      </c>
      <c r="C1466" t="n">
        <v>24</v>
      </c>
    </row>
    <row r="1467">
      <c r="A1467" t="inlineStr">
        <is>
          <t>G01454</t>
        </is>
      </c>
      <c r="B1467" t="inlineStr">
        <is>
          <t>Antibacterial Sanitizing Wipes (50/pack)</t>
        </is>
      </c>
      <c r="C1467" t="n">
        <v>24</v>
      </c>
    </row>
    <row r="1468">
      <c r="A1468" t="inlineStr">
        <is>
          <t>G01455</t>
        </is>
      </c>
      <c r="B1468" t="inlineStr">
        <is>
          <t>Antibacterial Sanitizing Wipes (25/pack)</t>
        </is>
      </c>
      <c r="C1468" t="n">
        <v>36</v>
      </c>
    </row>
    <row r="1469">
      <c r="A1469" t="inlineStr">
        <is>
          <t>GR-2301</t>
        </is>
      </c>
      <c r="B1469" t="inlineStr">
        <is>
          <t>BAZIC Green Pen Style Fluorescent Highlighter w/ Pocket Clip</t>
        </is>
      </c>
      <c r="C1469" t="n">
        <v>1152</v>
      </c>
      <c r="D1469" t="n">
        <v>192</v>
      </c>
    </row>
    <row r="1470">
      <c r="A1470" t="inlineStr">
        <is>
          <t>IG-L-A</t>
        </is>
      </c>
      <c r="B1470" t="inlineStr">
        <is>
          <t>Isolation Gown Size L</t>
        </is>
      </c>
      <c r="C1470" t="n">
        <v>80</v>
      </c>
    </row>
    <row r="1471">
      <c r="A1471" t="inlineStr">
        <is>
          <t>IG-M</t>
        </is>
      </c>
      <c r="B1471" t="inlineStr">
        <is>
          <t>Isolation Gown Size M</t>
        </is>
      </c>
      <c r="C1471" t="n">
        <v>80</v>
      </c>
    </row>
    <row r="1472">
      <c r="A1472" t="inlineStr">
        <is>
          <t>IG-XL-A</t>
        </is>
      </c>
      <c r="B1472" t="inlineStr">
        <is>
          <t>Isolation Gown Size XL</t>
        </is>
      </c>
      <c r="C1472" t="n">
        <v>80</v>
      </c>
    </row>
    <row r="1473">
      <c r="A1473" t="inlineStr">
        <is>
          <t>IG-XXL</t>
        </is>
      </c>
      <c r="B1473" t="inlineStr">
        <is>
          <t>Isolation Gown Size XXL</t>
        </is>
      </c>
      <c r="C1473" t="n">
        <v>80</v>
      </c>
    </row>
    <row r="1474">
      <c r="A1474" t="inlineStr">
        <is>
          <t>J5113</t>
        </is>
      </c>
      <c r="B1474" t="inlineStr">
        <is>
          <t>Multi-Purpose 75% Alcohol Wipes (72/Canister)</t>
        </is>
      </c>
      <c r="C1474" t="n">
        <v>24</v>
      </c>
    </row>
    <row r="1475">
      <c r="A1475" t="inlineStr">
        <is>
          <t>JXB-178</t>
        </is>
      </c>
      <c r="C1475" t="n">
        <v>40</v>
      </c>
    </row>
    <row r="1476">
      <c r="A1476" t="inlineStr">
        <is>
          <t>KB-12123</t>
        </is>
      </c>
      <c r="B1476" t="inlineStr">
        <is>
          <t>CORRUGATED BOX 12" x 12" x 3"</t>
        </is>
      </c>
      <c r="C1476" t="n">
        <v>1</v>
      </c>
    </row>
    <row r="1477">
      <c r="A1477" t="inlineStr">
        <is>
          <t>KF94</t>
        </is>
      </c>
      <c r="B1477" t="inlineStr">
        <is>
          <t>KF94 Kid's protective Mask</t>
        </is>
      </c>
      <c r="C1477" t="n">
        <v>1500</v>
      </c>
      <c r="D1477" t="n">
        <v>50</v>
      </c>
    </row>
    <row r="1478">
      <c r="A1478" t="inlineStr">
        <is>
          <t>L-1</t>
        </is>
      </c>
      <c r="B1478" t="inlineStr">
        <is>
          <t>BAZIC 12" X 16" For Sale Sign</t>
        </is>
      </c>
      <c r="C1478" t="n">
        <v>360</v>
      </c>
      <c r="D1478" t="n">
        <v>24</v>
      </c>
    </row>
    <row r="1479">
      <c r="A1479" t="inlineStr">
        <is>
          <t>L-10</t>
        </is>
      </c>
      <c r="B1479" t="inlineStr">
        <is>
          <t>BAZIC 12" X 16" Beware of Dog Sign</t>
        </is>
      </c>
      <c r="C1479" t="n">
        <v>360</v>
      </c>
      <c r="D1479" t="n">
        <v>24</v>
      </c>
    </row>
    <row r="1480">
      <c r="A1480" t="inlineStr">
        <is>
          <t>L-11</t>
        </is>
      </c>
      <c r="B1480" t="inlineStr">
        <is>
          <t>BAZIC 12" X 16" Never Mind The Dog Beware of Owner Sign</t>
        </is>
      </c>
      <c r="C1480" t="n">
        <v>360</v>
      </c>
      <c r="D1480" t="n">
        <v>24</v>
      </c>
    </row>
    <row r="1481">
      <c r="A1481" t="inlineStr">
        <is>
          <t>L-12</t>
        </is>
      </c>
      <c r="B1481" t="inlineStr">
        <is>
          <t>BAZIC 12" X 16" Keep Out Sign</t>
        </is>
      </c>
      <c r="C1481" t="n">
        <v>360</v>
      </c>
      <c r="D1481" t="n">
        <v>24</v>
      </c>
    </row>
    <row r="1482">
      <c r="A1482" t="inlineStr">
        <is>
          <t>L-13</t>
        </is>
      </c>
      <c r="B1482" t="inlineStr">
        <is>
          <t>BAZIC  12" X 16" No Trespassing Sign</t>
        </is>
      </c>
      <c r="C1482" t="n">
        <v>360</v>
      </c>
      <c r="D1482" t="n">
        <v>24</v>
      </c>
    </row>
    <row r="1483">
      <c r="A1483" t="inlineStr">
        <is>
          <t>L-14</t>
        </is>
      </c>
      <c r="B1483" t="inlineStr">
        <is>
          <t>BAZIC 12" X 16" No Parking Sign</t>
        </is>
      </c>
      <c r="C1483" t="n">
        <v>360</v>
      </c>
      <c r="D1483" t="n">
        <v>24</v>
      </c>
    </row>
    <row r="1484">
      <c r="A1484" t="inlineStr">
        <is>
          <t>L-15</t>
        </is>
      </c>
      <c r="B1484" t="inlineStr">
        <is>
          <t>BAZIC 12" X 16" No Smoking Sign</t>
        </is>
      </c>
      <c r="C1484" t="n">
        <v>360</v>
      </c>
      <c r="D1484" t="n">
        <v>24</v>
      </c>
    </row>
    <row r="1485">
      <c r="A1485" t="inlineStr">
        <is>
          <t>L-16</t>
        </is>
      </c>
      <c r="B1485" t="inlineStr">
        <is>
          <t>BAZIC 12" X 16" Yard Sale Sign</t>
        </is>
      </c>
      <c r="C1485" t="n">
        <v>360</v>
      </c>
      <c r="D1485" t="n">
        <v>24</v>
      </c>
    </row>
    <row r="1486">
      <c r="A1486" t="inlineStr">
        <is>
          <t>L-17</t>
        </is>
      </c>
      <c r="B1486" t="inlineStr">
        <is>
          <t>BAZIC 12" x 16" Exit Sign</t>
        </is>
      </c>
      <c r="C1486" t="n">
        <v>360</v>
      </c>
      <c r="D1486" t="n">
        <v>24</v>
      </c>
    </row>
    <row r="1487">
      <c r="A1487" t="inlineStr">
        <is>
          <t>L-19</t>
        </is>
      </c>
      <c r="B1487" t="inlineStr">
        <is>
          <t>BAZIC 12" X 16" Private Property No Trespassing Sign</t>
        </is>
      </c>
      <c r="C1487" t="n">
        <v>360</v>
      </c>
      <c r="D1487" t="n">
        <v>24</v>
      </c>
    </row>
    <row r="1488">
      <c r="A1488" t="inlineStr">
        <is>
          <t>L-2</t>
        </is>
      </c>
      <c r="B1488" t="inlineStr">
        <is>
          <t>BAZIC 12" X 16" For Sale Sign (2-Line)</t>
        </is>
      </c>
      <c r="C1488" t="n">
        <v>360</v>
      </c>
      <c r="D1488" t="n">
        <v>24</v>
      </c>
    </row>
    <row r="1489">
      <c r="A1489" t="inlineStr">
        <is>
          <t>L-20</t>
        </is>
      </c>
      <c r="B1489" t="inlineStr">
        <is>
          <t>BAZIC 12" X 16" Help Wanted Sign</t>
        </is>
      </c>
      <c r="C1489" t="n">
        <v>360</v>
      </c>
      <c r="D1489" t="n">
        <v>24</v>
      </c>
    </row>
    <row r="1490">
      <c r="A1490" t="inlineStr">
        <is>
          <t>L-23</t>
        </is>
      </c>
      <c r="B1490" t="inlineStr">
        <is>
          <t>BAZIC 12" X 16" Business Hours Sign</t>
        </is>
      </c>
      <c r="C1490" t="n">
        <v>360</v>
      </c>
      <c r="D1490" t="n">
        <v>24</v>
      </c>
    </row>
    <row r="1491">
      <c r="A1491" t="inlineStr">
        <is>
          <t>L-24</t>
        </is>
      </c>
      <c r="B1491" t="inlineStr">
        <is>
          <t>BAZIC 12" X 16" Open Sign w/ Closed Sign on Back</t>
        </is>
      </c>
      <c r="C1491" t="n">
        <v>360</v>
      </c>
      <c r="D1491" t="n">
        <v>24</v>
      </c>
    </row>
    <row r="1492">
      <c r="A1492" t="inlineStr">
        <is>
          <t>L-28</t>
        </is>
      </c>
      <c r="B1492" t="inlineStr">
        <is>
          <t>BAZIC 12" X 16" Emergency Exit Sign</t>
        </is>
      </c>
      <c r="C1492" t="n">
        <v>360</v>
      </c>
      <c r="D1492" t="n">
        <v>24</v>
      </c>
    </row>
    <row r="1493">
      <c r="A1493" t="inlineStr">
        <is>
          <t>L-288</t>
        </is>
      </c>
      <c r="C1493" t="n">
        <v>400</v>
      </c>
      <c r="D1493" t="n">
        <v>20</v>
      </c>
    </row>
    <row r="1494">
      <c r="A1494" t="inlineStr">
        <is>
          <t>L-29</t>
        </is>
      </c>
      <c r="B1494" t="inlineStr">
        <is>
          <t>BAZIC 12" X 16" Employees Only Sign</t>
        </is>
      </c>
      <c r="C1494" t="n">
        <v>360</v>
      </c>
      <c r="D1494" t="n">
        <v>24</v>
      </c>
    </row>
    <row r="1495">
      <c r="A1495" t="inlineStr">
        <is>
          <t>L-3</t>
        </is>
      </c>
      <c r="B1495" t="inlineStr">
        <is>
          <t>BAZIC 12" X 16" Garage Sale Sign</t>
        </is>
      </c>
      <c r="C1495" t="n">
        <v>360</v>
      </c>
      <c r="D1495" t="n">
        <v>24</v>
      </c>
    </row>
    <row r="1496">
      <c r="A1496" t="inlineStr">
        <is>
          <t>L-30</t>
        </is>
      </c>
      <c r="B1496" t="inlineStr">
        <is>
          <t>BAZIC 12" X 16" No Soliciting Sign</t>
        </is>
      </c>
      <c r="C1496" t="n">
        <v>360</v>
      </c>
      <c r="D1496" t="n">
        <v>24</v>
      </c>
    </row>
    <row r="1497">
      <c r="A1497" t="inlineStr">
        <is>
          <t>L-31</t>
        </is>
      </c>
      <c r="B1497" t="inlineStr">
        <is>
          <t>BAZIC 12" X 16" Se Vende Sign</t>
        </is>
      </c>
      <c r="C1497" t="n">
        <v>360</v>
      </c>
      <c r="D1497" t="n">
        <v>24</v>
      </c>
    </row>
    <row r="1498">
      <c r="A1498" t="inlineStr">
        <is>
          <t>L-4</t>
        </is>
      </c>
      <c r="B1498" t="inlineStr">
        <is>
          <t>BAZIC 12" X 16" For Rent Sign</t>
        </is>
      </c>
      <c r="C1498" t="n">
        <v>360</v>
      </c>
      <c r="D1498" t="n">
        <v>24</v>
      </c>
    </row>
    <row r="1499">
      <c r="A1499" t="inlineStr">
        <is>
          <t>L-42</t>
        </is>
      </c>
      <c r="B1499" t="inlineStr">
        <is>
          <t>BAZIC 12" X 16" Tow Away Sign</t>
        </is>
      </c>
      <c r="C1499" t="n">
        <v>360</v>
      </c>
      <c r="D1499" t="n">
        <v>24</v>
      </c>
    </row>
    <row r="1500">
      <c r="A1500" t="inlineStr">
        <is>
          <t>L-46</t>
        </is>
      </c>
      <c r="B1500" t="inlineStr">
        <is>
          <t>BAZIC 12" X 16" Se Renta Sign</t>
        </is>
      </c>
      <c r="C1500" t="n">
        <v>360</v>
      </c>
      <c r="D1500" t="n">
        <v>24</v>
      </c>
    </row>
    <row r="1501">
      <c r="A1501" t="inlineStr">
        <is>
          <t>L-5</t>
        </is>
      </c>
      <c r="B1501" t="inlineStr">
        <is>
          <t>BAZIC 12" X 16" Apartment For Rent Sign</t>
        </is>
      </c>
      <c r="C1501" t="n">
        <v>360</v>
      </c>
      <c r="D1501" t="n">
        <v>24</v>
      </c>
    </row>
    <row r="1502">
      <c r="A1502" t="inlineStr">
        <is>
          <t>L-50</t>
        </is>
      </c>
      <c r="B1502" t="inlineStr">
        <is>
          <t>BAZIC 12" X 16" Abierto Sign w/ Cerrado Sign on Back</t>
        </is>
      </c>
      <c r="C1502" t="n">
        <v>360</v>
      </c>
      <c r="D1502" t="n">
        <v>24</v>
      </c>
    </row>
    <row r="1503">
      <c r="A1503" t="inlineStr">
        <is>
          <t>L-52</t>
        </is>
      </c>
      <c r="B1503" t="inlineStr">
        <is>
          <t>BAZIC 12" X 16"  No Exchange No Refunds Sign</t>
        </is>
      </c>
      <c r="C1503" t="n">
        <v>360</v>
      </c>
      <c r="D1503" t="n">
        <v>24</v>
      </c>
    </row>
    <row r="1504">
      <c r="A1504" t="inlineStr">
        <is>
          <t>L-53</t>
        </is>
      </c>
      <c r="B1504" t="inlineStr">
        <is>
          <t>BAZIC 12" X 16" No Intercambios No Se Devuelve El Dinero Sign</t>
        </is>
      </c>
      <c r="C1504" t="n">
        <v>360</v>
      </c>
      <c r="D1504" t="n">
        <v>24</v>
      </c>
    </row>
    <row r="1505">
      <c r="A1505" t="inlineStr">
        <is>
          <t>L-55</t>
        </is>
      </c>
      <c r="B1505" t="inlineStr">
        <is>
          <t>BAZIC 12" X 16" Security Notice Sign</t>
        </is>
      </c>
      <c r="C1505" t="n">
        <v>360</v>
      </c>
      <c r="D1505" t="n">
        <v>24</v>
      </c>
    </row>
    <row r="1506">
      <c r="A1506" t="inlineStr">
        <is>
          <t>L-9</t>
        </is>
      </c>
      <c r="B1506" t="inlineStr">
        <is>
          <t>BAZIC 12" X 16" For Lease Sign</t>
        </is>
      </c>
      <c r="C1506" t="n">
        <v>360</v>
      </c>
      <c r="D1506" t="n">
        <v>24</v>
      </c>
    </row>
    <row r="1507">
      <c r="A1507" t="inlineStr">
        <is>
          <t>LA2020A</t>
        </is>
      </c>
      <c r="B1507" t="inlineStr">
        <is>
          <t>OFFER ITEM #38602</t>
        </is>
      </c>
      <c r="C1507" t="n">
        <v>192</v>
      </c>
      <c r="D1507" t="n">
        <v>48</v>
      </c>
    </row>
    <row r="1508">
      <c r="A1508" t="inlineStr">
        <is>
          <t>LA2020C</t>
        </is>
      </c>
      <c r="B1508" t="inlineStr">
        <is>
          <t>OFFER ITEM #38602</t>
        </is>
      </c>
      <c r="C1508" t="n">
        <v>96</v>
      </c>
      <c r="D1508" t="n">
        <v>48</v>
      </c>
    </row>
    <row r="1509">
      <c r="A1509" t="inlineStr">
        <is>
          <t>LA2020H</t>
        </is>
      </c>
      <c r="B1509" t="inlineStr">
        <is>
          <t>OFFER ITEM #38611</t>
        </is>
      </c>
      <c r="C1509" t="n">
        <v>24</v>
      </c>
    </row>
    <row r="1510">
      <c r="A1510" t="inlineStr">
        <is>
          <t>LCB-5201-B</t>
        </is>
      </c>
      <c r="B1510" t="inlineStr">
        <is>
          <t>LECHUANG KN95 Respirator Mask (10/Pack)</t>
        </is>
      </c>
      <c r="C1510" t="n">
        <v>180</v>
      </c>
    </row>
    <row r="1511">
      <c r="A1511" t="inlineStr">
        <is>
          <t>LCMP-5204</t>
        </is>
      </c>
      <c r="B1511" t="inlineStr">
        <is>
          <t>LECHUANG 3-PLY Protective Disposable Face Mask (50/Pack) - Black</t>
        </is>
      </c>
      <c r="C1511" t="n">
        <v>60</v>
      </c>
    </row>
    <row r="1512">
      <c r="A1512" t="inlineStr">
        <is>
          <t>LCP-5201</t>
        </is>
      </c>
      <c r="C1512" t="n">
        <v>200</v>
      </c>
      <c r="D1512" t="n">
        <v>5</v>
      </c>
    </row>
    <row r="1513">
      <c r="A1513" t="inlineStr">
        <is>
          <t>LM05</t>
        </is>
      </c>
      <c r="C1513" t="n">
        <v>200</v>
      </c>
      <c r="D1513" t="n">
        <v>20</v>
      </c>
    </row>
    <row r="1514">
      <c r="A1514" t="inlineStr">
        <is>
          <t>MM-7100</t>
        </is>
      </c>
      <c r="C1514" t="n">
        <v>40</v>
      </c>
    </row>
    <row r="1515">
      <c r="A1515" t="inlineStr">
        <is>
          <t>MM-7200</t>
        </is>
      </c>
      <c r="C1515" t="n">
        <v>40</v>
      </c>
    </row>
    <row r="1516">
      <c r="A1516" t="inlineStr">
        <is>
          <t>MM-7310</t>
        </is>
      </c>
      <c r="B1516" t="inlineStr">
        <is>
          <t>OBBOMED KN95 Protective Mask (10/Pack) - White</t>
        </is>
      </c>
      <c r="C1516" t="n">
        <v>60</v>
      </c>
    </row>
    <row r="1517">
      <c r="A1517" t="inlineStr">
        <is>
          <t>MP-2201-GN</t>
        </is>
      </c>
      <c r="B1517" t="inlineStr">
        <is>
          <t>Boise FIREWORX 8.5" X 11" Popper-Mint Green Colored Paper (10 Reams/Case)</t>
        </is>
      </c>
      <c r="C1517" t="n">
        <v>10</v>
      </c>
    </row>
    <row r="1518">
      <c r="A1518" t="inlineStr">
        <is>
          <t>MP-2201-GS</t>
        </is>
      </c>
      <c r="B1518" t="inlineStr">
        <is>
          <t>Boise FIREWORX 8.5" X 11" Garden Springs Green Colored Paper (10 Reams/Case)</t>
        </is>
      </c>
      <c r="C1518" t="n">
        <v>10</v>
      </c>
    </row>
    <row r="1519">
      <c r="A1519" t="inlineStr">
        <is>
          <t>MP-2201-PKN</t>
        </is>
      </c>
      <c r="B1519" t="inlineStr">
        <is>
          <t>Boise FIREWORX 8.5" X 11" Pumpkin Glow Colored Paper (10 Reams/Case)</t>
        </is>
      </c>
      <c r="C1519" t="n">
        <v>10</v>
      </c>
    </row>
    <row r="1520">
      <c r="A1520" t="inlineStr">
        <is>
          <t>MP9011</t>
        </is>
      </c>
      <c r="B1520" t="inlineStr">
        <is>
          <t>TYPE ITEM #6705</t>
        </is>
      </c>
      <c r="C1520" t="n">
        <v>500</v>
      </c>
      <c r="D1520" t="n">
        <v>10</v>
      </c>
    </row>
    <row r="1521">
      <c r="A1521" t="inlineStr">
        <is>
          <t>MSK099</t>
        </is>
      </c>
      <c r="B1521" t="inlineStr">
        <is>
          <t>OFFER ITEM #146019</t>
        </is>
      </c>
      <c r="C1521" t="n">
        <v>60</v>
      </c>
    </row>
    <row r="1522">
      <c r="A1522" t="inlineStr">
        <is>
          <t>MSKS-01</t>
        </is>
      </c>
      <c r="C1522" t="n">
        <v>450</v>
      </c>
      <c r="D1522" t="n">
        <v>30</v>
      </c>
    </row>
    <row r="1523">
      <c r="A1523" t="inlineStr">
        <is>
          <t>MSKS-02</t>
        </is>
      </c>
      <c r="C1523" t="n">
        <v>450</v>
      </c>
      <c r="D1523" t="n">
        <v>30</v>
      </c>
    </row>
    <row r="1524">
      <c r="A1524" t="inlineStr">
        <is>
          <t>MSKS-03</t>
        </is>
      </c>
      <c r="C1524" t="n">
        <v>450</v>
      </c>
      <c r="D1524" t="n">
        <v>30</v>
      </c>
    </row>
    <row r="1525">
      <c r="A1525" t="inlineStr">
        <is>
          <t>MSKS-05</t>
        </is>
      </c>
      <c r="C1525" t="n">
        <v>450</v>
      </c>
      <c r="D1525" t="n">
        <v>30</v>
      </c>
    </row>
    <row r="1526">
      <c r="A1526" t="inlineStr">
        <is>
          <t>MSKS-08</t>
        </is>
      </c>
      <c r="C1526" t="n">
        <v>450</v>
      </c>
      <c r="D1526" t="n">
        <v>30</v>
      </c>
    </row>
    <row r="1527">
      <c r="A1527" t="inlineStr">
        <is>
          <t>MSKS-09</t>
        </is>
      </c>
      <c r="C1527" t="n">
        <v>450</v>
      </c>
      <c r="D1527" t="n">
        <v>30</v>
      </c>
    </row>
    <row r="1528">
      <c r="A1528" t="inlineStr">
        <is>
          <t>MSKS-10</t>
        </is>
      </c>
      <c r="C1528" t="n">
        <v>450</v>
      </c>
      <c r="D1528" t="n">
        <v>30</v>
      </c>
    </row>
    <row r="1529">
      <c r="A1529" t="inlineStr">
        <is>
          <t>MSKS-11</t>
        </is>
      </c>
      <c r="C1529" t="n">
        <v>450</v>
      </c>
      <c r="D1529" t="n">
        <v>30</v>
      </c>
    </row>
    <row r="1530">
      <c r="A1530" t="inlineStr">
        <is>
          <t>MSKS-13</t>
        </is>
      </c>
      <c r="C1530" t="n">
        <v>450</v>
      </c>
      <c r="D1530" t="n">
        <v>30</v>
      </c>
    </row>
    <row r="1531">
      <c r="A1531" t="inlineStr">
        <is>
          <t>MSKS-14</t>
        </is>
      </c>
      <c r="C1531" t="n">
        <v>450</v>
      </c>
      <c r="D1531" t="n">
        <v>30</v>
      </c>
    </row>
    <row r="1532">
      <c r="A1532" t="inlineStr">
        <is>
          <t>MSKS-16</t>
        </is>
      </c>
      <c r="C1532" t="n">
        <v>450</v>
      </c>
      <c r="D1532" t="n">
        <v>30</v>
      </c>
    </row>
    <row r="1533">
      <c r="A1533" t="inlineStr">
        <is>
          <t>MSKS-17</t>
        </is>
      </c>
      <c r="C1533" t="n">
        <v>450</v>
      </c>
      <c r="D1533" t="n">
        <v>30</v>
      </c>
    </row>
    <row r="1534">
      <c r="A1534" t="inlineStr">
        <is>
          <t>MSKS-18</t>
        </is>
      </c>
      <c r="C1534" t="n">
        <v>450</v>
      </c>
      <c r="D1534" t="n">
        <v>30</v>
      </c>
    </row>
    <row r="1535">
      <c r="A1535" t="inlineStr">
        <is>
          <t>MSKS-19</t>
        </is>
      </c>
      <c r="C1535" t="n">
        <v>450</v>
      </c>
      <c r="D1535" t="n">
        <v>30</v>
      </c>
    </row>
    <row r="1536">
      <c r="A1536" t="inlineStr">
        <is>
          <t>MSKS-23</t>
        </is>
      </c>
      <c r="C1536" t="n">
        <v>450</v>
      </c>
      <c r="D1536" t="n">
        <v>30</v>
      </c>
    </row>
    <row r="1537">
      <c r="A1537" t="inlineStr">
        <is>
          <t>MSKS-24</t>
        </is>
      </c>
      <c r="C1537" t="n">
        <v>450</v>
      </c>
      <c r="D1537" t="n">
        <v>30</v>
      </c>
    </row>
    <row r="1538">
      <c r="A1538" t="inlineStr">
        <is>
          <t>MSKS-25</t>
        </is>
      </c>
      <c r="C1538" t="n">
        <v>450</v>
      </c>
      <c r="D1538" t="n">
        <v>30</v>
      </c>
    </row>
    <row r="1539">
      <c r="A1539" t="inlineStr">
        <is>
          <t>MSKS-26</t>
        </is>
      </c>
      <c r="C1539" t="n">
        <v>450</v>
      </c>
      <c r="D1539" t="n">
        <v>30</v>
      </c>
    </row>
    <row r="1540">
      <c r="A1540" t="inlineStr">
        <is>
          <t>MSKS-30</t>
        </is>
      </c>
      <c r="C1540" t="n">
        <v>450</v>
      </c>
      <c r="D1540" t="n">
        <v>30</v>
      </c>
    </row>
    <row r="1541">
      <c r="A1541" t="inlineStr">
        <is>
          <t>MSKS-32</t>
        </is>
      </c>
      <c r="C1541" t="n">
        <v>450</v>
      </c>
      <c r="D1541" t="n">
        <v>30</v>
      </c>
    </row>
    <row r="1542">
      <c r="A1542" t="inlineStr">
        <is>
          <t>MSKS-33</t>
        </is>
      </c>
      <c r="C1542" t="n">
        <v>450</v>
      </c>
      <c r="D1542" t="n">
        <v>30</v>
      </c>
    </row>
    <row r="1543">
      <c r="A1543" t="inlineStr">
        <is>
          <t>NR14</t>
        </is>
      </c>
      <c r="B1543" t="inlineStr">
        <is>
          <t>OFFER ITEM #38611</t>
        </is>
      </c>
      <c r="C1543" t="n">
        <v>12</v>
      </c>
    </row>
    <row r="1544">
      <c r="A1544" t="inlineStr">
        <is>
          <t>PHS0018011</t>
        </is>
      </c>
      <c r="C1544" t="n">
        <v>24</v>
      </c>
    </row>
    <row r="1545">
      <c r="A1545" t="inlineStr">
        <is>
          <t>PHS001G031</t>
        </is>
      </c>
      <c r="B1545" t="inlineStr">
        <is>
          <t>Advanced 70% Alcohol Hand Sanitizer 1 GALLON (3785 mL)</t>
        </is>
      </c>
      <c r="C1545" t="n">
        <v>4</v>
      </c>
    </row>
    <row r="1546">
      <c r="A1546" t="inlineStr">
        <is>
          <t>PMP</t>
        </is>
      </c>
      <c r="B1546" t="inlineStr">
        <is>
          <t>Gallon Pumps</t>
        </is>
      </c>
      <c r="C1546" t="n">
        <v>1</v>
      </c>
    </row>
    <row r="1547">
      <c r="A1547" t="inlineStr">
        <is>
          <t>RF004-BLU</t>
        </is>
      </c>
      <c r="C1547" t="n">
        <v>200</v>
      </c>
      <c r="D1547" t="n">
        <v>10</v>
      </c>
    </row>
    <row r="1548">
      <c r="A1548" t="inlineStr">
        <is>
          <t>RHHS100CP</t>
        </is>
      </c>
      <c r="C1548" t="n">
        <v>100</v>
      </c>
      <c r="D1548" t="n">
        <v>25</v>
      </c>
    </row>
    <row r="1549">
      <c r="A1549" t="inlineStr">
        <is>
          <t>RK128OZG</t>
        </is>
      </c>
      <c r="B1549" t="inlineStr">
        <is>
          <t>TYPE ITEM #PHS001G031</t>
        </is>
      </c>
      <c r="C1549" t="n">
        <v>4</v>
      </c>
    </row>
    <row r="1550">
      <c r="A1550" t="inlineStr">
        <is>
          <t>S-1</t>
        </is>
      </c>
      <c r="B1550" t="inlineStr">
        <is>
          <t>BAZIC 9" X 12" For Sale Sign</t>
        </is>
      </c>
      <c r="C1550" t="n">
        <v>480</v>
      </c>
      <c r="D1550" t="n">
        <v>24</v>
      </c>
    </row>
    <row r="1551">
      <c r="A1551" t="inlineStr">
        <is>
          <t>S-10</t>
        </is>
      </c>
      <c r="B1551" t="inlineStr">
        <is>
          <t>BAZIC 9" X 12" Beware of Dog Sign</t>
        </is>
      </c>
      <c r="C1551" t="n">
        <v>480</v>
      </c>
      <c r="D1551" t="n">
        <v>24</v>
      </c>
    </row>
    <row r="1552">
      <c r="A1552" t="inlineStr">
        <is>
          <t>S-11</t>
        </is>
      </c>
      <c r="B1552" t="inlineStr">
        <is>
          <t>BAZIC 9" X 12" Never Mind The Dog Beware of Owner Sign</t>
        </is>
      </c>
      <c r="C1552" t="n">
        <v>480</v>
      </c>
      <c r="D1552" t="n">
        <v>24</v>
      </c>
    </row>
    <row r="1553">
      <c r="A1553" t="inlineStr">
        <is>
          <t>S-12</t>
        </is>
      </c>
      <c r="B1553" t="inlineStr">
        <is>
          <t>BAZIC 9" X 12" Keep Out Sign</t>
        </is>
      </c>
      <c r="C1553" t="n">
        <v>480</v>
      </c>
      <c r="D1553" t="n">
        <v>24</v>
      </c>
    </row>
    <row r="1554">
      <c r="A1554" t="inlineStr">
        <is>
          <t>S-13</t>
        </is>
      </c>
      <c r="B1554" t="inlineStr">
        <is>
          <t>BAZIC 9" X 12" No Trespassing Sign</t>
        </is>
      </c>
      <c r="C1554" t="n">
        <v>480</v>
      </c>
      <c r="D1554" t="n">
        <v>24</v>
      </c>
    </row>
    <row r="1555">
      <c r="A1555" t="inlineStr">
        <is>
          <t>S-14</t>
        </is>
      </c>
      <c r="B1555" t="inlineStr">
        <is>
          <t>BAZIC 9" X 12" No Parking Sign</t>
        </is>
      </c>
      <c r="C1555" t="n">
        <v>480</v>
      </c>
      <c r="D1555" t="n">
        <v>24</v>
      </c>
    </row>
    <row r="1556">
      <c r="A1556" t="inlineStr">
        <is>
          <t>S-15</t>
        </is>
      </c>
      <c r="B1556" t="inlineStr">
        <is>
          <t>BAZIC 9" X 12" No Smoking Sign</t>
        </is>
      </c>
      <c r="C1556" t="n">
        <v>480</v>
      </c>
      <c r="D1556" t="n">
        <v>24</v>
      </c>
    </row>
    <row r="1557">
      <c r="A1557" t="inlineStr">
        <is>
          <t>S-16</t>
        </is>
      </c>
      <c r="B1557" t="inlineStr">
        <is>
          <t>BAZIC 9" X 12" Yard Sale Sign</t>
        </is>
      </c>
      <c r="C1557" t="n">
        <v>480</v>
      </c>
      <c r="D1557" t="n">
        <v>24</v>
      </c>
    </row>
    <row r="1558">
      <c r="A1558" t="inlineStr">
        <is>
          <t>S-17</t>
        </is>
      </c>
      <c r="B1558" t="inlineStr">
        <is>
          <t>BAZIC 9" X 12" Exit Sign</t>
        </is>
      </c>
      <c r="C1558" t="n">
        <v>480</v>
      </c>
      <c r="D1558" t="n">
        <v>24</v>
      </c>
    </row>
    <row r="1559">
      <c r="A1559" t="inlineStr">
        <is>
          <t>S-19</t>
        </is>
      </c>
      <c r="B1559" t="inlineStr">
        <is>
          <t>BAZIC 9" X 12" Private Property No Trespassing Sign</t>
        </is>
      </c>
      <c r="C1559" t="n">
        <v>480</v>
      </c>
      <c r="D1559" t="n">
        <v>24</v>
      </c>
    </row>
    <row r="1560">
      <c r="A1560" t="inlineStr">
        <is>
          <t>S-2</t>
        </is>
      </c>
      <c r="B1560" t="inlineStr">
        <is>
          <t>BAZIC 9" X 12" For Sale Sign (2-Line)</t>
        </is>
      </c>
      <c r="C1560" t="n">
        <v>480</v>
      </c>
      <c r="D1560" t="n">
        <v>24</v>
      </c>
    </row>
    <row r="1561">
      <c r="A1561" t="inlineStr">
        <is>
          <t>S-20</t>
        </is>
      </c>
      <c r="B1561" t="inlineStr">
        <is>
          <t>BAZIC 9" X 12" Help Wanted Sign</t>
        </is>
      </c>
      <c r="C1561" t="n">
        <v>480</v>
      </c>
      <c r="D1561" t="n">
        <v>24</v>
      </c>
    </row>
    <row r="1562">
      <c r="A1562" t="inlineStr">
        <is>
          <t>S-23</t>
        </is>
      </c>
      <c r="B1562" t="inlineStr">
        <is>
          <t>BAZIC 9" X 12" Business Hours Sign</t>
        </is>
      </c>
      <c r="C1562" t="n">
        <v>480</v>
      </c>
      <c r="D1562" t="n">
        <v>24</v>
      </c>
    </row>
    <row r="1563">
      <c r="A1563" t="inlineStr">
        <is>
          <t>S-24</t>
        </is>
      </c>
      <c r="B1563" t="inlineStr">
        <is>
          <t>BAZIC 9" X 12" Open Sign w/ Closed Sign on Back</t>
        </is>
      </c>
      <c r="C1563" t="n">
        <v>480</v>
      </c>
      <c r="D1563" t="n">
        <v>24</v>
      </c>
    </row>
    <row r="1564">
      <c r="A1564" t="inlineStr">
        <is>
          <t>S-28</t>
        </is>
      </c>
      <c r="B1564" t="inlineStr">
        <is>
          <t>BAZIC 9" X 12" Emergency Exit Sign</t>
        </is>
      </c>
      <c r="C1564" t="n">
        <v>480</v>
      </c>
      <c r="D1564" t="n">
        <v>24</v>
      </c>
    </row>
    <row r="1565">
      <c r="A1565" t="inlineStr">
        <is>
          <t>S-29</t>
        </is>
      </c>
      <c r="B1565" t="inlineStr">
        <is>
          <t>BAZIC 9" X 12" Employees Only Sign</t>
        </is>
      </c>
      <c r="C1565" t="n">
        <v>480</v>
      </c>
      <c r="D1565" t="n">
        <v>24</v>
      </c>
    </row>
    <row r="1566">
      <c r="A1566" t="inlineStr">
        <is>
          <t>S-3</t>
        </is>
      </c>
      <c r="B1566" t="inlineStr">
        <is>
          <t>BAZIC 9" X 12" Garage Sale Sign</t>
        </is>
      </c>
      <c r="C1566" t="n">
        <v>480</v>
      </c>
      <c r="D1566" t="n">
        <v>24</v>
      </c>
    </row>
    <row r="1567">
      <c r="A1567" t="inlineStr">
        <is>
          <t>S-30</t>
        </is>
      </c>
      <c r="B1567" t="inlineStr">
        <is>
          <t>BAZIC 9" X 12" No Soliciting Sign</t>
        </is>
      </c>
      <c r="C1567" t="n">
        <v>480</v>
      </c>
      <c r="D1567" t="n">
        <v>24</v>
      </c>
    </row>
    <row r="1568">
      <c r="A1568" t="inlineStr">
        <is>
          <t>S-31</t>
        </is>
      </c>
      <c r="B1568" t="inlineStr">
        <is>
          <t>BAZIC 9" X 12" Se Vende Sign</t>
        </is>
      </c>
      <c r="C1568" t="n">
        <v>480</v>
      </c>
      <c r="D1568" t="n">
        <v>24</v>
      </c>
    </row>
    <row r="1569">
      <c r="A1569" t="inlineStr">
        <is>
          <t>S-32</t>
        </is>
      </c>
      <c r="B1569" t="inlineStr">
        <is>
          <t>BAZIC 9" X 12" No Fumar Sign</t>
        </is>
      </c>
      <c r="C1569" t="n">
        <v>480</v>
      </c>
      <c r="D1569" t="n">
        <v>24</v>
      </c>
    </row>
    <row r="1570">
      <c r="A1570" t="inlineStr">
        <is>
          <t>S-4</t>
        </is>
      </c>
      <c r="B1570" t="inlineStr">
        <is>
          <t>BAZIC 9" X 12" For Rent Sign</t>
        </is>
      </c>
      <c r="C1570" t="n">
        <v>480</v>
      </c>
      <c r="D1570" t="n">
        <v>24</v>
      </c>
    </row>
    <row r="1571">
      <c r="A1571" t="inlineStr">
        <is>
          <t>S-42</t>
        </is>
      </c>
      <c r="B1571" t="inlineStr">
        <is>
          <t>BAZIC 9" X 12" Tow Away Sign</t>
        </is>
      </c>
      <c r="C1571" t="n">
        <v>480</v>
      </c>
      <c r="D1571" t="n">
        <v>24</v>
      </c>
    </row>
    <row r="1572">
      <c r="A1572" t="inlineStr">
        <is>
          <t>S-45</t>
        </is>
      </c>
      <c r="B1572" t="inlineStr">
        <is>
          <t>BAZIC 9" X 12" We Reserve The Right To Refuse Service To Anyone Sign</t>
        </is>
      </c>
      <c r="C1572" t="n">
        <v>480</v>
      </c>
      <c r="D1572" t="n">
        <v>24</v>
      </c>
    </row>
    <row r="1573">
      <c r="A1573" t="inlineStr">
        <is>
          <t>S-46</t>
        </is>
      </c>
      <c r="B1573" t="inlineStr">
        <is>
          <t>BAZIC 9" X 12" Se Renta Sign</t>
        </is>
      </c>
      <c r="C1573" t="n">
        <v>480</v>
      </c>
      <c r="D1573" t="n">
        <v>24</v>
      </c>
    </row>
    <row r="1574">
      <c r="A1574" t="inlineStr">
        <is>
          <t>S-5</t>
        </is>
      </c>
      <c r="B1574" t="inlineStr">
        <is>
          <t>BAZIC 9" X 12" Apartment For Rent Sign</t>
        </is>
      </c>
      <c r="C1574" t="n">
        <v>480</v>
      </c>
      <c r="D1574" t="n">
        <v>24</v>
      </c>
    </row>
    <row r="1575">
      <c r="A1575" t="inlineStr">
        <is>
          <t>S-50</t>
        </is>
      </c>
      <c r="B1575" t="inlineStr">
        <is>
          <t>BAZIC 9" X 12" Abierto Sign w/ Cerrado Sign on Back</t>
        </is>
      </c>
      <c r="C1575" t="n">
        <v>480</v>
      </c>
      <c r="D1575" t="n">
        <v>24</v>
      </c>
    </row>
    <row r="1576">
      <c r="A1576" t="inlineStr">
        <is>
          <t>S-52</t>
        </is>
      </c>
      <c r="B1576" t="inlineStr">
        <is>
          <t>BAZIC 9" X 12" No Exchange No Refunds Sign</t>
        </is>
      </c>
      <c r="C1576" t="n">
        <v>480</v>
      </c>
      <c r="D1576" t="n">
        <v>24</v>
      </c>
    </row>
    <row r="1577">
      <c r="A1577" t="inlineStr">
        <is>
          <t>S-53</t>
        </is>
      </c>
      <c r="B1577" t="inlineStr">
        <is>
          <t>BAZIC 9" X 12" No Intercambios No Se Devuelve El Dinero Sign</t>
        </is>
      </c>
      <c r="C1577" t="n">
        <v>480</v>
      </c>
      <c r="D1577" t="n">
        <v>24</v>
      </c>
    </row>
    <row r="1578">
      <c r="A1578" t="inlineStr">
        <is>
          <t>S-55</t>
        </is>
      </c>
      <c r="B1578" t="inlineStr">
        <is>
          <t>BAZIC 9" x 12" Security Notice Sign</t>
        </is>
      </c>
      <c r="C1578" t="n">
        <v>480</v>
      </c>
      <c r="D1578" t="n">
        <v>24</v>
      </c>
    </row>
    <row r="1579">
      <c r="A1579" t="inlineStr">
        <is>
          <t>S-9</t>
        </is>
      </c>
      <c r="B1579" t="inlineStr">
        <is>
          <t>BAZIC 9" X 12" For Lease Sign</t>
        </is>
      </c>
      <c r="C1579" t="n">
        <v>480</v>
      </c>
      <c r="D1579" t="n">
        <v>24</v>
      </c>
    </row>
    <row r="1580">
      <c r="A1580" t="inlineStr">
        <is>
          <t>SG051</t>
        </is>
      </c>
      <c r="B1580" t="inlineStr">
        <is>
          <t>Protective Goggles</t>
        </is>
      </c>
      <c r="C1580" t="n">
        <v>200</v>
      </c>
      <c r="D1580" t="n">
        <v>5</v>
      </c>
    </row>
    <row r="1581">
      <c r="A1581" t="inlineStr">
        <is>
          <t>SG055W</t>
        </is>
      </c>
      <c r="B1581" t="inlineStr">
        <is>
          <t>Adjustable Protective Face Shield w/ 4 Shields</t>
        </is>
      </c>
      <c r="C1581" t="n">
        <v>80</v>
      </c>
      <c r="D1581" t="n">
        <v>5</v>
      </c>
    </row>
    <row r="1582">
      <c r="A1582" t="inlineStr">
        <is>
          <t>SG069</t>
        </is>
      </c>
      <c r="B1582" t="inlineStr">
        <is>
          <t>Protective Eye Shield Glasses</t>
        </is>
      </c>
      <c r="C1582" t="n">
        <v>300</v>
      </c>
      <c r="D1582" t="n">
        <v>12</v>
      </c>
    </row>
    <row r="1583">
      <c r="A1583" t="inlineStr">
        <is>
          <t>SG070</t>
        </is>
      </c>
      <c r="B1583" t="inlineStr">
        <is>
          <t>Kid's Protective Eye Shield Glasses</t>
        </is>
      </c>
      <c r="C1583" t="n">
        <v>300</v>
      </c>
      <c r="D1583" t="n">
        <v>12</v>
      </c>
    </row>
    <row r="1584">
      <c r="A1584" t="inlineStr">
        <is>
          <t>T-100</t>
        </is>
      </c>
      <c r="C1584" t="n">
        <v>24</v>
      </c>
    </row>
    <row r="1585">
      <c r="A1585" t="inlineStr">
        <is>
          <t>T640761</t>
        </is>
      </c>
      <c r="C1585" t="n">
        <v>360</v>
      </c>
      <c r="D1585" t="n">
        <v>36</v>
      </c>
    </row>
    <row r="1586">
      <c r="A1586" t="inlineStr">
        <is>
          <t>T640762</t>
        </is>
      </c>
      <c r="C1586" t="n">
        <v>360</v>
      </c>
      <c r="D1586" t="n">
        <v>36</v>
      </c>
    </row>
    <row r="1587">
      <c r="A1587" t="inlineStr">
        <is>
          <t>T640763</t>
        </is>
      </c>
      <c r="C1587" t="n">
        <v>360</v>
      </c>
      <c r="D1587" t="n">
        <v>36</v>
      </c>
    </row>
    <row r="1588">
      <c r="A1588" t="inlineStr">
        <is>
          <t>T640764</t>
        </is>
      </c>
      <c r="C1588" t="n">
        <v>360</v>
      </c>
      <c r="D1588" t="n">
        <v>36</v>
      </c>
    </row>
    <row r="1589">
      <c r="A1589" t="inlineStr">
        <is>
          <t>T640765</t>
        </is>
      </c>
      <c r="C1589" t="n">
        <v>360</v>
      </c>
      <c r="D1589" t="n">
        <v>36</v>
      </c>
    </row>
    <row r="1590">
      <c r="A1590" t="inlineStr">
        <is>
          <t>T640766</t>
        </is>
      </c>
      <c r="C1590" t="n">
        <v>360</v>
      </c>
      <c r="D1590" t="n">
        <v>36</v>
      </c>
    </row>
    <row r="1591">
      <c r="A1591" t="inlineStr">
        <is>
          <t>T640767</t>
        </is>
      </c>
      <c r="C1591" t="n">
        <v>240</v>
      </c>
      <c r="D1591" t="n">
        <v>24</v>
      </c>
    </row>
    <row r="1592">
      <c r="A1592" t="inlineStr">
        <is>
          <t>T640768</t>
        </is>
      </c>
      <c r="C1592" t="n">
        <v>240</v>
      </c>
      <c r="D1592" t="n">
        <v>24</v>
      </c>
    </row>
    <row r="1593">
      <c r="A1593" t="inlineStr">
        <is>
          <t>T640769</t>
        </is>
      </c>
      <c r="C1593" t="n">
        <v>240</v>
      </c>
      <c r="D1593" t="n">
        <v>24</v>
      </c>
    </row>
    <row r="1594">
      <c r="A1594" t="inlineStr">
        <is>
          <t>TC3P10</t>
        </is>
      </c>
      <c r="C1594" t="n">
        <v>1</v>
      </c>
    </row>
    <row r="1595">
      <c r="A1595" t="inlineStr">
        <is>
          <t>TC3P50</t>
        </is>
      </c>
      <c r="C1595" t="n">
        <v>1</v>
      </c>
    </row>
    <row r="1596">
      <c r="A1596" t="n">
        <v>6022</v>
      </c>
      <c r="C1596" t="n">
        <v>6</v>
      </c>
      <c r="D1596" t="inlineStr"/>
    </row>
    <row r="1597">
      <c r="A1597" t="n">
        <v>5191</v>
      </c>
      <c r="C1597" t="n">
        <v>12</v>
      </c>
      <c r="D1597" t="inlineStr"/>
    </row>
    <row r="1598">
      <c r="A1598" t="n">
        <v>5190</v>
      </c>
      <c r="C1598" t="n">
        <v>144</v>
      </c>
      <c r="D1598" t="n">
        <v>24</v>
      </c>
    </row>
    <row r="1599">
      <c r="A1599" t="n">
        <v>809</v>
      </c>
      <c r="C1599" t="n">
        <v>144</v>
      </c>
      <c r="D1599" t="n">
        <v>24</v>
      </c>
    </row>
    <row r="1600">
      <c r="A1600" t="n">
        <v>540</v>
      </c>
      <c r="C1600" t="n">
        <v>48</v>
      </c>
      <c r="D1600" t="inlineStr"/>
    </row>
    <row r="1601">
      <c r="A1601" t="inlineStr">
        <is>
          <t>V05283</t>
        </is>
      </c>
      <c r="C1601" t="n">
        <v>5</v>
      </c>
    </row>
    <row r="1602">
      <c r="A1602" t="n">
        <v>2309</v>
      </c>
      <c r="C1602" t="n">
        <v>144</v>
      </c>
      <c r="D1602" t="n">
        <v>24</v>
      </c>
    </row>
    <row r="1603">
      <c r="A1603" t="n">
        <v>1747</v>
      </c>
      <c r="C1603" t="n">
        <v>144</v>
      </c>
      <c r="D1603" t="n">
        <v>24</v>
      </c>
    </row>
    <row r="1604">
      <c r="A1604" t="n">
        <v>3171</v>
      </c>
      <c r="C1604" t="n">
        <v>12</v>
      </c>
      <c r="D1604" t="inlineStr"/>
    </row>
    <row r="1605">
      <c r="A1605" t="n">
        <v>2403</v>
      </c>
      <c r="C1605" t="n">
        <v>72</v>
      </c>
      <c r="D1605" t="n">
        <v>24</v>
      </c>
    </row>
    <row r="1606">
      <c r="A1606" t="n">
        <v>6053</v>
      </c>
      <c r="C1606" t="n">
        <v>6</v>
      </c>
      <c r="D1606" t="inlineStr"/>
    </row>
    <row r="1607">
      <c r="A1607" t="n">
        <v>6023</v>
      </c>
      <c r="C1607" t="n">
        <v>24</v>
      </c>
      <c r="D1607" t="inlineStr"/>
    </row>
    <row r="1608">
      <c r="A1608" t="inlineStr">
        <is>
          <t>532+533+534+535</t>
        </is>
      </c>
      <c r="C1608" t="n">
        <v>72</v>
      </c>
      <c r="D1608" t="n">
        <v>24</v>
      </c>
    </row>
    <row r="1609">
      <c r="A1609" t="n">
        <v>6081</v>
      </c>
      <c r="C1609" t="n">
        <v>4</v>
      </c>
      <c r="D1609" t="inlineStr"/>
    </row>
    <row r="1610">
      <c r="A1610" t="n">
        <v>2347</v>
      </c>
      <c r="C1610" t="n">
        <v>144</v>
      </c>
      <c r="D1610" t="n">
        <v>12</v>
      </c>
    </row>
    <row r="1611">
      <c r="A1611" t="n">
        <v>60756</v>
      </c>
      <c r="C1611" t="n">
        <v>36</v>
      </c>
    </row>
    <row r="1612">
      <c r="A1612" t="n">
        <v>641</v>
      </c>
      <c r="C1612" t="n">
        <v>24</v>
      </c>
      <c r="D1612" t="inlineStr"/>
    </row>
    <row r="1613">
      <c r="A1613" t="n">
        <v>6049</v>
      </c>
      <c r="C1613" t="n">
        <v>12</v>
      </c>
      <c r="D1613" t="inlineStr"/>
    </row>
    <row r="1614">
      <c r="A1614" t="n">
        <v>1717</v>
      </c>
      <c r="C1614" t="n">
        <v>144</v>
      </c>
      <c r="D1614" t="n">
        <v>24</v>
      </c>
    </row>
    <row r="1615">
      <c r="A1615" t="n">
        <v>735</v>
      </c>
      <c r="C1615" t="n">
        <v>144</v>
      </c>
      <c r="D1615" t="n">
        <v>12</v>
      </c>
    </row>
    <row r="1616">
      <c r="A1616" t="n">
        <v>835</v>
      </c>
      <c r="C1616" t="n">
        <v>24</v>
      </c>
      <c r="D1616" t="inlineStr"/>
    </row>
    <row r="1617">
      <c r="A1617" t="n">
        <v>3014</v>
      </c>
      <c r="C1617" t="n">
        <v>144</v>
      </c>
      <c r="D1617" t="n">
        <v>24</v>
      </c>
    </row>
    <row r="1618">
      <c r="A1618" t="n">
        <v>1931</v>
      </c>
      <c r="C1618" t="n">
        <v>144</v>
      </c>
      <c r="D1618" t="n">
        <v>24</v>
      </c>
    </row>
    <row r="1619">
      <c r="A1619" t="n">
        <v>17036</v>
      </c>
      <c r="C1619" t="n">
        <v>144</v>
      </c>
      <c r="D1619" t="n">
        <v>12</v>
      </c>
    </row>
    <row r="1620">
      <c r="A1620" t="n">
        <v>4403</v>
      </c>
      <c r="C1620" t="n">
        <v>144</v>
      </c>
      <c r="D1620" t="n">
        <v>24</v>
      </c>
    </row>
    <row r="1621">
      <c r="A1621" t="n">
        <v>709</v>
      </c>
      <c r="C1621" t="n">
        <v>72</v>
      </c>
      <c r="D1621" t="n">
        <v>12</v>
      </c>
    </row>
    <row r="1622">
      <c r="A1622" t="n">
        <v>1277</v>
      </c>
      <c r="C1622">
        <f>VLOOKUP(A1622,[6]Sheet1!$B:$X,16,0)</f>
        <v/>
      </c>
      <c r="D1622">
        <f>VLOOKUP(A1622,[6]Sheet1!$B:$X,23,0)</f>
        <v/>
      </c>
    </row>
    <row r="1623">
      <c r="A1623" t="n">
        <v>17035</v>
      </c>
      <c r="C1623" t="n">
        <v>144</v>
      </c>
      <c r="D1623" t="n">
        <v>24</v>
      </c>
    </row>
    <row r="1624">
      <c r="A1624" t="n">
        <v>1215</v>
      </c>
      <c r="C1624">
        <f>VLOOKUP(A1624,[6]Sheet1!$B:$X,16,0)</f>
        <v/>
      </c>
    </row>
    <row r="1625">
      <c r="A1625" t="n">
        <v>3301</v>
      </c>
      <c r="C1625">
        <f>VLOOKUP(A1625,[6]Sheet1!$B:$X,16,0)</f>
        <v/>
      </c>
    </row>
    <row r="1626">
      <c r="A1626" t="n">
        <v>3300</v>
      </c>
      <c r="C1626" t="n">
        <v>36</v>
      </c>
      <c r="D1626" t="inlineStr"/>
    </row>
    <row r="1627">
      <c r="A1627" t="n">
        <v>53169</v>
      </c>
      <c r="C1627" t="n">
        <v>36</v>
      </c>
    </row>
    <row r="1628">
      <c r="A1628" t="n">
        <v>2178</v>
      </c>
      <c r="C1628" t="n">
        <v>48</v>
      </c>
      <c r="D1628" t="inlineStr"/>
    </row>
    <row r="1629">
      <c r="A1629" t="inlineStr">
        <is>
          <t>803+804</t>
        </is>
      </c>
      <c r="C1629" t="n">
        <v>144</v>
      </c>
      <c r="D1629" t="n">
        <v>24</v>
      </c>
    </row>
    <row r="1630">
      <c r="A1630" t="n">
        <v>1292</v>
      </c>
      <c r="C1630" t="n">
        <v>144</v>
      </c>
      <c r="D1630" t="n">
        <v>24</v>
      </c>
    </row>
    <row r="1631">
      <c r="A1631" t="n">
        <v>1293</v>
      </c>
      <c r="C1631" t="n">
        <v>72</v>
      </c>
      <c r="D1631" t="n">
        <v>12</v>
      </c>
    </row>
    <row r="1632">
      <c r="A1632" t="n">
        <v>4569945741</v>
      </c>
      <c r="C1632" t="n">
        <v>36</v>
      </c>
      <c r="D1632" t="inlineStr"/>
    </row>
    <row r="1633">
      <c r="A1633" t="n">
        <v>62133</v>
      </c>
      <c r="C1633" t="n">
        <v>36</v>
      </c>
      <c r="D1633" t="inlineStr"/>
    </row>
    <row r="1634">
      <c r="A1634" t="n">
        <v>2056</v>
      </c>
      <c r="C1634" t="n">
        <v>144</v>
      </c>
      <c r="D1634" t="n">
        <v>24</v>
      </c>
    </row>
    <row r="1635">
      <c r="A1635" t="n">
        <v>1716</v>
      </c>
      <c r="C1635" t="n">
        <v>144</v>
      </c>
      <c r="D1635" t="n">
        <v>24</v>
      </c>
    </row>
    <row r="1636">
      <c r="A1636" t="n">
        <v>2222</v>
      </c>
      <c r="C1636" t="n">
        <v>72</v>
      </c>
      <c r="D1636" t="n">
        <v>24</v>
      </c>
    </row>
    <row r="1637">
      <c r="A1637" t="n">
        <v>834</v>
      </c>
      <c r="C1637" t="n">
        <v>24</v>
      </c>
      <c r="D1637" t="inlineStr"/>
    </row>
    <row r="1638">
      <c r="A1638" t="inlineStr">
        <is>
          <t>AZ2030P2</t>
        </is>
      </c>
      <c r="C1638" t="n">
        <v>36</v>
      </c>
    </row>
    <row r="1639">
      <c r="A1639" t="inlineStr">
        <is>
          <t>AZ2170P6</t>
        </is>
      </c>
      <c r="C1639" t="n">
        <v>8</v>
      </c>
    </row>
    <row r="1640">
      <c r="A1640" t="inlineStr">
        <is>
          <t>AZ2172P6</t>
        </is>
      </c>
      <c r="C1640" t="n">
        <v>8</v>
      </c>
    </row>
    <row r="1641">
      <c r="A1641" t="inlineStr">
        <is>
          <t>AZ2174P6</t>
        </is>
      </c>
      <c r="C1641" t="n">
        <v>8</v>
      </c>
    </row>
    <row r="1642">
      <c r="A1642" t="inlineStr">
        <is>
          <t>AZ3130P6</t>
        </is>
      </c>
      <c r="C1642" t="n">
        <v>8</v>
      </c>
    </row>
    <row r="1643">
      <c r="A1643" t="inlineStr">
        <is>
          <t>AZ3144P10</t>
        </is>
      </c>
      <c r="C1643" t="n">
        <v>10</v>
      </c>
    </row>
    <row r="1644">
      <c r="A1644" t="inlineStr">
        <is>
          <t>AZ3167P4</t>
        </is>
      </c>
      <c r="C1644" t="n">
        <v>6</v>
      </c>
    </row>
    <row r="1645">
      <c r="A1645" t="inlineStr">
        <is>
          <t>AZ3182P6</t>
        </is>
      </c>
      <c r="C1645" t="n">
        <v>6</v>
      </c>
    </row>
    <row r="1646">
      <c r="A1646" t="inlineStr">
        <is>
          <t>AZ5053P2</t>
        </is>
      </c>
      <c r="C1646" t="n">
        <v>24</v>
      </c>
    </row>
    <row r="1647">
      <c r="A1647" t="inlineStr">
        <is>
          <t>AZ5053P6</t>
        </is>
      </c>
      <c r="C1647" t="n">
        <v>8</v>
      </c>
    </row>
    <row r="1648">
      <c r="A1648" t="inlineStr">
        <is>
          <t>AZ508P6</t>
        </is>
      </c>
      <c r="C1648" t="n">
        <v>8</v>
      </c>
    </row>
    <row r="1649">
      <c r="A1649" t="inlineStr">
        <is>
          <t>AZ808P2</t>
        </is>
      </c>
      <c r="C1649" t="n">
        <v>72</v>
      </c>
      <c r="D1649" t="n">
        <v>12</v>
      </c>
    </row>
    <row r="1650">
      <c r="A1650" t="inlineStr">
        <is>
          <t>AZ847P4</t>
        </is>
      </c>
      <c r="C1650" t="n">
        <v>6</v>
      </c>
    </row>
    <row r="1651">
      <c r="A1651" t="inlineStr">
        <is>
          <t>AZ851P4</t>
        </is>
      </c>
      <c r="C1651" t="n">
        <v>3</v>
      </c>
    </row>
    <row r="1652">
      <c r="A1652" t="n">
        <v>1731</v>
      </c>
      <c r="C1652" t="n">
        <v>144</v>
      </c>
      <c r="D1652" t="n">
        <v>24</v>
      </c>
    </row>
    <row r="1653">
      <c r="A1653" t="n">
        <v>61500</v>
      </c>
      <c r="C1653" t="n">
        <v>24</v>
      </c>
      <c r="D1653" t="inlineStr"/>
    </row>
    <row r="1654">
      <c r="A1654" t="n">
        <v>2520</v>
      </c>
      <c r="C1654" t="n">
        <v>72</v>
      </c>
      <c r="D1654" t="n">
        <v>24</v>
      </c>
    </row>
    <row r="1655">
      <c r="A1655" t="n">
        <v>9029</v>
      </c>
      <c r="C1655" t="n">
        <v>8</v>
      </c>
    </row>
    <row r="1656">
      <c r="A1656" t="n">
        <v>8256</v>
      </c>
      <c r="C1656" t="n">
        <v>25</v>
      </c>
    </row>
    <row r="1657">
      <c r="A1657" t="n">
        <v>8258</v>
      </c>
      <c r="C1657" t="n">
        <v>25</v>
      </c>
      <c r="D1657" t="inlineStr"/>
    </row>
    <row r="1658">
      <c r="A1658" t="n">
        <v>1943</v>
      </c>
      <c r="C1658" t="n">
        <v>144</v>
      </c>
      <c r="D1658" t="n">
        <v>24</v>
      </c>
    </row>
    <row r="1659">
      <c r="A1659" t="n">
        <v>861</v>
      </c>
      <c r="C1659" t="n">
        <v>6</v>
      </c>
      <c r="D1659" t="inlineStr"/>
    </row>
    <row r="1660">
      <c r="A1660" t="n">
        <v>105</v>
      </c>
      <c r="C1660" t="n">
        <v>24</v>
      </c>
      <c r="D1660" t="inlineStr"/>
    </row>
    <row r="1661">
      <c r="A1661" t="n">
        <v>111</v>
      </c>
      <c r="C1661" t="n">
        <v>144</v>
      </c>
      <c r="D1661" t="n">
        <v>24</v>
      </c>
    </row>
    <row r="1662">
      <c r="A1662" t="n">
        <v>112</v>
      </c>
      <c r="C1662" t="n">
        <v>144</v>
      </c>
      <c r="D1662" t="n">
        <v>24</v>
      </c>
    </row>
    <row r="1663">
      <c r="A1663" t="n">
        <v>250</v>
      </c>
      <c r="C1663" t="n">
        <v>144</v>
      </c>
      <c r="D1663" t="n">
        <v>24</v>
      </c>
    </row>
    <row r="1664">
      <c r="A1664" t="n">
        <v>251</v>
      </c>
      <c r="C1664" t="n">
        <v>144</v>
      </c>
      <c r="D1664" t="n">
        <v>24</v>
      </c>
    </row>
    <row r="1665">
      <c r="A1665" t="n">
        <v>323</v>
      </c>
      <c r="C1665" t="n">
        <v>288</v>
      </c>
      <c r="D1665" t="n">
        <v>24</v>
      </c>
    </row>
    <row r="1666">
      <c r="A1666" t="n">
        <v>521</v>
      </c>
      <c r="C1666" t="n">
        <v>36</v>
      </c>
      <c r="D1666" t="inlineStr"/>
    </row>
    <row r="1667">
      <c r="A1667" t="n">
        <v>576</v>
      </c>
      <c r="C1667" t="n">
        <v>24</v>
      </c>
      <c r="D1667" t="inlineStr"/>
    </row>
    <row r="1668">
      <c r="A1668" t="n">
        <v>706</v>
      </c>
      <c r="C1668" t="n">
        <v>144</v>
      </c>
      <c r="D1668" t="n">
        <v>12</v>
      </c>
    </row>
    <row r="1669">
      <c r="A1669" t="n">
        <v>749</v>
      </c>
      <c r="C1669" t="n">
        <v>144</v>
      </c>
      <c r="D1669" t="n">
        <v>24</v>
      </c>
    </row>
    <row r="1670">
      <c r="A1670" t="n">
        <v>942</v>
      </c>
      <c r="C1670" t="n">
        <v>12</v>
      </c>
      <c r="D1670" t="inlineStr"/>
    </row>
    <row r="1671">
      <c r="A1671" t="n">
        <v>1231</v>
      </c>
      <c r="C1671" t="n">
        <v>144</v>
      </c>
      <c r="D1671" t="n">
        <v>12</v>
      </c>
    </row>
    <row r="1672">
      <c r="A1672" t="n">
        <v>1260</v>
      </c>
      <c r="C1672" t="n">
        <v>144</v>
      </c>
      <c r="D1672" t="n">
        <v>24</v>
      </c>
    </row>
    <row r="1673">
      <c r="A1673" t="n">
        <v>1617</v>
      </c>
      <c r="C1673" t="n">
        <v>48</v>
      </c>
      <c r="D1673" t="inlineStr"/>
    </row>
    <row r="1674">
      <c r="A1674" t="n">
        <v>1712</v>
      </c>
      <c r="C1674" t="n">
        <v>144</v>
      </c>
      <c r="D1674" t="n">
        <v>24</v>
      </c>
    </row>
    <row r="1675">
      <c r="A1675" t="n">
        <v>1728</v>
      </c>
      <c r="C1675" t="n">
        <v>144</v>
      </c>
      <c r="D1675" t="n">
        <v>24</v>
      </c>
    </row>
    <row r="1676">
      <c r="A1676" t="n">
        <v>1729</v>
      </c>
      <c r="C1676" t="n">
        <v>144</v>
      </c>
      <c r="D1676" t="n">
        <v>24</v>
      </c>
    </row>
    <row r="1677">
      <c r="A1677" t="n">
        <v>1930</v>
      </c>
      <c r="C1677" t="n">
        <v>144</v>
      </c>
      <c r="D1677" t="n">
        <v>24</v>
      </c>
    </row>
    <row r="1678">
      <c r="A1678" t="n">
        <v>2155</v>
      </c>
      <c r="C1678" t="n">
        <v>50</v>
      </c>
      <c r="D1678" t="inlineStr"/>
    </row>
    <row r="1679">
      <c r="A1679" t="n">
        <v>2156</v>
      </c>
      <c r="C1679" t="n">
        <v>50</v>
      </c>
      <c r="D1679" t="inlineStr"/>
    </row>
    <row r="1680">
      <c r="A1680" t="n">
        <v>2157</v>
      </c>
      <c r="C1680" t="n">
        <v>12</v>
      </c>
      <c r="D1680" t="inlineStr"/>
    </row>
    <row r="1681">
      <c r="A1681" t="n">
        <v>2177</v>
      </c>
      <c r="C1681" t="n">
        <v>48</v>
      </c>
      <c r="D1681" t="inlineStr"/>
    </row>
    <row r="1682">
      <c r="A1682" t="n">
        <v>2250</v>
      </c>
      <c r="C1682" t="n">
        <v>144</v>
      </c>
      <c r="D1682" t="n">
        <v>24</v>
      </c>
    </row>
    <row r="1683">
      <c r="A1683" t="n">
        <v>2251</v>
      </c>
      <c r="C1683" t="n">
        <v>144</v>
      </c>
      <c r="D1683" t="n">
        <v>24</v>
      </c>
    </row>
    <row r="1684">
      <c r="A1684" t="n">
        <v>2252</v>
      </c>
      <c r="C1684" t="n">
        <v>144</v>
      </c>
      <c r="D1684" t="n">
        <v>24</v>
      </c>
    </row>
    <row r="1685">
      <c r="A1685" t="n">
        <v>2260</v>
      </c>
      <c r="C1685" t="n">
        <v>576</v>
      </c>
      <c r="D1685" t="n">
        <v>36</v>
      </c>
    </row>
    <row r="1686">
      <c r="A1686" t="n">
        <v>2308</v>
      </c>
      <c r="C1686" t="n">
        <v>144</v>
      </c>
      <c r="D1686" t="n">
        <v>24</v>
      </c>
    </row>
    <row r="1687">
      <c r="A1687" t="n">
        <v>2322</v>
      </c>
      <c r="C1687" t="n">
        <v>144</v>
      </c>
      <c r="D1687" t="n">
        <v>24</v>
      </c>
    </row>
    <row r="1688">
      <c r="A1688" t="n">
        <v>2350</v>
      </c>
      <c r="C1688" t="n">
        <v>144</v>
      </c>
      <c r="D1688" t="n">
        <v>24</v>
      </c>
    </row>
    <row r="1689">
      <c r="A1689" t="n">
        <v>2351</v>
      </c>
      <c r="C1689" t="n">
        <v>144</v>
      </c>
      <c r="D1689" t="n">
        <v>24</v>
      </c>
    </row>
    <row r="1690">
      <c r="A1690" t="n">
        <v>3013</v>
      </c>
      <c r="C1690" t="n">
        <v>288</v>
      </c>
      <c r="D1690" t="n">
        <v>24</v>
      </c>
    </row>
    <row r="1691">
      <c r="A1691" t="n">
        <v>3127</v>
      </c>
      <c r="C1691" t="n">
        <v>48</v>
      </c>
      <c r="D1691" t="inlineStr"/>
    </row>
    <row r="1692">
      <c r="A1692" t="n">
        <v>3320</v>
      </c>
      <c r="C1692" t="n">
        <v>24</v>
      </c>
      <c r="D1692" t="inlineStr"/>
    </row>
    <row r="1693">
      <c r="A1693" t="n">
        <v>3355</v>
      </c>
      <c r="C1693" t="n">
        <v>48</v>
      </c>
      <c r="D1693" t="inlineStr"/>
    </row>
    <row r="1694">
      <c r="A1694" t="n">
        <v>3459</v>
      </c>
      <c r="C1694" t="n">
        <v>48</v>
      </c>
      <c r="D1694" t="n">
        <v>12</v>
      </c>
    </row>
    <row r="1695">
      <c r="A1695" t="n">
        <v>3465</v>
      </c>
      <c r="C1695" t="n">
        <v>48</v>
      </c>
      <c r="D1695" t="n">
        <v>12</v>
      </c>
    </row>
    <row r="1696">
      <c r="A1696" t="n">
        <v>4443</v>
      </c>
      <c r="C1696" t="n">
        <v>144</v>
      </c>
      <c r="D1696" t="n">
        <v>24</v>
      </c>
    </row>
    <row r="1697">
      <c r="A1697" t="n">
        <v>5082</v>
      </c>
      <c r="C1697" t="n">
        <v>144</v>
      </c>
      <c r="D1697" t="n">
        <v>24</v>
      </c>
    </row>
    <row r="1698">
      <c r="A1698" t="n">
        <v>5601</v>
      </c>
      <c r="C1698" t="n">
        <v>72</v>
      </c>
      <c r="D1698" t="n">
        <v>24</v>
      </c>
    </row>
    <row r="1699">
      <c r="A1699" t="n">
        <v>8050</v>
      </c>
      <c r="C1699" t="n">
        <v>24</v>
      </c>
      <c r="D1699" t="inlineStr"/>
    </row>
    <row r="1700">
      <c r="A1700" t="n">
        <v>8204</v>
      </c>
      <c r="C1700" t="n">
        <v>24</v>
      </c>
      <c r="D1700" t="inlineStr"/>
    </row>
    <row r="1701">
      <c r="A1701" t="n">
        <v>8205</v>
      </c>
      <c r="C1701" t="n">
        <v>24</v>
      </c>
      <c r="D1701" t="inlineStr"/>
    </row>
    <row r="1702">
      <c r="A1702" t="n">
        <v>8241</v>
      </c>
      <c r="C1702" t="n">
        <v>48</v>
      </c>
      <c r="D1702" t="inlineStr"/>
    </row>
    <row r="1703">
      <c r="A1703" t="n">
        <v>8250</v>
      </c>
      <c r="C1703" t="n">
        <v>24</v>
      </c>
      <c r="D1703" t="inlineStr"/>
    </row>
    <row r="1704">
      <c r="A1704" t="n">
        <v>17001</v>
      </c>
      <c r="C1704" t="n">
        <v>144</v>
      </c>
      <c r="D1704" t="n">
        <v>24</v>
      </c>
    </row>
    <row r="1705">
      <c r="A1705" t="n">
        <v>17089</v>
      </c>
      <c r="C1705" t="n">
        <v>72</v>
      </c>
      <c r="D1705" t="n">
        <v>12</v>
      </c>
    </row>
    <row r="1706">
      <c r="A1706" t="n">
        <v>17090</v>
      </c>
      <c r="C1706" t="n">
        <v>144</v>
      </c>
      <c r="D1706" t="n">
        <v>12</v>
      </c>
    </row>
  </sheetData>
  <autoFilter ref="A1:F1616">
    <sortState ref="A2:E1653">
      <sortCondition sortBy="cellColor" ref="A1:A1616" dxfId="30"/>
    </sortState>
  </autoFilter>
  <conditionalFormatting sqref="A1:A1657 A1707:A1048576">
    <cfRule type="duplicateValues" priority="3" dxfId="0"/>
  </conditionalFormatting>
  <conditionalFormatting sqref="A1658:A1659">
    <cfRule type="duplicateValues" priority="2" dxfId="0"/>
  </conditionalFormatting>
  <conditionalFormatting sqref="A1660:A1706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J37" sqref="J37"/>
    </sheetView>
  </sheetViews>
  <sheetFormatPr baseColWidth="8" defaultRowHeight="15"/>
  <cols>
    <col width="13.7109375" customWidth="1" min="1" max="1"/>
    <col width="17.140625" customWidth="1" min="2" max="2"/>
    <col width="13.28515625" customWidth="1" min="3" max="3"/>
    <col width="13.28515625" customWidth="1" min="8" max="10"/>
    <col width="22" customWidth="1" min="15" max="15"/>
    <col width="7.5703125" customWidth="1" min="16" max="16"/>
  </cols>
  <sheetData>
    <row r="1">
      <c r="A1" t="inlineStr">
        <is>
          <t>Shipment ID</t>
        </is>
      </c>
      <c r="B1" t="inlineStr">
        <is>
          <t>MSKU</t>
        </is>
      </c>
      <c r="C1" t="inlineStr">
        <is>
          <t>Missing Qty</t>
        </is>
      </c>
      <c r="D1" t="inlineStr">
        <is>
          <t>Date File</t>
        </is>
      </c>
      <c r="G1" t="inlineStr">
        <is>
          <t>XL Shipment</t>
        </is>
      </c>
      <c r="H1" t="inlineStr">
        <is>
          <t>fee</t>
        </is>
      </c>
      <c r="I1" t="inlineStr">
        <is>
          <t>fee</t>
        </is>
      </c>
      <c r="J1" t="inlineStr">
        <is>
          <t>Sum fee</t>
        </is>
      </c>
      <c r="K1" t="n">
        <v>1604</v>
      </c>
    </row>
    <row r="2">
      <c r="A2" t="inlineStr">
        <is>
          <t>FBA1772NF9W5</t>
        </is>
      </c>
      <c r="B2" t="inlineStr">
        <is>
          <t>FBA_804-SET6</t>
        </is>
      </c>
      <c r="C2" t="n">
        <v>1</v>
      </c>
      <c r="G2" t="n">
        <v>5</v>
      </c>
      <c r="H2" s="121" t="n">
        <v>3618.21</v>
      </c>
      <c r="I2" s="121" t="n"/>
      <c r="J2" s="122">
        <f>SUM(H2:I2)</f>
        <v/>
      </c>
      <c r="K2" s="122">
        <f>J2/$K$1</f>
        <v/>
      </c>
    </row>
    <row r="3">
      <c r="A3" t="n">
        <v>10206792</v>
      </c>
      <c r="B3" t="inlineStr">
        <is>
          <t>FBA_3467-EACH-1</t>
        </is>
      </c>
      <c r="C3" t="n">
        <v>24</v>
      </c>
      <c r="G3" t="n">
        <v>3</v>
      </c>
      <c r="H3" s="121" t="n">
        <v>3608.99</v>
      </c>
      <c r="I3" s="121" t="n">
        <v>1066.02</v>
      </c>
      <c r="J3" s="122">
        <f>SUM(H3:I3)</f>
        <v/>
      </c>
      <c r="K3" s="122">
        <f>J3/$K$1</f>
        <v/>
      </c>
    </row>
    <row r="4">
      <c r="B4" t="inlineStr">
        <is>
          <t>FBA_5096-BOX-1</t>
        </is>
      </c>
      <c r="C4" t="n">
        <v>3</v>
      </c>
      <c r="G4" t="n">
        <v>1</v>
      </c>
      <c r="H4" s="121" t="n">
        <v>3006.51</v>
      </c>
      <c r="I4" s="121" t="n">
        <v>4466.6</v>
      </c>
      <c r="J4" s="122">
        <f>SUM(H4:I4)</f>
        <v/>
      </c>
      <c r="K4" s="122">
        <f>J4/$K$1</f>
        <v/>
      </c>
    </row>
    <row r="5">
      <c r="B5" t="inlineStr">
        <is>
          <t>FBA_510-EACH-B</t>
        </is>
      </c>
      <c r="C5" t="n">
        <v>1</v>
      </c>
    </row>
    <row r="6">
      <c r="B6" t="inlineStr">
        <is>
          <t>FBA_582-SET6</t>
        </is>
      </c>
      <c r="C6" t="n">
        <v>4</v>
      </c>
      <c r="G6" t="inlineStr">
        <is>
          <t>S Shipment</t>
        </is>
      </c>
      <c r="K6" t="n">
        <v>10591</v>
      </c>
    </row>
    <row r="7">
      <c r="B7" t="inlineStr">
        <is>
          <t>FBA_6120-EACH</t>
        </is>
      </c>
      <c r="C7" t="n">
        <v>1</v>
      </c>
      <c r="G7" t="n">
        <v>5</v>
      </c>
      <c r="H7" t="n">
        <v>8395.780000000001</v>
      </c>
      <c r="J7" s="122">
        <f>SUM(H7:I7)</f>
        <v/>
      </c>
      <c r="K7" s="122">
        <f>J7/$K$6</f>
        <v/>
      </c>
    </row>
    <row r="8">
      <c r="A8" t="inlineStr">
        <is>
          <t>FBA177801WVS</t>
        </is>
      </c>
      <c r="B8" t="inlineStr">
        <is>
          <t>FBA_5017-CASE</t>
        </is>
      </c>
      <c r="C8" t="n">
        <v>2</v>
      </c>
      <c r="G8" t="n">
        <v>3</v>
      </c>
      <c r="H8" t="n">
        <v>6500</v>
      </c>
      <c r="I8" t="n">
        <v>2075.13</v>
      </c>
      <c r="J8" s="122">
        <f>SUM(H8:I8)</f>
        <v/>
      </c>
      <c r="K8" s="122">
        <f>J8/$K$6</f>
        <v/>
      </c>
    </row>
    <row r="9">
      <c r="A9" t="n">
        <v>10206803</v>
      </c>
      <c r="B9" t="inlineStr">
        <is>
          <t>FBA_5018-CASE</t>
        </is>
      </c>
      <c r="C9" t="n">
        <v>2</v>
      </c>
      <c r="G9" t="n">
        <v>1</v>
      </c>
      <c r="H9">
        <f>H8-1017</f>
        <v/>
      </c>
      <c r="I9" t="n">
        <v>3798.02</v>
      </c>
      <c r="J9" s="122">
        <f>SUM(H9:I9)</f>
        <v/>
      </c>
      <c r="K9" s="122">
        <f>J9/$K$6</f>
        <v/>
      </c>
    </row>
    <row r="10">
      <c r="B10" t="inlineStr">
        <is>
          <t>FBA_5019-CASE</t>
        </is>
      </c>
      <c r="C10" t="n">
        <v>2</v>
      </c>
    </row>
    <row r="11">
      <c r="B11" t="inlineStr">
        <is>
          <t>FBA_5033-PACK2</t>
        </is>
      </c>
      <c r="C11" t="n">
        <v>30</v>
      </c>
    </row>
    <row r="12">
      <c r="B12" t="inlineStr">
        <is>
          <t>FBA_5034-EACH</t>
        </is>
      </c>
      <c r="C12" t="n">
        <v>48</v>
      </c>
    </row>
    <row r="13">
      <c r="B13" t="inlineStr">
        <is>
          <t>FBA_5051-CASE</t>
        </is>
      </c>
      <c r="C13" t="n">
        <v>1</v>
      </c>
    </row>
    <row r="14">
      <c r="B14" t="inlineStr">
        <is>
          <t>FBA_5053-CASE-B</t>
        </is>
      </c>
      <c r="C14" t="n">
        <v>2</v>
      </c>
    </row>
    <row r="15">
      <c r="B15" t="inlineStr">
        <is>
          <t>FBA_530-EACH</t>
        </is>
      </c>
      <c r="C15" t="n">
        <v>1</v>
      </c>
    </row>
    <row r="16">
      <c r="B16" t="inlineStr">
        <is>
          <t>FBA_5419-CASE</t>
        </is>
      </c>
      <c r="C16" t="n">
        <v>5</v>
      </c>
    </row>
    <row r="17">
      <c r="H17" t="inlineStr">
        <is>
          <t>6 per case</t>
        </is>
      </c>
      <c r="I17" t="inlineStr">
        <is>
          <t>5 per case</t>
        </is>
      </c>
    </row>
    <row r="18">
      <c r="F18" s="92" t="inlineStr">
        <is>
          <t>Current</t>
        </is>
      </c>
      <c r="G18" t="inlineStr">
        <is>
          <t>case</t>
        </is>
      </c>
      <c r="H18" t="n">
        <v>11</v>
      </c>
      <c r="I18" t="n">
        <v>86</v>
      </c>
    </row>
    <row r="19">
      <c r="G19" t="inlineStr">
        <is>
          <t>kit</t>
        </is>
      </c>
      <c r="H19" t="n">
        <v>66</v>
      </c>
      <c r="I19" t="n">
        <v>432</v>
      </c>
      <c r="J19">
        <f>SUM(H19:I19)</f>
        <v/>
      </c>
    </row>
    <row r="20">
      <c r="Q20" t="inlineStr">
        <is>
          <t>6 per case</t>
        </is>
      </c>
      <c r="R20" t="inlineStr">
        <is>
          <t>5 per case</t>
        </is>
      </c>
    </row>
    <row r="21">
      <c r="F21" s="92" t="inlineStr">
        <is>
          <t>Group 2</t>
        </is>
      </c>
      <c r="G21" t="inlineStr">
        <is>
          <t>case</t>
        </is>
      </c>
      <c r="H21" t="n">
        <v>47</v>
      </c>
      <c r="I21" t="n">
        <v>43</v>
      </c>
      <c r="J21">
        <f>SUM(H21:I21)</f>
        <v/>
      </c>
      <c r="N21" t="inlineStr">
        <is>
          <t>MN3</t>
        </is>
      </c>
      <c r="O21" t="inlineStr">
        <is>
          <t>8005-CASE-1</t>
        </is>
      </c>
      <c r="P21">
        <f>Q21/6</f>
        <v/>
      </c>
      <c r="Q21" t="n">
        <v>60</v>
      </c>
    </row>
    <row r="22">
      <c r="G22" t="inlineStr">
        <is>
          <t>kit</t>
        </is>
      </c>
      <c r="H22" t="n">
        <v>282</v>
      </c>
      <c r="I22" t="n">
        <v>215</v>
      </c>
      <c r="J22">
        <f>SUM(H22:I22)</f>
        <v/>
      </c>
      <c r="N22" t="inlineStr">
        <is>
          <t>MN3</t>
        </is>
      </c>
      <c r="O22" t="inlineStr">
        <is>
          <t>8005-CASE</t>
        </is>
      </c>
      <c r="R22" t="n">
        <v>25</v>
      </c>
      <c r="S22">
        <f>R22/5</f>
        <v/>
      </c>
    </row>
    <row r="23">
      <c r="H23" s="18" t="inlineStr">
        <is>
          <t>6 Per case</t>
        </is>
      </c>
      <c r="I23" s="18" t="inlineStr">
        <is>
          <t>5 per case</t>
        </is>
      </c>
      <c r="J23" s="18" t="inlineStr">
        <is>
          <t>Pack 5 per case</t>
        </is>
      </c>
      <c r="N23" t="inlineStr">
        <is>
          <t>XFN</t>
        </is>
      </c>
      <c r="O23" t="inlineStr">
        <is>
          <t>8005-CASE-1</t>
        </is>
      </c>
      <c r="P23">
        <f>Q23/6</f>
        <v/>
      </c>
      <c r="Q23" t="n">
        <v>48</v>
      </c>
    </row>
    <row r="24">
      <c r="H24" s="18" t="n"/>
      <c r="I24" s="18" t="n">
        <v>43</v>
      </c>
      <c r="J24" s="18">
        <f>J21-H18</f>
        <v/>
      </c>
      <c r="N24" t="inlineStr">
        <is>
          <t>XFN</t>
        </is>
      </c>
      <c r="O24" t="inlineStr">
        <is>
          <t>8005-CASE</t>
        </is>
      </c>
      <c r="R24" t="n">
        <v>110</v>
      </c>
      <c r="S24">
        <f>R24/5</f>
        <v/>
      </c>
    </row>
    <row r="25">
      <c r="H25" s="18">
        <f>H22-H19</f>
        <v/>
      </c>
      <c r="I25" s="18" t="n">
        <v>215</v>
      </c>
      <c r="J25" s="18">
        <f>J24*5</f>
        <v/>
      </c>
      <c r="O25" t="inlineStr">
        <is>
          <t>8005-CASE</t>
        </is>
      </c>
      <c r="R25" t="n">
        <v>45</v>
      </c>
      <c r="S25">
        <f>R25/5</f>
        <v/>
      </c>
    </row>
    <row r="26">
      <c r="O26" t="inlineStr">
        <is>
          <t>8005-CASE-1</t>
        </is>
      </c>
      <c r="P26">
        <f>Q26/6</f>
        <v/>
      </c>
      <c r="Q26" t="n">
        <v>48</v>
      </c>
    </row>
    <row r="27">
      <c r="I27" s="45" t="inlineStr">
        <is>
          <t>Leftover Kit</t>
        </is>
      </c>
      <c r="J27" s="45">
        <f>J19-(J25+H19)</f>
        <v/>
      </c>
      <c r="N27" t="inlineStr">
        <is>
          <t>LBT</t>
        </is>
      </c>
      <c r="O27" t="inlineStr">
        <is>
          <t>8005-CASE-1</t>
        </is>
      </c>
      <c r="P27">
        <f>Q27/6</f>
        <v/>
      </c>
      <c r="Q27" t="n">
        <v>72</v>
      </c>
    </row>
    <row r="28">
      <c r="O28" t="inlineStr">
        <is>
          <t>8005-CASE-1</t>
        </is>
      </c>
      <c r="P28">
        <f>Q28/6</f>
        <v/>
      </c>
      <c r="Q28" t="n">
        <v>54</v>
      </c>
    </row>
    <row r="29">
      <c r="O29" t="inlineStr">
        <is>
          <t>8005-CASE</t>
        </is>
      </c>
      <c r="R29" t="n">
        <v>35</v>
      </c>
      <c r="S29">
        <f>R29/5</f>
        <v/>
      </c>
    </row>
    <row r="31">
      <c r="P31">
        <f>SUM(P21:P30)</f>
        <v/>
      </c>
      <c r="Q31">
        <f>SUM(Q21:Q29)</f>
        <v/>
      </c>
      <c r="R31">
        <f>SUM(R21:R29)</f>
        <v/>
      </c>
      <c r="S31">
        <f>SUM(S21:S30)</f>
        <v/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baseColWidth="8" defaultRowHeight="15"/>
  <cols>
    <col width="14.140625" customWidth="1" min="1" max="1"/>
    <col width="11.5703125" customWidth="1" min="2" max="2"/>
    <col width="6.7109375" customWidth="1" min="3" max="3"/>
    <col hidden="1" min="5" max="6"/>
    <col width="6.42578125" customWidth="1" min="7" max="7"/>
    <col width="7.140625" customWidth="1" min="8" max="8"/>
    <col width="8.140625" customWidth="1" min="9" max="9"/>
    <col width="7.42578125" customWidth="1" min="10" max="12"/>
    <col width="11.42578125" customWidth="1" min="13" max="13"/>
  </cols>
  <sheetData>
    <row r="1" ht="45" customFormat="1" customHeight="1" s="25">
      <c r="A1" s="68" t="inlineStr">
        <is>
          <t>SKU</t>
        </is>
      </c>
      <c r="B1" s="68" t="inlineStr">
        <is>
          <t>ASIN</t>
        </is>
      </c>
      <c r="C1" s="68" t="inlineStr">
        <is>
          <t>Uom</t>
        </is>
      </c>
      <c r="D1" s="68" t="inlineStr">
        <is>
          <t>Item</t>
        </is>
      </c>
      <c r="E1" s="68" t="inlineStr">
        <is>
          <t>BOX</t>
        </is>
      </c>
      <c r="F1" s="68" t="inlineStr">
        <is>
          <t>Set per Box</t>
        </is>
      </c>
      <c r="G1" s="68" t="inlineStr">
        <is>
          <t>Case qty</t>
        </is>
      </c>
      <c r="H1" s="68" t="inlineStr">
        <is>
          <t>Set per Case</t>
        </is>
      </c>
      <c r="I1" s="69" t="inlineStr">
        <is>
          <t>Case WT</t>
        </is>
      </c>
      <c r="J1" s="69" t="inlineStr">
        <is>
          <t>Case L</t>
        </is>
      </c>
      <c r="K1" s="69" t="inlineStr">
        <is>
          <t>Case W</t>
        </is>
      </c>
      <c r="L1" s="69" t="inlineStr">
        <is>
          <t>Case H</t>
        </is>
      </c>
      <c r="M1" s="68" t="inlineStr">
        <is>
          <t>2024 Unit Sold</t>
        </is>
      </c>
      <c r="N1" s="69" t="inlineStr">
        <is>
          <t>FBA/AWD</t>
        </is>
      </c>
    </row>
    <row r="2">
      <c r="A2" s="21" t="inlineStr">
        <is>
          <t>850-SET4</t>
        </is>
      </c>
      <c r="B2" t="inlineStr">
        <is>
          <t>B07RC8TSKL</t>
        </is>
      </c>
      <c r="C2" t="n">
        <v>4</v>
      </c>
      <c r="D2" t="n">
        <v>850</v>
      </c>
      <c r="G2">
        <f>VLOOKUP(D2,[6]Sheet1!$B:$X,16,0)</f>
        <v/>
      </c>
      <c r="H2">
        <f>G2/C2</f>
        <v/>
      </c>
      <c r="I2">
        <f>VLOOKUP(D2,[6]Sheet1!$B:$V,21,0)</f>
        <v/>
      </c>
      <c r="J2">
        <f>VLOOKUP(D2,[6]Sheet1!$B:$V,17,0)</f>
        <v/>
      </c>
      <c r="K2">
        <f>VLOOKUP(D2,[6]Sheet1!$B:$V,18,0)</f>
        <v/>
      </c>
      <c r="L2">
        <f>VLOOKUP(D2,[6]Sheet1!$B:$V,19,0)</f>
        <v/>
      </c>
      <c r="M2">
        <f>VLOOKUP(B2,[7]Sheet2!$A:$C,3,0)</f>
        <v/>
      </c>
      <c r="N2">
        <f>VLOOKUP(A2,'[8]Master-April24'!$A:$AP,42,0)</f>
        <v/>
      </c>
    </row>
    <row r="3">
      <c r="A3" s="21" t="inlineStr">
        <is>
          <t>851-PACK4</t>
        </is>
      </c>
      <c r="B3" t="inlineStr">
        <is>
          <t>B093CRKPKJ</t>
        </is>
      </c>
      <c r="C3" t="n">
        <v>4</v>
      </c>
      <c r="D3" t="n">
        <v>851</v>
      </c>
      <c r="G3">
        <f>VLOOKUP(D3,[6]Sheet1!$B:$X,16,0)</f>
        <v/>
      </c>
      <c r="H3">
        <f>G3/C3</f>
        <v/>
      </c>
      <c r="I3">
        <f>VLOOKUP(D3,[6]Sheet1!$B:$V,21,0)</f>
        <v/>
      </c>
      <c r="J3">
        <f>VLOOKUP(D3,[6]Sheet1!$B:$V,17,0)</f>
        <v/>
      </c>
      <c r="K3">
        <f>VLOOKUP(D3,[6]Sheet1!$B:$V,18,0)</f>
        <v/>
      </c>
      <c r="L3">
        <f>VLOOKUP(D3,[6]Sheet1!$B:$V,19,0)</f>
        <v/>
      </c>
      <c r="M3">
        <f>VLOOKUP(B3,[7]Sheet2!$A:$C,3,0)</f>
        <v/>
      </c>
      <c r="N3">
        <f>VLOOKUP(A3,'[8]Master-April24'!$A:$AP,42,0)</f>
        <v/>
      </c>
    </row>
    <row r="4">
      <c r="A4" s="21" t="inlineStr">
        <is>
          <t>4102-PACK4</t>
        </is>
      </c>
      <c r="B4" t="inlineStr">
        <is>
          <t>B08DQB54VJ</t>
        </is>
      </c>
      <c r="C4" t="n">
        <v>4</v>
      </c>
      <c r="D4" t="n">
        <v>4102</v>
      </c>
      <c r="G4">
        <f>VLOOKUP(D4,[6]Sheet1!$B:$X,16,0)</f>
        <v/>
      </c>
      <c r="H4">
        <f>G4/C4</f>
        <v/>
      </c>
      <c r="I4">
        <f>VLOOKUP(D4,[6]Sheet1!$B:$V,21,0)</f>
        <v/>
      </c>
      <c r="J4">
        <f>VLOOKUP(D4,[6]Sheet1!$B:$V,17,0)</f>
        <v/>
      </c>
      <c r="K4">
        <f>VLOOKUP(D4,[6]Sheet1!$B:$V,18,0)</f>
        <v/>
      </c>
      <c r="L4">
        <f>VLOOKUP(D4,[6]Sheet1!$B:$V,19,0)</f>
        <v/>
      </c>
      <c r="M4">
        <f>VLOOKUP(B4,[7]Sheet2!$A:$C,3,0)</f>
        <v/>
      </c>
      <c r="N4">
        <f>VLOOKUP(A4,'[8]Master-April24'!$A:$AP,42,0)</f>
        <v/>
      </c>
    </row>
    <row r="5">
      <c r="A5" s="21" t="inlineStr">
        <is>
          <t>3161-PACK3</t>
        </is>
      </c>
      <c r="B5" t="inlineStr">
        <is>
          <t>B08FKH28ZM</t>
        </is>
      </c>
      <c r="C5" t="n">
        <v>3</v>
      </c>
      <c r="D5" t="n">
        <v>3161</v>
      </c>
      <c r="G5">
        <f>VLOOKUP(D5,[6]Sheet1!$B:$X,16,0)</f>
        <v/>
      </c>
      <c r="H5">
        <f>G5/C5</f>
        <v/>
      </c>
      <c r="I5">
        <f>VLOOKUP(D5,[6]Sheet1!$B:$V,21,0)</f>
        <v/>
      </c>
      <c r="J5">
        <f>VLOOKUP(D5,[6]Sheet1!$B:$V,17,0)</f>
        <v/>
      </c>
      <c r="K5">
        <f>VLOOKUP(D5,[6]Sheet1!$B:$V,18,0)</f>
        <v/>
      </c>
      <c r="L5">
        <f>VLOOKUP(D5,[6]Sheet1!$B:$V,19,0)</f>
        <v/>
      </c>
      <c r="M5">
        <f>VLOOKUP(B5,[7]Sheet2!$A:$C,3,0)</f>
        <v/>
      </c>
      <c r="N5">
        <f>VLOOKUP(A5,'[8]Master-April24'!$A:$AP,42,0)</f>
        <v/>
      </c>
    </row>
    <row r="6">
      <c r="A6" s="21" t="inlineStr">
        <is>
          <t>3451-SET6</t>
        </is>
      </c>
      <c r="B6" t="inlineStr">
        <is>
          <t>B08579RYRM</t>
        </is>
      </c>
      <c r="C6" t="n">
        <v>6</v>
      </c>
      <c r="D6" t="n">
        <v>3451</v>
      </c>
      <c r="G6">
        <f>VLOOKUP(D6,[6]Sheet1!$B:$X,16,0)</f>
        <v/>
      </c>
      <c r="H6">
        <f>G6/C6</f>
        <v/>
      </c>
      <c r="I6">
        <f>VLOOKUP(D6,[6]Sheet1!$B:$V,21,0)</f>
        <v/>
      </c>
      <c r="J6">
        <f>VLOOKUP(D6,[6]Sheet1!$B:$V,17,0)</f>
        <v/>
      </c>
      <c r="K6">
        <f>VLOOKUP(D6,[6]Sheet1!$B:$V,18,0)</f>
        <v/>
      </c>
      <c r="L6">
        <f>VLOOKUP(D6,[6]Sheet1!$B:$V,19,0)</f>
        <v/>
      </c>
      <c r="M6">
        <f>VLOOKUP(B6,[7]Sheet2!$A:$C,3,0)</f>
        <v/>
      </c>
      <c r="N6">
        <f>VLOOKUP(A6,'[8]Master-April24'!$A:$AP,42,0)</f>
        <v/>
      </c>
    </row>
    <row r="7">
      <c r="A7" s="21" t="inlineStr">
        <is>
          <t>582-SET6</t>
        </is>
      </c>
      <c r="B7" t="inlineStr">
        <is>
          <t>B07S964BMT</t>
        </is>
      </c>
      <c r="C7" t="n">
        <v>6</v>
      </c>
      <c r="D7" t="n">
        <v>582</v>
      </c>
      <c r="G7">
        <f>VLOOKUP(D7,[6]Sheet1!$B:$X,16,0)</f>
        <v/>
      </c>
      <c r="H7">
        <f>G7/C7</f>
        <v/>
      </c>
      <c r="I7">
        <f>VLOOKUP(D7,[6]Sheet1!$B:$V,21,0)</f>
        <v/>
      </c>
      <c r="J7">
        <f>VLOOKUP(D7,[6]Sheet1!$B:$V,17,0)</f>
        <v/>
      </c>
      <c r="K7">
        <f>VLOOKUP(D7,[6]Sheet1!$B:$V,18,0)</f>
        <v/>
      </c>
      <c r="L7">
        <f>VLOOKUP(D7,[6]Sheet1!$B:$V,19,0)</f>
        <v/>
      </c>
      <c r="M7">
        <f>VLOOKUP(B7,[7]Sheet2!$A:$C,3,0)</f>
        <v/>
      </c>
      <c r="N7">
        <f>VLOOKUP(A7,'[8]Master-April24'!$A:$AP,42,0)</f>
        <v/>
      </c>
    </row>
    <row r="8">
      <c r="A8" s="21" t="inlineStr">
        <is>
          <t>581-SET6</t>
        </is>
      </c>
      <c r="B8" t="inlineStr">
        <is>
          <t>B07S97LHGW</t>
        </is>
      </c>
      <c r="C8" t="n">
        <v>6</v>
      </c>
      <c r="D8" t="n">
        <v>581</v>
      </c>
      <c r="G8">
        <f>VLOOKUP(D8,[6]Sheet1!$B:$X,16,0)</f>
        <v/>
      </c>
      <c r="H8">
        <f>G8/C8</f>
        <v/>
      </c>
      <c r="I8">
        <f>VLOOKUP(D8,[6]Sheet1!$B:$V,21,0)</f>
        <v/>
      </c>
      <c r="J8">
        <f>VLOOKUP(D8,[6]Sheet1!$B:$V,17,0)</f>
        <v/>
      </c>
      <c r="K8">
        <f>VLOOKUP(D8,[6]Sheet1!$B:$V,18,0)</f>
        <v/>
      </c>
      <c r="L8">
        <f>VLOOKUP(D8,[6]Sheet1!$B:$V,19,0)</f>
        <v/>
      </c>
      <c r="M8">
        <f>VLOOKUP(B8,[7]Sheet2!$A:$C,3,0)</f>
        <v/>
      </c>
      <c r="N8">
        <f>VLOOKUP(A8,'[8]Master-April24'!$A:$AP,42,0)</f>
        <v/>
      </c>
    </row>
    <row r="9">
      <c r="A9" s="70" t="inlineStr">
        <is>
          <t>847-PACK4</t>
        </is>
      </c>
      <c r="B9" t="inlineStr">
        <is>
          <t>B08QR8VLQ6</t>
        </is>
      </c>
      <c r="C9" t="n">
        <v>4</v>
      </c>
      <c r="D9" t="n">
        <v>847</v>
      </c>
      <c r="G9">
        <f>VLOOKUP(D9,[6]Sheet1!$B:$X,16,0)</f>
        <v/>
      </c>
      <c r="H9">
        <f>G9/C9</f>
        <v/>
      </c>
      <c r="I9">
        <f>VLOOKUP(D9,[6]Sheet1!$B:$V,21,0)</f>
        <v/>
      </c>
      <c r="J9">
        <f>VLOOKUP(D9,[6]Sheet1!$B:$V,17,0)</f>
        <v/>
      </c>
      <c r="K9">
        <f>VLOOKUP(D9,[6]Sheet1!$B:$V,18,0)</f>
        <v/>
      </c>
      <c r="L9">
        <f>VLOOKUP(D9,[6]Sheet1!$B:$V,19,0)</f>
        <v/>
      </c>
      <c r="M9">
        <f>VLOOKUP(B9,[7]Sheet2!$A:$C,3,0)</f>
        <v/>
      </c>
      <c r="N9">
        <f>VLOOKUP(A9,'[8]Master-April24'!$A:$AP,42,0)</f>
        <v/>
      </c>
    </row>
    <row r="10">
      <c r="A10" s="70" t="inlineStr">
        <is>
          <t>842-SET4</t>
        </is>
      </c>
      <c r="B10" t="inlineStr">
        <is>
          <t>B07R95PGYJ</t>
        </is>
      </c>
      <c r="C10" t="n">
        <v>4</v>
      </c>
      <c r="D10" t="n">
        <v>842</v>
      </c>
      <c r="G10">
        <f>VLOOKUP(D10,[6]Sheet1!$B:$X,16,0)</f>
        <v/>
      </c>
      <c r="H10">
        <f>G10/C10</f>
        <v/>
      </c>
      <c r="I10">
        <f>VLOOKUP(D10,[6]Sheet1!$B:$V,21,0)</f>
        <v/>
      </c>
      <c r="J10">
        <f>VLOOKUP(D10,[6]Sheet1!$B:$V,17,0)</f>
        <v/>
      </c>
      <c r="K10">
        <f>VLOOKUP(D10,[6]Sheet1!$B:$V,18,0)</f>
        <v/>
      </c>
      <c r="L10">
        <f>VLOOKUP(D10,[6]Sheet1!$B:$V,19,0)</f>
        <v/>
      </c>
      <c r="M10">
        <f>VLOOKUP(B10,[7]Sheet2!$A:$C,3,0)</f>
        <v/>
      </c>
      <c r="N10">
        <f>VLOOKUP(A10,'[8]Master-April24'!$A:$AP,42,0)</f>
        <v/>
      </c>
    </row>
    <row r="11">
      <c r="A11" s="70" t="inlineStr">
        <is>
          <t>839-SET4</t>
        </is>
      </c>
      <c r="B11" t="inlineStr">
        <is>
          <t>B01LZ4HWFD</t>
        </is>
      </c>
      <c r="C11" t="n">
        <v>4</v>
      </c>
      <c r="D11" t="n">
        <v>839</v>
      </c>
      <c r="G11">
        <f>VLOOKUP(D11,[6]Sheet1!$B:$X,16,0)</f>
        <v/>
      </c>
      <c r="H11">
        <f>G11/C11</f>
        <v/>
      </c>
      <c r="I11">
        <f>VLOOKUP(D11,[6]Sheet1!$B:$V,21,0)</f>
        <v/>
      </c>
      <c r="J11">
        <f>VLOOKUP(D11,[6]Sheet1!$B:$V,17,0)</f>
        <v/>
      </c>
      <c r="K11">
        <f>VLOOKUP(D11,[6]Sheet1!$B:$V,18,0)</f>
        <v/>
      </c>
      <c r="L11">
        <f>VLOOKUP(D11,[6]Sheet1!$B:$V,19,0)</f>
        <v/>
      </c>
      <c r="M11">
        <f>VLOOKUP(B11,[7]Sheet2!$A:$C,3,0)</f>
        <v/>
      </c>
      <c r="N11">
        <f>VLOOKUP(A11,'[8]Master-April24'!$A:$AP,42,0)</f>
        <v/>
      </c>
    </row>
    <row r="12">
      <c r="A12" s="70" t="inlineStr">
        <is>
          <t>841-SET4</t>
        </is>
      </c>
      <c r="B12" t="inlineStr">
        <is>
          <t>B07RBC11NP</t>
        </is>
      </c>
      <c r="C12" t="n">
        <v>4</v>
      </c>
      <c r="D12" t="n">
        <v>841</v>
      </c>
      <c r="G12">
        <f>VLOOKUP(D12,[6]Sheet1!$B:$X,16,0)</f>
        <v/>
      </c>
      <c r="H12">
        <f>G12/C12</f>
        <v/>
      </c>
      <c r="I12">
        <f>VLOOKUP(D12,[6]Sheet1!$B:$V,21,0)</f>
        <v/>
      </c>
      <c r="J12">
        <f>VLOOKUP(D12,[6]Sheet1!$B:$V,17,0)</f>
        <v/>
      </c>
      <c r="K12">
        <f>VLOOKUP(D12,[6]Sheet1!$B:$V,18,0)</f>
        <v/>
      </c>
      <c r="L12">
        <f>VLOOKUP(D12,[6]Sheet1!$B:$V,19,0)</f>
        <v/>
      </c>
      <c r="M12">
        <f>VLOOKUP(B12,[7]Sheet2!$A:$C,3,0)</f>
        <v/>
      </c>
      <c r="N12">
        <f>VLOOKUP(A12,'[8]Master-April24'!$A:$AP,42,0)</f>
        <v/>
      </c>
    </row>
    <row r="13">
      <c r="A13" s="70" t="inlineStr">
        <is>
          <t>840-PACK4</t>
        </is>
      </c>
      <c r="B13" t="inlineStr">
        <is>
          <t>B08CYBRWPF</t>
        </is>
      </c>
      <c r="C13" t="n">
        <v>4</v>
      </c>
      <c r="D13" t="n">
        <v>840</v>
      </c>
      <c r="G13">
        <f>VLOOKUP(D13,[6]Sheet1!$B:$X,16,0)</f>
        <v/>
      </c>
      <c r="H13">
        <f>G13/C13</f>
        <v/>
      </c>
      <c r="I13">
        <f>VLOOKUP(D13,[6]Sheet1!$B:$V,21,0)</f>
        <v/>
      </c>
      <c r="J13">
        <f>VLOOKUP(D13,[6]Sheet1!$B:$V,17,0)</f>
        <v/>
      </c>
      <c r="K13">
        <f>VLOOKUP(D13,[6]Sheet1!$B:$V,18,0)</f>
        <v/>
      </c>
      <c r="L13">
        <f>VLOOKUP(D13,[6]Sheet1!$B:$V,19,0)</f>
        <v/>
      </c>
      <c r="M13">
        <f>VLOOKUP(B13,[7]Sheet2!$A:$C,3,0)</f>
        <v/>
      </c>
      <c r="N13">
        <f>VLOOKUP(A13,'[8]Master-April24'!$A:$AP,42,0)</f>
        <v/>
      </c>
    </row>
    <row r="14">
      <c r="A14" s="70" t="inlineStr">
        <is>
          <t>3125-SET6</t>
        </is>
      </c>
      <c r="B14" t="inlineStr">
        <is>
          <t>B07RZ3BBSR</t>
        </is>
      </c>
      <c r="C14" t="n">
        <v>6</v>
      </c>
      <c r="D14" t="n">
        <v>3125</v>
      </c>
      <c r="G14">
        <f>VLOOKUP(D14,[6]Sheet1!$B:$X,16,0)</f>
        <v/>
      </c>
      <c r="H14">
        <f>G14/C14</f>
        <v/>
      </c>
      <c r="I14">
        <f>VLOOKUP(D14,[6]Sheet1!$B:$V,21,0)</f>
        <v/>
      </c>
      <c r="J14">
        <f>VLOOKUP(D14,[6]Sheet1!$B:$V,17,0)</f>
        <v/>
      </c>
      <c r="K14">
        <f>VLOOKUP(D14,[6]Sheet1!$B:$V,18,0)</f>
        <v/>
      </c>
      <c r="L14">
        <f>VLOOKUP(D14,[6]Sheet1!$B:$V,19,0)</f>
        <v/>
      </c>
      <c r="M14">
        <f>VLOOKUP(B14,[7]Sheet2!$A:$C,3,0)</f>
        <v/>
      </c>
      <c r="N14">
        <f>VLOOKUP(A14,'[8]Master-April24'!$A:$AP,42,0)</f>
        <v/>
      </c>
    </row>
    <row r="15">
      <c r="A15" s="70" t="inlineStr">
        <is>
          <t>3450-SET6</t>
        </is>
      </c>
      <c r="B15" t="inlineStr">
        <is>
          <t>B0856ZGDWW</t>
        </is>
      </c>
      <c r="C15" t="n">
        <v>6</v>
      </c>
      <c r="D15" t="n">
        <v>3450</v>
      </c>
      <c r="G15">
        <f>VLOOKUP(D15,[6]Sheet1!$B:$X,16,0)</f>
        <v/>
      </c>
      <c r="H15">
        <f>G15/C15</f>
        <v/>
      </c>
      <c r="I15">
        <f>VLOOKUP(D15,[6]Sheet1!$B:$V,21,0)</f>
        <v/>
      </c>
      <c r="J15">
        <f>VLOOKUP(D15,[6]Sheet1!$B:$V,17,0)</f>
        <v/>
      </c>
      <c r="K15">
        <f>VLOOKUP(D15,[6]Sheet1!$B:$V,18,0)</f>
        <v/>
      </c>
      <c r="L15">
        <f>VLOOKUP(D15,[6]Sheet1!$B:$V,19,0)</f>
        <v/>
      </c>
      <c r="M15">
        <f>VLOOKUP(B15,[7]Sheet2!$A:$C,3,0)</f>
        <v/>
      </c>
      <c r="N15">
        <f>VLOOKUP(A15,'[8]Master-April24'!$A:$AP,42,0)</f>
        <v/>
      </c>
    </row>
    <row r="16">
      <c r="A16" s="70" t="inlineStr">
        <is>
          <t>5476-SET6</t>
        </is>
      </c>
      <c r="B16" t="inlineStr">
        <is>
          <t>B0964KDHSP</t>
        </is>
      </c>
      <c r="C16" t="n">
        <v>6</v>
      </c>
      <c r="D16" t="n">
        <v>5476</v>
      </c>
      <c r="G16">
        <f>VLOOKUP(D16,[6]Sheet1!$B:$X,16,0)</f>
        <v/>
      </c>
      <c r="H16">
        <f>G16/C16</f>
        <v/>
      </c>
      <c r="I16">
        <f>VLOOKUP(D16,[6]Sheet1!$B:$V,21,0)</f>
        <v/>
      </c>
      <c r="J16">
        <f>VLOOKUP(D16,[6]Sheet1!$B:$V,17,0)</f>
        <v/>
      </c>
      <c r="K16">
        <f>VLOOKUP(D16,[6]Sheet1!$B:$V,18,0)</f>
        <v/>
      </c>
      <c r="L16">
        <f>VLOOKUP(D16,[6]Sheet1!$B:$V,19,0)</f>
        <v/>
      </c>
      <c r="M16">
        <f>VLOOKUP(B16,[7]Sheet2!$A:$C,3,0)</f>
        <v/>
      </c>
      <c r="N16">
        <f>VLOOKUP(A16,'[8]Master-April24'!$A:$AP,42,0)</f>
        <v/>
      </c>
    </row>
    <row r="17">
      <c r="A17" s="70" t="inlineStr">
        <is>
          <t>5472-SET8</t>
        </is>
      </c>
      <c r="B17" t="inlineStr">
        <is>
          <t>B096BNMBLN</t>
        </is>
      </c>
      <c r="C17" t="n">
        <v>8</v>
      </c>
      <c r="D17" t="n">
        <v>5472</v>
      </c>
      <c r="G17">
        <f>VLOOKUP(D17,[6]Sheet1!$B:$X,16,0)</f>
        <v/>
      </c>
      <c r="H17">
        <f>G17/C17</f>
        <v/>
      </c>
      <c r="I17">
        <f>VLOOKUP(D17,[6]Sheet1!$B:$V,21,0)</f>
        <v/>
      </c>
      <c r="J17">
        <f>VLOOKUP(D17,[6]Sheet1!$B:$V,17,0)</f>
        <v/>
      </c>
      <c r="K17">
        <f>VLOOKUP(D17,[6]Sheet1!$B:$V,18,0)</f>
        <v/>
      </c>
      <c r="L17">
        <f>VLOOKUP(D17,[6]Sheet1!$B:$V,19,0)</f>
        <v/>
      </c>
      <c r="M17">
        <f>VLOOKUP(B17,[7]Sheet2!$A:$C,3,0)</f>
        <v/>
      </c>
      <c r="N17">
        <f>VLOOKUP(A17,'[8]Master-April24'!$A:$AP,42,0)</f>
        <v/>
      </c>
    </row>
    <row r="18">
      <c r="A18" t="inlineStr">
        <is>
          <t>41166-PACK3</t>
        </is>
      </c>
      <c r="B18" t="inlineStr">
        <is>
          <t>B09T8WFN57</t>
        </is>
      </c>
      <c r="C18" t="n">
        <v>3</v>
      </c>
      <c r="D18" t="n">
        <v>41166</v>
      </c>
      <c r="G18">
        <f>VLOOKUP(D18,[6]Sheet1!$B:$X,16,0)</f>
        <v/>
      </c>
      <c r="H18">
        <f>G18/C18</f>
        <v/>
      </c>
      <c r="I18">
        <f>VLOOKUP(D18,[6]Sheet1!$B:$V,21,0)</f>
        <v/>
      </c>
      <c r="J18">
        <f>VLOOKUP(D18,[6]Sheet1!$B:$V,17,0)</f>
        <v/>
      </c>
      <c r="K18">
        <f>VLOOKUP(D18,[6]Sheet1!$B:$V,18,0)</f>
        <v/>
      </c>
      <c r="L18">
        <f>VLOOKUP(D18,[6]Sheet1!$B:$V,19,0)</f>
        <v/>
      </c>
      <c r="M18">
        <f>VLOOKUP(B18,[7]Sheet2!$A:$C,3,0)</f>
        <v/>
      </c>
      <c r="N18">
        <f>VLOOKUP(A18,'[8]Master-April24'!$A:$AP,42,0)</f>
        <v/>
      </c>
    </row>
    <row r="19">
      <c r="A19" t="inlineStr">
        <is>
          <t>3182-SET6</t>
        </is>
      </c>
      <c r="B19" t="inlineStr">
        <is>
          <t>B07S4H1PF7</t>
        </is>
      </c>
      <c r="C19" t="n">
        <v>6</v>
      </c>
      <c r="D19" t="n">
        <v>3182</v>
      </c>
      <c r="G19">
        <f>VLOOKUP(D19,[6]Sheet1!$B:$X,16,0)</f>
        <v/>
      </c>
      <c r="H19">
        <f>G19/C19</f>
        <v/>
      </c>
      <c r="I19">
        <f>VLOOKUP(D19,[6]Sheet1!$B:$V,21,0)</f>
        <v/>
      </c>
      <c r="J19">
        <f>VLOOKUP(D19,[6]Sheet1!$B:$V,17,0)</f>
        <v/>
      </c>
      <c r="K19">
        <f>VLOOKUP(D19,[6]Sheet1!$B:$V,18,0)</f>
        <v/>
      </c>
      <c r="L19">
        <f>VLOOKUP(D19,[6]Sheet1!$B:$V,19,0)</f>
        <v/>
      </c>
      <c r="M19">
        <f>VLOOKUP(B19,[7]Sheet2!$A:$C,3,0)</f>
        <v/>
      </c>
      <c r="N19">
        <f>VLOOKUP(A19,'[8]Master-April24'!$A:$AP,42,0)</f>
        <v/>
      </c>
    </row>
    <row r="20">
      <c r="A20" t="inlineStr">
        <is>
          <t>816-SET6</t>
        </is>
      </c>
      <c r="B20" t="inlineStr">
        <is>
          <t>B07RBBZNRL</t>
        </is>
      </c>
      <c r="C20" t="n">
        <v>6</v>
      </c>
      <c r="D20" t="n">
        <v>816</v>
      </c>
      <c r="G20">
        <f>VLOOKUP(D20,[6]Sheet1!$B:$X,16,0)</f>
        <v/>
      </c>
      <c r="H20">
        <f>G20/C20</f>
        <v/>
      </c>
      <c r="I20">
        <f>VLOOKUP(D20,[6]Sheet1!$B:$V,21,0)</f>
        <v/>
      </c>
      <c r="J20">
        <f>VLOOKUP(D20,[6]Sheet1!$B:$V,17,0)</f>
        <v/>
      </c>
      <c r="K20">
        <f>VLOOKUP(D20,[6]Sheet1!$B:$V,18,0)</f>
        <v/>
      </c>
      <c r="L20">
        <f>VLOOKUP(D20,[6]Sheet1!$B:$V,19,0)</f>
        <v/>
      </c>
      <c r="M20">
        <f>VLOOKUP(B20,[7]Sheet2!$A:$C,3,0)</f>
        <v/>
      </c>
      <c r="N20">
        <f>VLOOKUP(A20,'[8]Master-April24'!$A:$AP,42,0)</f>
        <v/>
      </c>
    </row>
    <row r="21">
      <c r="A21" t="inlineStr">
        <is>
          <t>812-SET6</t>
        </is>
      </c>
      <c r="B21" t="inlineStr">
        <is>
          <t>B07RCM1LXW</t>
        </is>
      </c>
      <c r="C21" t="n">
        <v>6</v>
      </c>
      <c r="D21" t="n">
        <v>812</v>
      </c>
      <c r="G21">
        <f>VLOOKUP(D21,[6]Sheet1!$B:$X,16,0)</f>
        <v/>
      </c>
      <c r="H21">
        <f>G21/C21</f>
        <v/>
      </c>
      <c r="I21">
        <f>VLOOKUP(D21,[6]Sheet1!$B:$V,21,0)</f>
        <v/>
      </c>
      <c r="J21">
        <f>VLOOKUP(D21,[6]Sheet1!$B:$V,17,0)</f>
        <v/>
      </c>
      <c r="K21">
        <f>VLOOKUP(D21,[6]Sheet1!$B:$V,18,0)</f>
        <v/>
      </c>
      <c r="L21">
        <f>VLOOKUP(D21,[6]Sheet1!$B:$V,19,0)</f>
        <v/>
      </c>
      <c r="M21">
        <f>VLOOKUP(B21,[7]Sheet2!$A:$C,3,0)</f>
        <v/>
      </c>
      <c r="N21">
        <f>VLOOKUP(A21,'[8]Master-April24'!$A:$AP,42,0)</f>
        <v/>
      </c>
    </row>
    <row r="22">
      <c r="A22" s="71" t="inlineStr">
        <is>
          <t>6023-SET4</t>
        </is>
      </c>
      <c r="B22" t="inlineStr">
        <is>
          <t>B0BDSRHG1G</t>
        </is>
      </c>
      <c r="C22" t="n">
        <v>4</v>
      </c>
      <c r="D22" t="n">
        <v>6023</v>
      </c>
      <c r="G22">
        <f>VLOOKUP(D22,[6]Sheet1!$B:$X,16,0)</f>
        <v/>
      </c>
      <c r="H22">
        <f>G22/C22</f>
        <v/>
      </c>
      <c r="I22">
        <f>VLOOKUP(D22,[6]Sheet1!$B:$V,21,0)</f>
        <v/>
      </c>
      <c r="J22">
        <f>VLOOKUP(D22,[6]Sheet1!$B:$V,17,0)</f>
        <v/>
      </c>
      <c r="K22">
        <f>VLOOKUP(D22,[6]Sheet1!$B:$V,18,0)</f>
        <v/>
      </c>
      <c r="L22">
        <f>VLOOKUP(D22,[6]Sheet1!$B:$V,19,0)</f>
        <v/>
      </c>
      <c r="M22">
        <f>VLOOKUP(B22,[7]Sheet2!$A:$C,3,0)</f>
        <v/>
      </c>
      <c r="N22">
        <f>VLOOKUP(A22,'[8]Master-April24'!$A:$AP,42,0)</f>
        <v/>
      </c>
    </row>
    <row r="23">
      <c r="A23" t="inlineStr">
        <is>
          <t>3167-SET4</t>
        </is>
      </c>
      <c r="B23" t="inlineStr">
        <is>
          <t>B08LP2FGJM</t>
        </is>
      </c>
      <c r="C23" t="n">
        <v>4</v>
      </c>
      <c r="D23" t="n">
        <v>3167</v>
      </c>
      <c r="G23">
        <f>VLOOKUP(D23,[6]Sheet1!$B:$X,16,0)</f>
        <v/>
      </c>
      <c r="H23">
        <f>G23/C23</f>
        <v/>
      </c>
      <c r="I23">
        <f>VLOOKUP(D23,[6]Sheet1!$B:$V,21,0)</f>
        <v/>
      </c>
      <c r="J23">
        <f>VLOOKUP(D23,[6]Sheet1!$B:$V,17,0)</f>
        <v/>
      </c>
      <c r="K23">
        <f>VLOOKUP(D23,[6]Sheet1!$B:$V,18,0)</f>
        <v/>
      </c>
      <c r="L23">
        <f>VLOOKUP(D23,[6]Sheet1!$B:$V,19,0)</f>
        <v/>
      </c>
      <c r="M23">
        <f>VLOOKUP(B23,[7]Sheet2!$A:$C,3,0)</f>
        <v/>
      </c>
      <c r="N23">
        <f>VLOOKUP(A23,'[8]Master-April24'!$A:$AP,42,0)</f>
        <v/>
      </c>
    </row>
    <row r="24">
      <c r="A24" t="inlineStr">
        <is>
          <t>5086-PACK4</t>
        </is>
      </c>
      <c r="B24" t="inlineStr">
        <is>
          <t>B0C2SQPPH9</t>
        </is>
      </c>
      <c r="C24" t="n">
        <v>4</v>
      </c>
      <c r="D24" t="n">
        <v>5086</v>
      </c>
      <c r="G24">
        <f>VLOOKUP(D24,[6]Sheet1!$B:$X,16,0)</f>
        <v/>
      </c>
      <c r="H24">
        <f>G24/C24</f>
        <v/>
      </c>
      <c r="I24">
        <f>VLOOKUP(D24,[6]Sheet1!$B:$V,21,0)</f>
        <v/>
      </c>
      <c r="J24">
        <f>VLOOKUP(D24,[6]Sheet1!$B:$V,17,0)</f>
        <v/>
      </c>
      <c r="K24">
        <f>VLOOKUP(D24,[6]Sheet1!$B:$V,18,0)</f>
        <v/>
      </c>
      <c r="L24">
        <f>VLOOKUP(D24,[6]Sheet1!$B:$V,19,0)</f>
        <v/>
      </c>
      <c r="M24">
        <f>VLOOKUP(B24,[7]Sheet2!$A:$C,3,0)</f>
        <v/>
      </c>
      <c r="N24">
        <f>VLOOKUP(A24,'[8]Master-April24'!$A:$AP,42,0)</f>
        <v/>
      </c>
    </row>
    <row r="25">
      <c r="A25" t="inlineStr">
        <is>
          <t>510-EACH</t>
        </is>
      </c>
      <c r="B25" t="inlineStr">
        <is>
          <t>B0018MN4RA</t>
        </is>
      </c>
      <c r="C25" t="n">
        <v>1</v>
      </c>
      <c r="D25" t="n">
        <v>510</v>
      </c>
      <c r="G25">
        <f>VLOOKUP(D25,[6]Sheet1!$B:$X,16,0)</f>
        <v/>
      </c>
      <c r="H25">
        <f>G25/C25</f>
        <v/>
      </c>
      <c r="I25">
        <f>VLOOKUP(D25,[6]Sheet1!$B:$V,21,0)</f>
        <v/>
      </c>
      <c r="J25">
        <f>VLOOKUP(D25,[6]Sheet1!$B:$V,17,0)</f>
        <v/>
      </c>
      <c r="K25">
        <f>VLOOKUP(D25,[6]Sheet1!$B:$V,18,0)</f>
        <v/>
      </c>
      <c r="L25">
        <f>VLOOKUP(D25,[6]Sheet1!$B:$V,19,0)</f>
        <v/>
      </c>
      <c r="M25">
        <f>VLOOKUP(B25,[7]Sheet2!$A:$C,3,0)</f>
        <v/>
      </c>
      <c r="N25">
        <f>VLOOKUP(A25,'[8]Master-April24'!$A:$AP,42,0)</f>
        <v/>
      </c>
    </row>
    <row r="26">
      <c r="A26" t="inlineStr">
        <is>
          <t>510-EACH-B</t>
        </is>
      </c>
      <c r="B26" t="inlineStr">
        <is>
          <t>B0018MN4RA</t>
        </is>
      </c>
      <c r="C26" t="n">
        <v>1</v>
      </c>
      <c r="D26" t="n">
        <v>510</v>
      </c>
      <c r="G26">
        <f>VLOOKUP(D26,[6]Sheet1!$B:$X,16,0)</f>
        <v/>
      </c>
      <c r="H26">
        <f>G26/C26</f>
        <v/>
      </c>
      <c r="I26">
        <f>VLOOKUP(D26,[6]Sheet1!$B:$V,21,0)</f>
        <v/>
      </c>
      <c r="J26">
        <f>VLOOKUP(D26,[6]Sheet1!$B:$V,17,0)</f>
        <v/>
      </c>
      <c r="K26">
        <f>VLOOKUP(D26,[6]Sheet1!$B:$V,18,0)</f>
        <v/>
      </c>
      <c r="L26">
        <f>VLOOKUP(D26,[6]Sheet1!$B:$V,19,0)</f>
        <v/>
      </c>
      <c r="M26">
        <f>VLOOKUP(B26,[7]Sheet2!$A:$C,3,0)</f>
        <v/>
      </c>
      <c r="N26">
        <f>VLOOKUP(A26,'[8]Master-April24'!$A:$AP,42,0)</f>
        <v/>
      </c>
    </row>
    <row r="27">
      <c r="A27" t="inlineStr">
        <is>
          <t>6301-EACH</t>
        </is>
      </c>
      <c r="B27" t="inlineStr">
        <is>
          <t>B08P3W6YN6</t>
        </is>
      </c>
      <c r="C27" t="n">
        <v>1</v>
      </c>
      <c r="D27" t="n">
        <v>6301</v>
      </c>
      <c r="E27">
        <f>VLOOKUP(D27,[6]Sheet1!$B:$X,23,0)</f>
        <v/>
      </c>
      <c r="F27">
        <f>E27/C27</f>
        <v/>
      </c>
      <c r="G27">
        <f>VLOOKUP(D27,[6]Sheet1!$B:$X,16,0)</f>
        <v/>
      </c>
      <c r="H27">
        <f>G27/C27</f>
        <v/>
      </c>
      <c r="I27">
        <f>VLOOKUP(D27,[6]Sheet1!$B:$V,21,0)</f>
        <v/>
      </c>
      <c r="J27">
        <f>VLOOKUP(D27,[6]Sheet1!$B:$V,17,0)</f>
        <v/>
      </c>
      <c r="K27">
        <f>VLOOKUP(D27,[6]Sheet1!$B:$V,18,0)</f>
        <v/>
      </c>
      <c r="L27">
        <f>VLOOKUP(D27,[6]Sheet1!$B:$V,19,0)</f>
        <v/>
      </c>
      <c r="M27">
        <f>VLOOKUP(B27,[7]Sheet2!$A:$C,3,0)</f>
        <v/>
      </c>
      <c r="N27">
        <f>VLOOKUP(A27,'[8]Master-April24'!$A:$AP,42,0)</f>
        <v/>
      </c>
    </row>
    <row r="28">
      <c r="A28" t="inlineStr">
        <is>
          <t>3467-EACH-1</t>
        </is>
      </c>
      <c r="B28" t="inlineStr">
        <is>
          <t>B01HTYG3LE</t>
        </is>
      </c>
      <c r="C28" t="n">
        <v>1</v>
      </c>
      <c r="D28" t="n">
        <v>3467</v>
      </c>
      <c r="E28">
        <f>VLOOKUP(D28,[6]Sheet1!$B:$X,23,0)</f>
        <v/>
      </c>
      <c r="F28">
        <f>E28/C28</f>
        <v/>
      </c>
      <c r="G28">
        <f>VLOOKUP(D28,[6]Sheet1!$B:$X,16,0)</f>
        <v/>
      </c>
      <c r="H28">
        <f>G28/C28</f>
        <v/>
      </c>
      <c r="I28">
        <f>VLOOKUP(D28,[6]Sheet1!$B:$V,21,0)</f>
        <v/>
      </c>
      <c r="J28">
        <f>VLOOKUP(D28,[6]Sheet1!$B:$V,17,0)</f>
        <v/>
      </c>
      <c r="K28">
        <f>VLOOKUP(D28,[6]Sheet1!$B:$V,18,0)</f>
        <v/>
      </c>
      <c r="L28">
        <f>VLOOKUP(D28,[6]Sheet1!$B:$V,19,0)</f>
        <v/>
      </c>
      <c r="M28">
        <f>VLOOKUP(B28,[7]Sheet2!$A:$C,3,0)</f>
        <v/>
      </c>
      <c r="N28">
        <f>VLOOKUP(A28,'[8]Master-April24'!$A:$AP,42,0)</f>
        <v/>
      </c>
    </row>
    <row r="29">
      <c r="A29" t="inlineStr">
        <is>
          <t>608-EACH</t>
        </is>
      </c>
      <c r="B29" t="inlineStr">
        <is>
          <t>B003BMWZ48</t>
        </is>
      </c>
      <c r="C29" t="n">
        <v>1</v>
      </c>
      <c r="D29" t="n">
        <v>608</v>
      </c>
      <c r="E29">
        <f>VLOOKUP(D29,[6]Sheet1!$B:$X,23,0)</f>
        <v/>
      </c>
      <c r="F29">
        <f>E29/C29</f>
        <v/>
      </c>
      <c r="G29">
        <f>VLOOKUP(D29,[6]Sheet1!$B:$X,16,0)</f>
        <v/>
      </c>
      <c r="H29">
        <f>G29/C29</f>
        <v/>
      </c>
      <c r="I29">
        <f>VLOOKUP(D29,[6]Sheet1!$B:$V,21,0)</f>
        <v/>
      </c>
      <c r="J29">
        <f>VLOOKUP(D29,[6]Sheet1!$B:$V,17,0)</f>
        <v/>
      </c>
      <c r="K29">
        <f>VLOOKUP(D29,[6]Sheet1!$B:$V,18,0)</f>
        <v/>
      </c>
      <c r="L29">
        <f>VLOOKUP(D29,[6]Sheet1!$B:$V,19,0)</f>
        <v/>
      </c>
      <c r="M29">
        <f>VLOOKUP(B29,[7]Sheet2!$A:$C,3,0)</f>
        <v/>
      </c>
      <c r="N29">
        <f>VLOOKUP(A29,'[8]Master-April24'!$A:$AP,42,0)</f>
        <v/>
      </c>
    </row>
    <row r="30">
      <c r="A30" t="inlineStr">
        <is>
          <t>608-EACH-1</t>
        </is>
      </c>
      <c r="B30" t="inlineStr">
        <is>
          <t>B003BMWZ48</t>
        </is>
      </c>
      <c r="C30" t="n">
        <v>1</v>
      </c>
      <c r="D30" t="n">
        <v>608</v>
      </c>
      <c r="E30">
        <f>VLOOKUP(D30,[6]Sheet1!$B:$X,23,0)</f>
        <v/>
      </c>
      <c r="F30">
        <f>E30/C30</f>
        <v/>
      </c>
      <c r="G30">
        <f>VLOOKUP(D30,[6]Sheet1!$B:$X,16,0)</f>
        <v/>
      </c>
      <c r="H30">
        <f>G30/C30</f>
        <v/>
      </c>
      <c r="I30">
        <f>VLOOKUP(D30,[6]Sheet1!$B:$V,21,0)</f>
        <v/>
      </c>
      <c r="J30">
        <f>VLOOKUP(D30,[6]Sheet1!$B:$V,17,0)</f>
        <v/>
      </c>
      <c r="K30">
        <f>VLOOKUP(D30,[6]Sheet1!$B:$V,18,0)</f>
        <v/>
      </c>
      <c r="L30">
        <f>VLOOKUP(D30,[6]Sheet1!$B:$V,19,0)</f>
        <v/>
      </c>
      <c r="M30">
        <f>VLOOKUP(B30,[7]Sheet2!$A:$C,3,0)</f>
        <v/>
      </c>
      <c r="N30">
        <f>VLOOKUP(A30,'[8]Master-April24'!$A:$AP,42,0)</f>
        <v/>
      </c>
    </row>
    <row r="31">
      <c r="A31" t="inlineStr">
        <is>
          <t>2901-EACH</t>
        </is>
      </c>
      <c r="B31" t="inlineStr">
        <is>
          <t>B076F13SG5</t>
        </is>
      </c>
      <c r="C31" t="n">
        <v>1</v>
      </c>
      <c r="D31" t="n">
        <v>2901</v>
      </c>
      <c r="G31">
        <f>VLOOKUP(D31,[6]Sheet1!$B:$X,16,0)</f>
        <v/>
      </c>
      <c r="H31">
        <f>G31/C31</f>
        <v/>
      </c>
      <c r="I31">
        <f>VLOOKUP(D31,[6]Sheet1!$B:$V,21,0)</f>
        <v/>
      </c>
      <c r="J31">
        <f>VLOOKUP(D31,[6]Sheet1!$B:$V,17,0)</f>
        <v/>
      </c>
      <c r="K31">
        <f>VLOOKUP(D31,[6]Sheet1!$B:$V,18,0)</f>
        <v/>
      </c>
      <c r="L31">
        <f>VLOOKUP(D31,[6]Sheet1!$B:$V,19,0)</f>
        <v/>
      </c>
      <c r="M31">
        <f>VLOOKUP(B31,[7]Sheet2!$A:$C,3,0)</f>
        <v/>
      </c>
      <c r="N31">
        <f>VLOOKUP(A31,'[8]Master-April24'!$A:$AP,42,0)</f>
        <v/>
      </c>
    </row>
    <row r="32">
      <c r="A32" t="inlineStr">
        <is>
          <t>5043-EACH</t>
        </is>
      </c>
      <c r="B32" t="inlineStr">
        <is>
          <t>B00H9Z198Q</t>
        </is>
      </c>
      <c r="C32" t="n">
        <v>1</v>
      </c>
      <c r="D32" t="n">
        <v>5043</v>
      </c>
      <c r="G32">
        <f>VLOOKUP(D32,[6]Sheet1!$B:$X,16,0)</f>
        <v/>
      </c>
      <c r="H32">
        <f>G32/C32</f>
        <v/>
      </c>
      <c r="I32">
        <f>VLOOKUP(D32,[6]Sheet1!$B:$V,21,0)</f>
        <v/>
      </c>
      <c r="J32">
        <f>VLOOKUP(D32,[6]Sheet1!$B:$V,17,0)</f>
        <v/>
      </c>
      <c r="K32">
        <f>VLOOKUP(D32,[6]Sheet1!$B:$V,18,0)</f>
        <v/>
      </c>
      <c r="L32">
        <f>VLOOKUP(D32,[6]Sheet1!$B:$V,19,0)</f>
        <v/>
      </c>
      <c r="M32">
        <f>VLOOKUP(B32,[7]Sheet2!$A:$C,3,0)</f>
        <v/>
      </c>
      <c r="N32">
        <f>VLOOKUP(A32,'[8]Master-April24'!$A:$AP,42,0)</f>
        <v/>
      </c>
    </row>
    <row r="33">
      <c r="A33" t="inlineStr">
        <is>
          <t>2227-PACK2</t>
        </is>
      </c>
      <c r="B33" t="inlineStr">
        <is>
          <t>B09BBP343Q</t>
        </is>
      </c>
      <c r="C33" t="n">
        <v>2</v>
      </c>
      <c r="D33" t="n">
        <v>2227</v>
      </c>
      <c r="E33">
        <f>VLOOKUP(D33,[6]Sheet1!$B:$X,23,0)</f>
        <v/>
      </c>
      <c r="F33">
        <f>E33/C33</f>
        <v/>
      </c>
      <c r="G33">
        <f>VLOOKUP(D33,[6]Sheet1!$B:$X,16,0)</f>
        <v/>
      </c>
      <c r="H33">
        <f>G33/C33</f>
        <v/>
      </c>
      <c r="I33">
        <f>VLOOKUP(D33,[6]Sheet1!$B:$V,21,0)</f>
        <v/>
      </c>
      <c r="J33">
        <f>VLOOKUP(D33,[6]Sheet1!$B:$V,17,0)</f>
        <v/>
      </c>
      <c r="K33">
        <f>VLOOKUP(D33,[6]Sheet1!$B:$V,18,0)</f>
        <v/>
      </c>
      <c r="L33">
        <f>VLOOKUP(D33,[6]Sheet1!$B:$V,19,0)</f>
        <v/>
      </c>
      <c r="M33">
        <f>VLOOKUP(B33,[7]Sheet2!$A:$C,3,0)</f>
        <v/>
      </c>
      <c r="N33">
        <f>VLOOKUP(A33,'[8]Master-April24'!$A:$AP,42,0)</f>
        <v/>
      </c>
    </row>
    <row r="34">
      <c r="A34" t="inlineStr">
        <is>
          <t>5190-PACK2</t>
        </is>
      </c>
      <c r="B34" t="inlineStr">
        <is>
          <t>B0BCL7XWNT</t>
        </is>
      </c>
      <c r="C34" t="n">
        <v>2</v>
      </c>
      <c r="D34" t="n">
        <v>5190</v>
      </c>
      <c r="E34">
        <f>VLOOKUP(D34,[6]Sheet1!$B:$X,23,0)</f>
        <v/>
      </c>
      <c r="F34">
        <f>E34/C34</f>
        <v/>
      </c>
      <c r="G34">
        <f>VLOOKUP(D34,[6]Sheet1!$B:$X,16,0)</f>
        <v/>
      </c>
      <c r="H34">
        <f>G34/C34</f>
        <v/>
      </c>
      <c r="I34">
        <f>VLOOKUP(D34,[6]Sheet1!$B:$V,21,0)</f>
        <v/>
      </c>
      <c r="J34">
        <f>VLOOKUP(D34,[6]Sheet1!$B:$V,17,0)</f>
        <v/>
      </c>
      <c r="K34">
        <f>VLOOKUP(D34,[6]Sheet1!$B:$V,18,0)</f>
        <v/>
      </c>
      <c r="L34">
        <f>VLOOKUP(D34,[6]Sheet1!$B:$V,19,0)</f>
        <v/>
      </c>
      <c r="M34">
        <f>VLOOKUP(B34,[7]Sheet2!$A:$C,3,0)</f>
        <v/>
      </c>
      <c r="N34">
        <f>VLOOKUP(A34,'[8]Master-April24'!$A:$AP,42,0)</f>
        <v/>
      </c>
    </row>
    <row r="35">
      <c r="A35" t="inlineStr">
        <is>
          <t>4398-EACH</t>
        </is>
      </c>
      <c r="B35" t="inlineStr">
        <is>
          <t>B07SFKBQ7F</t>
        </is>
      </c>
      <c r="C35" t="n">
        <v>1</v>
      </c>
      <c r="D35" t="n">
        <v>4398</v>
      </c>
      <c r="E35">
        <f>VLOOKUP(D35,[6]Sheet1!$B:$X,23,0)</f>
        <v/>
      </c>
      <c r="F35">
        <f>E35/C35</f>
        <v/>
      </c>
      <c r="G35">
        <f>VLOOKUP(D35,[6]Sheet1!$B:$X,16,0)</f>
        <v/>
      </c>
      <c r="H35">
        <f>G35/C35</f>
        <v/>
      </c>
      <c r="I35">
        <f>VLOOKUP(D35,[6]Sheet1!$B:$V,21,0)</f>
        <v/>
      </c>
      <c r="J35">
        <f>VLOOKUP(D35,[6]Sheet1!$B:$V,17,0)</f>
        <v/>
      </c>
      <c r="K35">
        <f>VLOOKUP(D35,[6]Sheet1!$B:$V,18,0)</f>
        <v/>
      </c>
      <c r="L35">
        <f>VLOOKUP(D35,[6]Sheet1!$B:$V,19,0)</f>
        <v/>
      </c>
      <c r="M35">
        <f>VLOOKUP(B35,[7]Sheet2!$A:$C,3,0)</f>
        <v/>
      </c>
      <c r="N35">
        <f>VLOOKUP(A35,'[8]Master-April24'!$A:$AP,42,0)</f>
        <v/>
      </c>
    </row>
    <row r="36">
      <c r="A36" t="inlineStr">
        <is>
          <t>6110-EACH</t>
        </is>
      </c>
      <c r="B36" t="inlineStr">
        <is>
          <t>B07SC668W8</t>
        </is>
      </c>
      <c r="C36" t="n">
        <v>1</v>
      </c>
      <c r="D36" t="n">
        <v>6110</v>
      </c>
      <c r="G36">
        <f>VLOOKUP(D36,[6]Sheet1!$B:$X,16,0)</f>
        <v/>
      </c>
      <c r="H36">
        <f>G36/C36</f>
        <v/>
      </c>
      <c r="I36">
        <f>VLOOKUP(D36,[6]Sheet1!$B:$V,21,0)</f>
        <v/>
      </c>
      <c r="J36">
        <f>VLOOKUP(D36,[6]Sheet1!$B:$V,17,0)</f>
        <v/>
      </c>
      <c r="K36">
        <f>VLOOKUP(D36,[6]Sheet1!$B:$V,18,0)</f>
        <v/>
      </c>
      <c r="L36">
        <f>VLOOKUP(D36,[6]Sheet1!$B:$V,19,0)</f>
        <v/>
      </c>
      <c r="M36">
        <f>VLOOKUP(B36,[7]Sheet2!$A:$C,3,0)</f>
        <v/>
      </c>
      <c r="N36">
        <f>VLOOKUP(A36,'[8]Master-April24'!$A:$AP,42,0)</f>
        <v/>
      </c>
    </row>
    <row r="37">
      <c r="A37" t="inlineStr">
        <is>
          <t>3100-EACH</t>
        </is>
      </c>
      <c r="B37" t="inlineStr">
        <is>
          <t>B00ZPRYV0I</t>
        </is>
      </c>
      <c r="C37" t="n">
        <v>1</v>
      </c>
      <c r="D37" t="n">
        <v>3100</v>
      </c>
      <c r="G37">
        <f>VLOOKUP(D37,[6]Sheet1!$B:$X,16,0)</f>
        <v/>
      </c>
      <c r="H37">
        <f>G37/C37</f>
        <v/>
      </c>
      <c r="I37">
        <f>VLOOKUP(D37,[6]Sheet1!$B:$V,21,0)</f>
        <v/>
      </c>
      <c r="J37">
        <f>VLOOKUP(D37,[6]Sheet1!$B:$V,17,0)</f>
        <v/>
      </c>
      <c r="K37">
        <f>VLOOKUP(D37,[6]Sheet1!$B:$V,18,0)</f>
        <v/>
      </c>
      <c r="L37">
        <f>VLOOKUP(D37,[6]Sheet1!$B:$V,19,0)</f>
        <v/>
      </c>
      <c r="M37">
        <f>VLOOKUP(B37,[7]Sheet2!$A:$C,3,0)</f>
        <v/>
      </c>
      <c r="N37">
        <f>VLOOKUP(A37,'[8]Master-April24'!$A:$AP,42,0)</f>
        <v/>
      </c>
    </row>
    <row r="38">
      <c r="A38" t="inlineStr">
        <is>
          <t>5027-EACH</t>
        </is>
      </c>
      <c r="B38" t="inlineStr">
        <is>
          <t>B00KO8DHVC</t>
        </is>
      </c>
      <c r="C38" t="n">
        <v>1</v>
      </c>
      <c r="D38" t="n">
        <v>5027</v>
      </c>
      <c r="G38">
        <f>VLOOKUP(D38,[6]Sheet1!$B:$X,16,0)</f>
        <v/>
      </c>
      <c r="H38">
        <f>G38/C38</f>
        <v/>
      </c>
      <c r="I38">
        <f>VLOOKUP(D38,[6]Sheet1!$B:$V,21,0)</f>
        <v/>
      </c>
      <c r="J38">
        <f>VLOOKUP(D38,[6]Sheet1!$B:$V,17,0)</f>
        <v/>
      </c>
      <c r="K38">
        <f>VLOOKUP(D38,[6]Sheet1!$B:$V,18,0)</f>
        <v/>
      </c>
      <c r="L38">
        <f>VLOOKUP(D38,[6]Sheet1!$B:$V,19,0)</f>
        <v/>
      </c>
      <c r="M38">
        <f>VLOOKUP(B38,[7]Sheet2!$A:$C,3,0)</f>
        <v/>
      </c>
      <c r="N38">
        <f>VLOOKUP(A38,'[8]Master-April24'!$A:$AP,42,0)</f>
        <v/>
      </c>
    </row>
    <row r="39">
      <c r="A39" t="inlineStr">
        <is>
          <t>5053-SET6</t>
        </is>
      </c>
      <c r="B39" t="inlineStr">
        <is>
          <t>B0B8TMWY6F</t>
        </is>
      </c>
      <c r="C39" t="n">
        <v>6</v>
      </c>
      <c r="D39" t="n">
        <v>5053</v>
      </c>
      <c r="G39">
        <f>VLOOKUP(D39,[6]Sheet1!$B:$X,16,0)</f>
        <v/>
      </c>
      <c r="H39">
        <f>G39/C39</f>
        <v/>
      </c>
      <c r="I39">
        <f>VLOOKUP(D39,[6]Sheet1!$B:$V,21,0)</f>
        <v/>
      </c>
      <c r="J39">
        <f>VLOOKUP(D39,[6]Sheet1!$B:$V,17,0)</f>
        <v/>
      </c>
      <c r="K39">
        <f>VLOOKUP(D39,[6]Sheet1!$B:$V,18,0)</f>
        <v/>
      </c>
      <c r="L39">
        <f>VLOOKUP(D39,[6]Sheet1!$B:$V,19,0)</f>
        <v/>
      </c>
      <c r="M39">
        <f>VLOOKUP(B39,[7]Sheet2!$A:$C,3,0)</f>
        <v/>
      </c>
      <c r="N39">
        <f>VLOOKUP(A39,'[8]Master-April24'!$A:$AP,42,0)</f>
        <v/>
      </c>
    </row>
    <row r="40">
      <c r="A40" t="inlineStr">
        <is>
          <t>336-EACH</t>
        </is>
      </c>
      <c r="B40" t="inlineStr">
        <is>
          <t>B003BMX65A</t>
        </is>
      </c>
      <c r="C40" t="n">
        <v>1</v>
      </c>
      <c r="D40" t="n">
        <v>336</v>
      </c>
      <c r="E40">
        <f>VLOOKUP(D40,[6]Sheet1!$B:$X,23,0)</f>
        <v/>
      </c>
      <c r="F40">
        <f>E40/C40</f>
        <v/>
      </c>
      <c r="G40">
        <f>VLOOKUP(D40,[6]Sheet1!$B:$X,16,0)</f>
        <v/>
      </c>
      <c r="H40">
        <f>G40/C40</f>
        <v/>
      </c>
      <c r="I40">
        <f>VLOOKUP(D40,[6]Sheet1!$B:$V,21,0)</f>
        <v/>
      </c>
      <c r="J40">
        <f>VLOOKUP(D40,[6]Sheet1!$B:$V,17,0)</f>
        <v/>
      </c>
      <c r="K40">
        <f>VLOOKUP(D40,[6]Sheet1!$B:$V,18,0)</f>
        <v/>
      </c>
      <c r="L40">
        <f>VLOOKUP(D40,[6]Sheet1!$B:$V,19,0)</f>
        <v/>
      </c>
      <c r="M40">
        <f>VLOOKUP(B40,[7]Sheet2!$A:$C,3,0)</f>
        <v/>
      </c>
      <c r="N40">
        <f>VLOOKUP(A40,'[8]Master-April24'!$A:$AP,42,0)</f>
        <v/>
      </c>
    </row>
    <row r="41">
      <c r="A41" t="inlineStr">
        <is>
          <t>2306-EACH-1</t>
        </is>
      </c>
      <c r="B41" t="inlineStr">
        <is>
          <t>B008ZHNN68</t>
        </is>
      </c>
      <c r="C41" t="n">
        <v>1</v>
      </c>
      <c r="D41" t="n">
        <v>2306</v>
      </c>
      <c r="E41">
        <f>VLOOKUP(D41,[6]Sheet1!$B:$X,23,0)</f>
        <v/>
      </c>
      <c r="F41">
        <f>E41/C41</f>
        <v/>
      </c>
      <c r="G41">
        <f>VLOOKUP(D41,[6]Sheet1!$B:$X,16,0)</f>
        <v/>
      </c>
      <c r="H41">
        <f>G41/C41</f>
        <v/>
      </c>
      <c r="I41">
        <f>VLOOKUP(D41,[6]Sheet1!$B:$V,21,0)</f>
        <v/>
      </c>
      <c r="J41">
        <f>VLOOKUP(D41,[6]Sheet1!$B:$V,17,0)</f>
        <v/>
      </c>
      <c r="K41">
        <f>VLOOKUP(D41,[6]Sheet1!$B:$V,18,0)</f>
        <v/>
      </c>
      <c r="L41">
        <f>VLOOKUP(D41,[6]Sheet1!$B:$V,19,0)</f>
        <v/>
      </c>
      <c r="M41">
        <f>VLOOKUP(B41,[7]Sheet2!$A:$C,3,0)</f>
        <v/>
      </c>
      <c r="N41">
        <f>VLOOKUP(A41,'[8]Master-April24'!$A:$AP,42,0)</f>
        <v/>
      </c>
    </row>
    <row r="42">
      <c r="A42" t="inlineStr">
        <is>
          <t>2227-EACH-1</t>
        </is>
      </c>
      <c r="B42" t="inlineStr">
        <is>
          <t>B001BNW7QA</t>
        </is>
      </c>
      <c r="C42" t="n">
        <v>1</v>
      </c>
      <c r="D42" t="n">
        <v>2227</v>
      </c>
      <c r="E42">
        <f>VLOOKUP(D42,[6]Sheet1!$B:$X,23,0)</f>
        <v/>
      </c>
      <c r="F42">
        <f>E42/C42</f>
        <v/>
      </c>
      <c r="G42">
        <f>VLOOKUP(D42,[6]Sheet1!$B:$X,16,0)</f>
        <v/>
      </c>
      <c r="H42">
        <f>G42/C42</f>
        <v/>
      </c>
      <c r="I42">
        <f>VLOOKUP(D42,[6]Sheet1!$B:$V,21,0)</f>
        <v/>
      </c>
      <c r="J42">
        <f>VLOOKUP(D42,[6]Sheet1!$B:$V,17,0)</f>
        <v/>
      </c>
      <c r="K42">
        <f>VLOOKUP(D42,[6]Sheet1!$B:$V,18,0)</f>
        <v/>
      </c>
      <c r="L42">
        <f>VLOOKUP(D42,[6]Sheet1!$B:$V,19,0)</f>
        <v/>
      </c>
      <c r="M42">
        <f>VLOOKUP(B42,[7]Sheet2!$A:$C,3,0)</f>
        <v/>
      </c>
      <c r="N42">
        <f>VLOOKUP(A42,'[8]Master-April24'!$A:$AP,42,0)</f>
        <v/>
      </c>
    </row>
    <row r="43">
      <c r="A43" t="inlineStr">
        <is>
          <t>2227-EACH-UPC</t>
        </is>
      </c>
      <c r="B43" t="inlineStr">
        <is>
          <t>B001BNW7QA</t>
        </is>
      </c>
      <c r="C43" t="n">
        <v>1</v>
      </c>
      <c r="D43" t="n">
        <v>2227</v>
      </c>
      <c r="E43">
        <f>VLOOKUP(D43,[6]Sheet1!$B:$X,23,0)</f>
        <v/>
      </c>
      <c r="F43">
        <f>E43/C43</f>
        <v/>
      </c>
      <c r="G43">
        <f>VLOOKUP(D43,[6]Sheet1!$B:$X,16,0)</f>
        <v/>
      </c>
      <c r="H43">
        <f>G43/C43</f>
        <v/>
      </c>
      <c r="I43">
        <f>VLOOKUP(D43,[6]Sheet1!$B:$V,21,0)</f>
        <v/>
      </c>
      <c r="J43">
        <f>VLOOKUP(D43,[6]Sheet1!$B:$V,17,0)</f>
        <v/>
      </c>
      <c r="K43">
        <f>VLOOKUP(D43,[6]Sheet1!$B:$V,18,0)</f>
        <v/>
      </c>
      <c r="L43">
        <f>VLOOKUP(D43,[6]Sheet1!$B:$V,19,0)</f>
        <v/>
      </c>
      <c r="M43">
        <f>VLOOKUP(B43,[7]Sheet2!$A:$C,3,0)</f>
        <v/>
      </c>
      <c r="N43">
        <f>VLOOKUP(A43,'[8]Master-April24'!$A:$AP,42,0)</f>
        <v/>
      </c>
    </row>
    <row r="44">
      <c r="A44" t="inlineStr">
        <is>
          <t>6303-EACH</t>
        </is>
      </c>
      <c r="B44" t="inlineStr">
        <is>
          <t>B08P3WZTXG</t>
        </is>
      </c>
      <c r="C44" t="n">
        <v>1</v>
      </c>
      <c r="D44" t="n">
        <v>6303</v>
      </c>
      <c r="E44">
        <f>VLOOKUP(D44,[6]Sheet1!$B:$X,23,0)</f>
        <v/>
      </c>
      <c r="F44">
        <f>E44/C44</f>
        <v/>
      </c>
      <c r="G44">
        <f>VLOOKUP(D44,[6]Sheet1!$B:$X,16,0)</f>
        <v/>
      </c>
      <c r="H44">
        <f>G44/C44</f>
        <v/>
      </c>
      <c r="I44">
        <f>VLOOKUP(D44,[6]Sheet1!$B:$V,21,0)</f>
        <v/>
      </c>
      <c r="J44">
        <f>VLOOKUP(D44,[6]Sheet1!$B:$V,17,0)</f>
        <v/>
      </c>
      <c r="K44">
        <f>VLOOKUP(D44,[6]Sheet1!$B:$V,18,0)</f>
        <v/>
      </c>
      <c r="L44">
        <f>VLOOKUP(D44,[6]Sheet1!$B:$V,19,0)</f>
        <v/>
      </c>
      <c r="M44">
        <f>VLOOKUP(B44,[7]Sheet2!$A:$C,3,0)</f>
        <v/>
      </c>
      <c r="N44">
        <f>VLOOKUP(A44,'[8]Master-April24'!$A:$AP,42,0)</f>
        <v/>
      </c>
    </row>
    <row r="45">
      <c r="A45" t="inlineStr">
        <is>
          <t>2030-EACH</t>
        </is>
      </c>
      <c r="B45" t="inlineStr">
        <is>
          <t>B07SW927JM</t>
        </is>
      </c>
      <c r="C45" t="n">
        <v>1</v>
      </c>
      <c r="D45" t="n">
        <v>2030</v>
      </c>
      <c r="E45">
        <f>VLOOKUP(D45,[6]Sheet1!$B:$X,23,0)</f>
        <v/>
      </c>
      <c r="F45">
        <f>E45/C45</f>
        <v/>
      </c>
      <c r="G45">
        <f>VLOOKUP(D45,[6]Sheet1!$B:$X,16,0)</f>
        <v/>
      </c>
      <c r="H45">
        <f>G45/C45</f>
        <v/>
      </c>
      <c r="I45">
        <f>VLOOKUP(D45,[6]Sheet1!$B:$V,21,0)</f>
        <v/>
      </c>
      <c r="J45">
        <f>VLOOKUP(D45,[6]Sheet1!$B:$V,17,0)</f>
        <v/>
      </c>
      <c r="K45">
        <f>VLOOKUP(D45,[6]Sheet1!$B:$V,18,0)</f>
        <v/>
      </c>
      <c r="L45">
        <f>VLOOKUP(D45,[6]Sheet1!$B:$V,19,0)</f>
        <v/>
      </c>
      <c r="M45">
        <f>VLOOKUP(B45,[7]Sheet2!$A:$C,3,0)</f>
        <v/>
      </c>
      <c r="N45">
        <f>VLOOKUP(A45,'[8]Master-April24'!$A:$AP,42,0)</f>
        <v/>
      </c>
    </row>
    <row r="46">
      <c r="A46" t="inlineStr">
        <is>
          <t>2044-EACH</t>
        </is>
      </c>
      <c r="B46" t="inlineStr">
        <is>
          <t>B075VXY8MQ</t>
        </is>
      </c>
      <c r="C46" t="n">
        <v>1</v>
      </c>
      <c r="D46" t="n">
        <v>2044</v>
      </c>
      <c r="G46">
        <f>VLOOKUP(D46,[6]Sheet1!$B:$X,16,0)</f>
        <v/>
      </c>
      <c r="H46">
        <f>G46/C46</f>
        <v/>
      </c>
      <c r="I46">
        <f>VLOOKUP(D46,[6]Sheet1!$B:$V,21,0)</f>
        <v/>
      </c>
      <c r="J46">
        <f>VLOOKUP(D46,[6]Sheet1!$B:$V,17,0)</f>
        <v/>
      </c>
      <c r="K46">
        <f>VLOOKUP(D46,[6]Sheet1!$B:$V,18,0)</f>
        <v/>
      </c>
      <c r="L46">
        <f>VLOOKUP(D46,[6]Sheet1!$B:$V,19,0)</f>
        <v/>
      </c>
      <c r="M46">
        <f>VLOOKUP(B46,[7]Sheet2!$A:$C,3,0)</f>
        <v/>
      </c>
      <c r="N46">
        <f>VLOOKUP(A46,'[8]Master-April24'!$A:$AP,42,0)</f>
        <v/>
      </c>
    </row>
    <row r="47">
      <c r="A47" t="inlineStr">
        <is>
          <t>6120-EACH</t>
        </is>
      </c>
      <c r="B47" t="inlineStr">
        <is>
          <t>B09DJVP3DS</t>
        </is>
      </c>
      <c r="C47" t="n">
        <v>1</v>
      </c>
      <c r="D47" t="n">
        <v>6120</v>
      </c>
      <c r="G47">
        <f>VLOOKUP(D47,[6]Sheet1!$B:$X,16,0)</f>
        <v/>
      </c>
      <c r="H47">
        <f>G47/C47</f>
        <v/>
      </c>
      <c r="I47">
        <f>VLOOKUP(D47,[6]Sheet1!$B:$V,21,0)</f>
        <v/>
      </c>
      <c r="J47">
        <f>VLOOKUP(D47,[6]Sheet1!$B:$V,17,0)</f>
        <v/>
      </c>
      <c r="K47">
        <f>VLOOKUP(D47,[6]Sheet1!$B:$V,18,0)</f>
        <v/>
      </c>
      <c r="L47">
        <f>VLOOKUP(D47,[6]Sheet1!$B:$V,19,0)</f>
        <v/>
      </c>
      <c r="M47">
        <f>VLOOKUP(B47,[7]Sheet2!$A:$C,3,0)</f>
        <v/>
      </c>
      <c r="N47">
        <f>VLOOKUP(A47,'[8]Master-April24'!$A:$AP,42,0)</f>
        <v/>
      </c>
    </row>
    <row r="48">
      <c r="A48" t="inlineStr">
        <is>
          <t>609-EACH</t>
        </is>
      </c>
      <c r="B48" t="inlineStr">
        <is>
          <t>B00ESWRD10</t>
        </is>
      </c>
      <c r="C48" t="n">
        <v>1</v>
      </c>
      <c r="D48" t="n">
        <v>609</v>
      </c>
      <c r="E48">
        <f>VLOOKUP(D48,[6]Sheet1!$B:$X,23,0)</f>
        <v/>
      </c>
      <c r="F48">
        <f>E48/C48</f>
        <v/>
      </c>
      <c r="G48">
        <f>VLOOKUP(D48,[6]Sheet1!$B:$X,16,0)</f>
        <v/>
      </c>
      <c r="H48">
        <f>G48/C48</f>
        <v/>
      </c>
      <c r="I48">
        <f>VLOOKUP(D48,[6]Sheet1!$B:$V,21,0)</f>
        <v/>
      </c>
      <c r="J48">
        <f>VLOOKUP(D48,[6]Sheet1!$B:$V,17,0)</f>
        <v/>
      </c>
      <c r="K48">
        <f>VLOOKUP(D48,[6]Sheet1!$B:$V,18,0)</f>
        <v/>
      </c>
      <c r="L48">
        <f>VLOOKUP(D48,[6]Sheet1!$B:$V,19,0)</f>
        <v/>
      </c>
      <c r="M48">
        <f>VLOOKUP(B48,[7]Sheet2!$A:$C,3,0)</f>
        <v/>
      </c>
      <c r="N48">
        <f>VLOOKUP(A48,'[8]Master-April24'!$A:$AP,42,0)</f>
        <v/>
      </c>
    </row>
    <row r="49">
      <c r="A49" t="inlineStr">
        <is>
          <t>212-EACH</t>
        </is>
      </c>
      <c r="B49" t="inlineStr">
        <is>
          <t>B07RLPFK92</t>
        </is>
      </c>
      <c r="C49" t="n">
        <v>1</v>
      </c>
      <c r="D49" t="n">
        <v>212</v>
      </c>
      <c r="E49">
        <f>VLOOKUP(D49,[6]Sheet1!$B:$X,23,0)</f>
        <v/>
      </c>
      <c r="F49">
        <f>E49/C49</f>
        <v/>
      </c>
      <c r="G49">
        <f>VLOOKUP(D49,[6]Sheet1!$B:$X,16,0)</f>
        <v/>
      </c>
      <c r="H49">
        <f>G49/C49</f>
        <v/>
      </c>
      <c r="I49">
        <f>VLOOKUP(D49,[6]Sheet1!$B:$V,21,0)</f>
        <v/>
      </c>
      <c r="J49">
        <f>VLOOKUP(D49,[6]Sheet1!$B:$V,17,0)</f>
        <v/>
      </c>
      <c r="K49">
        <f>VLOOKUP(D49,[6]Sheet1!$B:$V,18,0)</f>
        <v/>
      </c>
      <c r="L49">
        <f>VLOOKUP(D49,[6]Sheet1!$B:$V,19,0)</f>
        <v/>
      </c>
      <c r="M49">
        <f>VLOOKUP(B49,[7]Sheet2!$A:$C,3,0)</f>
        <v/>
      </c>
      <c r="N49">
        <f>VLOOKUP(A49,'[8]Master-April24'!$A:$AP,42,0)</f>
        <v/>
      </c>
    </row>
    <row r="50">
      <c r="A50" t="inlineStr">
        <is>
          <t>2202-EACH</t>
        </is>
      </c>
      <c r="B50" t="inlineStr">
        <is>
          <t>B003BNZVI4</t>
        </is>
      </c>
      <c r="C50" t="n">
        <v>1</v>
      </c>
      <c r="D50" t="n">
        <v>2202</v>
      </c>
      <c r="E50">
        <f>VLOOKUP(D50,[6]Sheet1!$B:$X,23,0)</f>
        <v/>
      </c>
      <c r="F50">
        <f>E50/C50</f>
        <v/>
      </c>
      <c r="G50">
        <f>VLOOKUP(D50,[6]Sheet1!$B:$X,16,0)</f>
        <v/>
      </c>
      <c r="H50">
        <f>G50/C50</f>
        <v/>
      </c>
      <c r="I50">
        <f>VLOOKUP(D50,[6]Sheet1!$B:$V,21,0)</f>
        <v/>
      </c>
      <c r="J50">
        <f>VLOOKUP(D50,[6]Sheet1!$B:$V,17,0)</f>
        <v/>
      </c>
      <c r="K50">
        <f>VLOOKUP(D50,[6]Sheet1!$B:$V,18,0)</f>
        <v/>
      </c>
      <c r="L50">
        <f>VLOOKUP(D50,[6]Sheet1!$B:$V,19,0)</f>
        <v/>
      </c>
      <c r="M50">
        <f>VLOOKUP(B50,[7]Sheet2!$A:$C,3,0)</f>
        <v/>
      </c>
      <c r="N50">
        <f>VLOOKUP(A50,'[8]Master-April24'!$A:$AP,42,0)</f>
        <v/>
      </c>
    </row>
    <row r="51">
      <c r="A51" t="inlineStr">
        <is>
          <t>808-EACH</t>
        </is>
      </c>
      <c r="B51" t="inlineStr">
        <is>
          <t>B09DP3TR4F</t>
        </is>
      </c>
      <c r="C51" t="n">
        <v>1</v>
      </c>
      <c r="D51" t="n">
        <v>808</v>
      </c>
      <c r="E51">
        <f>VLOOKUP(D51,[6]Sheet1!$B:$X,23,0)</f>
        <v/>
      </c>
      <c r="F51">
        <f>E51/C51</f>
        <v/>
      </c>
      <c r="G51">
        <f>VLOOKUP(D51,[6]Sheet1!$B:$X,16,0)</f>
        <v/>
      </c>
      <c r="H51">
        <f>G51/C51</f>
        <v/>
      </c>
      <c r="I51">
        <f>VLOOKUP(D51,[6]Sheet1!$B:$V,21,0)</f>
        <v/>
      </c>
      <c r="J51">
        <f>VLOOKUP(D51,[6]Sheet1!$B:$V,17,0)</f>
        <v/>
      </c>
      <c r="K51">
        <f>VLOOKUP(D51,[6]Sheet1!$B:$V,18,0)</f>
        <v/>
      </c>
      <c r="L51">
        <f>VLOOKUP(D51,[6]Sheet1!$B:$V,19,0)</f>
        <v/>
      </c>
      <c r="M51">
        <f>VLOOKUP(B51,[7]Sheet2!$A:$C,3,0)</f>
        <v/>
      </c>
      <c r="N51">
        <f>VLOOKUP(A51,'[8]Master-April24'!$A:$AP,42,0)</f>
        <v/>
      </c>
    </row>
    <row r="52">
      <c r="A52" t="inlineStr">
        <is>
          <t>3467-EACH</t>
        </is>
      </c>
      <c r="B52" t="inlineStr">
        <is>
          <t>B01HDJMKBM</t>
        </is>
      </c>
      <c r="C52" t="n">
        <v>1</v>
      </c>
      <c r="D52" t="n">
        <v>3467</v>
      </c>
      <c r="E52">
        <f>VLOOKUP(D52,[6]Sheet1!$B:$X,23,0)</f>
        <v/>
      </c>
      <c r="F52">
        <f>E52/C52</f>
        <v/>
      </c>
      <c r="G52">
        <f>VLOOKUP(D52,[6]Sheet1!$B:$X,16,0)</f>
        <v/>
      </c>
      <c r="H52">
        <f>G52/C52</f>
        <v/>
      </c>
      <c r="I52">
        <f>VLOOKUP(D52,[6]Sheet1!$B:$V,21,0)</f>
        <v/>
      </c>
      <c r="J52">
        <f>VLOOKUP(D52,[6]Sheet1!$B:$V,17,0)</f>
        <v/>
      </c>
      <c r="K52">
        <f>VLOOKUP(D52,[6]Sheet1!$B:$V,18,0)</f>
        <v/>
      </c>
      <c r="L52">
        <f>VLOOKUP(D52,[6]Sheet1!$B:$V,19,0)</f>
        <v/>
      </c>
      <c r="M52">
        <f>VLOOKUP(B52,[7]Sheet2!$A:$C,3,0)</f>
        <v/>
      </c>
      <c r="N52">
        <f>VLOOKUP(A52,'[8]Master-April24'!$A:$AP,42,0)</f>
        <v/>
      </c>
    </row>
    <row r="53">
      <c r="A53" t="inlineStr">
        <is>
          <t>5172-PACK2</t>
        </is>
      </c>
      <c r="B53" t="inlineStr">
        <is>
          <t>B08JQQ2BML</t>
        </is>
      </c>
      <c r="C53" t="n">
        <v>2</v>
      </c>
      <c r="D53" t="n">
        <v>5172</v>
      </c>
      <c r="E53">
        <f>VLOOKUP(D53,[6]Sheet1!$B:$X,23,0)</f>
        <v/>
      </c>
      <c r="F53">
        <f>E53/C53</f>
        <v/>
      </c>
      <c r="G53">
        <f>VLOOKUP(D53,[6]Sheet1!$B:$X,16,0)</f>
        <v/>
      </c>
      <c r="H53">
        <f>G53/C53</f>
        <v/>
      </c>
      <c r="I53">
        <f>VLOOKUP(D53,[6]Sheet1!$B:$V,21,0)</f>
        <v/>
      </c>
      <c r="J53">
        <f>VLOOKUP(D53,[6]Sheet1!$B:$V,17,0)</f>
        <v/>
      </c>
      <c r="K53">
        <f>VLOOKUP(D53,[6]Sheet1!$B:$V,18,0)</f>
        <v/>
      </c>
      <c r="L53">
        <f>VLOOKUP(D53,[6]Sheet1!$B:$V,19,0)</f>
        <v/>
      </c>
      <c r="M53">
        <f>VLOOKUP(B53,[7]Sheet2!$A:$C,3,0)</f>
        <v/>
      </c>
      <c r="N53">
        <f>VLOOKUP(A53,'[8]Master-April24'!$A:$AP,42,0)</f>
        <v/>
      </c>
    </row>
    <row r="54">
      <c r="A54" t="inlineStr">
        <is>
          <t>6100-EACH</t>
        </is>
      </c>
      <c r="B54" t="inlineStr">
        <is>
          <t>B00GSSDLMM</t>
        </is>
      </c>
      <c r="C54" t="n">
        <v>1</v>
      </c>
      <c r="D54" t="n">
        <v>6100</v>
      </c>
      <c r="G54">
        <f>VLOOKUP(D54,[6]Sheet1!$B:$X,16,0)</f>
        <v/>
      </c>
      <c r="H54">
        <f>G54/C54</f>
        <v/>
      </c>
      <c r="I54">
        <f>VLOOKUP(D54,[6]Sheet1!$B:$V,21,0)</f>
        <v/>
      </c>
      <c r="J54">
        <f>VLOOKUP(D54,[6]Sheet1!$B:$V,17,0)</f>
        <v/>
      </c>
      <c r="K54">
        <f>VLOOKUP(D54,[6]Sheet1!$B:$V,18,0)</f>
        <v/>
      </c>
      <c r="L54">
        <f>VLOOKUP(D54,[6]Sheet1!$B:$V,19,0)</f>
        <v/>
      </c>
      <c r="M54">
        <f>VLOOKUP(B54,[7]Sheet2!$A:$C,3,0)</f>
        <v/>
      </c>
      <c r="N54">
        <f>VLOOKUP(A54,'[8]Master-April24'!$A:$AP,42,0)</f>
        <v/>
      </c>
    </row>
    <row r="55">
      <c r="A55" t="inlineStr">
        <is>
          <t>5174-PACK2</t>
        </is>
      </c>
      <c r="B55" t="inlineStr">
        <is>
          <t>B08JQQCY92</t>
        </is>
      </c>
      <c r="C55" t="n">
        <v>2</v>
      </c>
      <c r="D55" t="n">
        <v>5174</v>
      </c>
      <c r="E55">
        <f>VLOOKUP(D55,[6]Sheet1!$B:$X,23,0)</f>
        <v/>
      </c>
      <c r="F55">
        <f>E55/C55</f>
        <v/>
      </c>
      <c r="G55">
        <f>VLOOKUP(D55,[6]Sheet1!$B:$X,16,0)</f>
        <v/>
      </c>
      <c r="H55">
        <f>G55/C55</f>
        <v/>
      </c>
      <c r="I55">
        <f>VLOOKUP(D55,[6]Sheet1!$B:$V,21,0)</f>
        <v/>
      </c>
      <c r="J55">
        <f>VLOOKUP(D55,[6]Sheet1!$B:$V,17,0)</f>
        <v/>
      </c>
      <c r="K55">
        <f>VLOOKUP(D55,[6]Sheet1!$B:$V,18,0)</f>
        <v/>
      </c>
      <c r="L55">
        <f>VLOOKUP(D55,[6]Sheet1!$B:$V,19,0)</f>
        <v/>
      </c>
      <c r="M55">
        <f>VLOOKUP(B55,[7]Sheet2!$A:$C,3,0)</f>
        <v/>
      </c>
      <c r="N55">
        <f>VLOOKUP(A55,'[8]Master-April24'!$A:$AP,42,0)</f>
        <v/>
      </c>
    </row>
    <row r="56">
      <c r="A56" t="inlineStr">
        <is>
          <t>534-EA+535-EA</t>
        </is>
      </c>
      <c r="B56" t="inlineStr">
        <is>
          <t>B08DHKDQ7J</t>
        </is>
      </c>
      <c r="C56" t="n">
        <v>1</v>
      </c>
      <c r="D56" t="n">
        <v>534</v>
      </c>
      <c r="E56">
        <f>VLOOKUP(D56,[6]Sheet1!$B:$X,23,0)</f>
        <v/>
      </c>
      <c r="F56">
        <f>E56/C56</f>
        <v/>
      </c>
      <c r="G56">
        <f>VLOOKUP(D56,[6]Sheet1!$B:$X,16,0)</f>
        <v/>
      </c>
      <c r="H56">
        <f>G56/C56</f>
        <v/>
      </c>
      <c r="I56">
        <f>VLOOKUP(D56,[6]Sheet1!$B:$V,21,0)</f>
        <v/>
      </c>
      <c r="J56">
        <f>VLOOKUP(D56,[6]Sheet1!$B:$V,17,0)</f>
        <v/>
      </c>
      <c r="K56">
        <f>VLOOKUP(D56,[6]Sheet1!$B:$V,18,0)</f>
        <v/>
      </c>
      <c r="L56">
        <f>VLOOKUP(D56,[6]Sheet1!$B:$V,19,0)</f>
        <v/>
      </c>
      <c r="M56">
        <f>VLOOKUP(B56,[7]Sheet2!$A:$C,3,0)</f>
        <v/>
      </c>
      <c r="N56">
        <f>VLOOKUP(A56,'[8]Master-April24'!$A:$AP,42,0)</f>
        <v/>
      </c>
    </row>
    <row r="57">
      <c r="A57" t="inlineStr">
        <is>
          <t>510-PACK2</t>
        </is>
      </c>
      <c r="B57" t="inlineStr">
        <is>
          <t>B08FBR7YW1</t>
        </is>
      </c>
      <c r="C57" t="n">
        <v>2</v>
      </c>
      <c r="D57" t="n">
        <v>510</v>
      </c>
      <c r="G57">
        <f>VLOOKUP(D57,[6]Sheet1!$B:$X,16,0)</f>
        <v/>
      </c>
      <c r="H57">
        <f>G57/C57</f>
        <v/>
      </c>
      <c r="I57">
        <f>VLOOKUP(D57,[6]Sheet1!$B:$V,21,0)</f>
        <v/>
      </c>
      <c r="J57">
        <f>VLOOKUP(D57,[6]Sheet1!$B:$V,17,0)</f>
        <v/>
      </c>
      <c r="K57">
        <f>VLOOKUP(D57,[6]Sheet1!$B:$V,18,0)</f>
        <v/>
      </c>
      <c r="L57">
        <f>VLOOKUP(D57,[6]Sheet1!$B:$V,19,0)</f>
        <v/>
      </c>
      <c r="M57">
        <f>VLOOKUP(B57,[7]Sheet2!$A:$C,3,0)</f>
        <v/>
      </c>
      <c r="N57">
        <f>VLOOKUP(A57,'[8]Master-April24'!$A:$AP,42,0)</f>
        <v/>
      </c>
    </row>
    <row r="58">
      <c r="A58" t="inlineStr">
        <is>
          <t>1502-EACH</t>
        </is>
      </c>
      <c r="B58" t="inlineStr">
        <is>
          <t>B002WFI620</t>
        </is>
      </c>
      <c r="C58" t="n">
        <v>1</v>
      </c>
      <c r="D58" t="n">
        <v>1502</v>
      </c>
      <c r="E58">
        <f>VLOOKUP(D58,[6]Sheet1!$B:$X,23,0)</f>
        <v/>
      </c>
      <c r="F58">
        <f>E58/C58</f>
        <v/>
      </c>
      <c r="G58">
        <f>VLOOKUP(D58,[6]Sheet1!$B:$X,16,0)</f>
        <v/>
      </c>
      <c r="H58">
        <f>G58/C58</f>
        <v/>
      </c>
      <c r="I58">
        <f>VLOOKUP(D58,[6]Sheet1!$B:$V,21,0)</f>
        <v/>
      </c>
      <c r="J58">
        <f>VLOOKUP(D58,[6]Sheet1!$B:$V,17,0)</f>
        <v/>
      </c>
      <c r="K58">
        <f>VLOOKUP(D58,[6]Sheet1!$B:$V,18,0)</f>
        <v/>
      </c>
      <c r="L58">
        <f>VLOOKUP(D58,[6]Sheet1!$B:$V,19,0)</f>
        <v/>
      </c>
      <c r="M58">
        <f>VLOOKUP(B58,[7]Sheet2!$A:$C,3,0)</f>
        <v/>
      </c>
      <c r="N58">
        <f>VLOOKUP(A58,'[8]Master-April24'!$A:$AP,42,0)</f>
        <v/>
      </c>
    </row>
    <row r="59">
      <c r="A59" t="inlineStr">
        <is>
          <t>2402-EACH</t>
        </is>
      </c>
      <c r="B59" t="inlineStr">
        <is>
          <t>B003BUI01W</t>
        </is>
      </c>
      <c r="C59" t="n">
        <v>1</v>
      </c>
      <c r="D59" t="n">
        <v>2402</v>
      </c>
      <c r="E59">
        <f>VLOOKUP(D59,[6]Sheet1!$B:$X,23,0)</f>
        <v/>
      </c>
      <c r="F59">
        <f>E59/C59</f>
        <v/>
      </c>
      <c r="G59">
        <f>VLOOKUP(D59,[6]Sheet1!$B:$X,16,0)</f>
        <v/>
      </c>
      <c r="H59">
        <f>G59/C59</f>
        <v/>
      </c>
      <c r="I59">
        <f>VLOOKUP(D59,[6]Sheet1!$B:$V,21,0)</f>
        <v/>
      </c>
      <c r="J59">
        <f>VLOOKUP(D59,[6]Sheet1!$B:$V,17,0)</f>
        <v/>
      </c>
      <c r="K59">
        <f>VLOOKUP(D59,[6]Sheet1!$B:$V,18,0)</f>
        <v/>
      </c>
      <c r="L59">
        <f>VLOOKUP(D59,[6]Sheet1!$B:$V,19,0)</f>
        <v/>
      </c>
      <c r="M59">
        <f>VLOOKUP(B59,[7]Sheet2!$A:$C,3,0)</f>
        <v/>
      </c>
      <c r="N59">
        <f>VLOOKUP(A59,'[8]Master-April24'!$A:$AP,42,0)</f>
        <v/>
      </c>
    </row>
    <row r="60">
      <c r="A60" t="inlineStr">
        <is>
          <t>2030-PACK2</t>
        </is>
      </c>
      <c r="B60" t="inlineStr">
        <is>
          <t>B08GWY7YNX</t>
        </is>
      </c>
      <c r="C60" t="n">
        <v>2</v>
      </c>
      <c r="D60" t="n">
        <v>2030</v>
      </c>
      <c r="E60">
        <f>VLOOKUP(D60,[6]Sheet1!$B:$X,23,0)</f>
        <v/>
      </c>
      <c r="F60">
        <f>E60/C60</f>
        <v/>
      </c>
      <c r="G60">
        <f>VLOOKUP(D60,[6]Sheet1!$B:$X,16,0)</f>
        <v/>
      </c>
      <c r="H60">
        <f>G60/C60</f>
        <v/>
      </c>
      <c r="I60">
        <f>VLOOKUP(D60,[6]Sheet1!$B:$V,21,0)</f>
        <v/>
      </c>
      <c r="J60">
        <f>VLOOKUP(D60,[6]Sheet1!$B:$V,17,0)</f>
        <v/>
      </c>
      <c r="K60">
        <f>VLOOKUP(D60,[6]Sheet1!$B:$V,18,0)</f>
        <v/>
      </c>
      <c r="L60">
        <f>VLOOKUP(D60,[6]Sheet1!$B:$V,19,0)</f>
        <v/>
      </c>
      <c r="M60">
        <f>VLOOKUP(B60,[7]Sheet2!$A:$C,3,0)</f>
        <v/>
      </c>
      <c r="N60">
        <f>VLOOKUP(A60,'[8]Master-April24'!$A:$AP,42,0)</f>
        <v/>
      </c>
    </row>
    <row r="61">
      <c r="A61" t="inlineStr">
        <is>
          <t>1753-EACH</t>
        </is>
      </c>
      <c r="B61" t="inlineStr">
        <is>
          <t>B003BLQHFM</t>
        </is>
      </c>
      <c r="C61" t="n">
        <v>1</v>
      </c>
      <c r="D61" t="n">
        <v>1753</v>
      </c>
      <c r="E61">
        <f>VLOOKUP(D61,[6]Sheet1!$B:$X,23,0)</f>
        <v/>
      </c>
      <c r="F61">
        <f>E61/C61</f>
        <v/>
      </c>
      <c r="G61">
        <f>VLOOKUP(D61,[6]Sheet1!$B:$X,16,0)</f>
        <v/>
      </c>
      <c r="H61">
        <f>G61/C61</f>
        <v/>
      </c>
      <c r="I61">
        <f>VLOOKUP(D61,[6]Sheet1!$B:$V,21,0)</f>
        <v/>
      </c>
      <c r="J61">
        <f>VLOOKUP(D61,[6]Sheet1!$B:$V,17,0)</f>
        <v/>
      </c>
      <c r="K61">
        <f>VLOOKUP(D61,[6]Sheet1!$B:$V,18,0)</f>
        <v/>
      </c>
      <c r="L61">
        <f>VLOOKUP(D61,[6]Sheet1!$B:$V,19,0)</f>
        <v/>
      </c>
      <c r="M61">
        <f>VLOOKUP(B61,[7]Sheet2!$A:$C,3,0)</f>
        <v/>
      </c>
      <c r="N61">
        <f>VLOOKUP(A61,'[8]Master-April24'!$A:$AP,42,0)</f>
        <v/>
      </c>
    </row>
    <row r="62">
      <c r="A62" t="inlineStr">
        <is>
          <t>4106-EACH</t>
        </is>
      </c>
      <c r="B62" t="inlineStr">
        <is>
          <t>B07Q5VPWCP</t>
        </is>
      </c>
      <c r="C62" t="n">
        <v>1</v>
      </c>
      <c r="D62" t="n">
        <v>4106</v>
      </c>
      <c r="G62">
        <f>VLOOKUP(D62,[6]Sheet1!$B:$X,16,0)</f>
        <v/>
      </c>
      <c r="H62">
        <f>G62/C62</f>
        <v/>
      </c>
      <c r="I62">
        <f>VLOOKUP(D62,[6]Sheet1!$B:$V,21,0)</f>
        <v/>
      </c>
      <c r="J62">
        <f>VLOOKUP(D62,[6]Sheet1!$B:$V,17,0)</f>
        <v/>
      </c>
      <c r="K62">
        <f>VLOOKUP(D62,[6]Sheet1!$B:$V,18,0)</f>
        <v/>
      </c>
      <c r="L62">
        <f>VLOOKUP(D62,[6]Sheet1!$B:$V,19,0)</f>
        <v/>
      </c>
      <c r="M62">
        <f>VLOOKUP(B62,[7]Sheet2!$A:$C,3,0)</f>
        <v/>
      </c>
      <c r="N62">
        <f>VLOOKUP(A62,'[8]Master-April24'!$A:$AP,42,0)</f>
        <v/>
      </c>
    </row>
    <row r="63">
      <c r="A63" t="inlineStr">
        <is>
          <t>5053-SET2</t>
        </is>
      </c>
      <c r="B63" t="inlineStr">
        <is>
          <t>B07S64FRBG</t>
        </is>
      </c>
      <c r="C63" t="n">
        <v>2</v>
      </c>
      <c r="D63" t="n">
        <v>5053</v>
      </c>
      <c r="G63">
        <f>VLOOKUP(D63,[6]Sheet1!$B:$X,16,0)</f>
        <v/>
      </c>
      <c r="H63">
        <f>G63/C63</f>
        <v/>
      </c>
      <c r="I63">
        <f>VLOOKUP(D63,[6]Sheet1!$B:$V,21,0)</f>
        <v/>
      </c>
      <c r="J63">
        <f>VLOOKUP(D63,[6]Sheet1!$B:$V,17,0)</f>
        <v/>
      </c>
      <c r="K63">
        <f>VLOOKUP(D63,[6]Sheet1!$B:$V,18,0)</f>
        <v/>
      </c>
      <c r="L63">
        <f>VLOOKUP(D63,[6]Sheet1!$B:$V,19,0)</f>
        <v/>
      </c>
      <c r="M63">
        <f>VLOOKUP(B63,[7]Sheet2!$A:$C,3,0)</f>
        <v/>
      </c>
      <c r="N63">
        <f>VLOOKUP(A63,'[8]Master-April24'!$A:$AP,42,0)</f>
        <v/>
      </c>
    </row>
    <row r="64">
      <c r="A64" t="inlineStr">
        <is>
          <t>5066-EACH</t>
        </is>
      </c>
      <c r="B64" t="inlineStr">
        <is>
          <t>B008005REQ</t>
        </is>
      </c>
      <c r="C64" t="n">
        <v>1</v>
      </c>
      <c r="D64" t="n">
        <v>5066</v>
      </c>
      <c r="G64">
        <f>VLOOKUP(D64,[6]Sheet1!$B:$X,16,0)</f>
        <v/>
      </c>
      <c r="H64">
        <f>G64/C64</f>
        <v/>
      </c>
      <c r="I64">
        <f>VLOOKUP(D64,[6]Sheet1!$B:$V,21,0)</f>
        <v/>
      </c>
      <c r="J64">
        <f>VLOOKUP(D64,[6]Sheet1!$B:$V,17,0)</f>
        <v/>
      </c>
      <c r="K64">
        <f>VLOOKUP(D64,[6]Sheet1!$B:$V,18,0)</f>
        <v/>
      </c>
      <c r="L64">
        <f>VLOOKUP(D64,[6]Sheet1!$B:$V,19,0)</f>
        <v/>
      </c>
      <c r="M64">
        <f>VLOOKUP(B64,[7]Sheet2!$A:$C,3,0)</f>
        <v/>
      </c>
      <c r="N64">
        <f>VLOOKUP(A64,'[8]Master-April24'!$A:$AP,42,0)</f>
        <v/>
      </c>
    </row>
    <row r="65">
      <c r="A65" t="inlineStr">
        <is>
          <t>5066-EACH-1</t>
        </is>
      </c>
      <c r="B65" t="inlineStr">
        <is>
          <t>B008005REQ</t>
        </is>
      </c>
      <c r="C65" t="n">
        <v>1</v>
      </c>
      <c r="D65" t="n">
        <v>5066</v>
      </c>
      <c r="G65">
        <f>VLOOKUP(D65,[6]Sheet1!$B:$X,16,0)</f>
        <v/>
      </c>
      <c r="H65">
        <f>G65/C65</f>
        <v/>
      </c>
      <c r="I65">
        <f>VLOOKUP(D65,[6]Sheet1!$B:$V,21,0)</f>
        <v/>
      </c>
      <c r="J65">
        <f>VLOOKUP(D65,[6]Sheet1!$B:$V,17,0)</f>
        <v/>
      </c>
      <c r="K65">
        <f>VLOOKUP(D65,[6]Sheet1!$B:$V,18,0)</f>
        <v/>
      </c>
      <c r="L65">
        <f>VLOOKUP(D65,[6]Sheet1!$B:$V,19,0)</f>
        <v/>
      </c>
      <c r="M65">
        <f>VLOOKUP(B65,[7]Sheet2!$A:$C,3,0)</f>
        <v/>
      </c>
      <c r="N65">
        <f>VLOOKUP(A65,'[8]Master-April24'!$A:$AP,42,0)</f>
        <v/>
      </c>
    </row>
    <row r="66">
      <c r="A66" t="inlineStr">
        <is>
          <t>572-EACH</t>
        </is>
      </c>
      <c r="B66" t="inlineStr">
        <is>
          <t>B07RP467JB</t>
        </is>
      </c>
      <c r="C66" t="n">
        <v>1</v>
      </c>
      <c r="D66" t="n">
        <v>572</v>
      </c>
      <c r="G66">
        <f>VLOOKUP(D66,[6]Sheet1!$B:$X,16,0)</f>
        <v/>
      </c>
      <c r="H66">
        <f>G66/C66</f>
        <v/>
      </c>
      <c r="I66">
        <f>VLOOKUP(D66,[6]Sheet1!$B:$V,21,0)</f>
        <v/>
      </c>
      <c r="J66">
        <f>VLOOKUP(D66,[6]Sheet1!$B:$V,17,0)</f>
        <v/>
      </c>
      <c r="K66">
        <f>VLOOKUP(D66,[6]Sheet1!$B:$V,18,0)</f>
        <v/>
      </c>
      <c r="L66">
        <f>VLOOKUP(D66,[6]Sheet1!$B:$V,19,0)</f>
        <v/>
      </c>
      <c r="M66">
        <f>VLOOKUP(B66,[7]Sheet2!$A:$C,3,0)</f>
        <v/>
      </c>
      <c r="N66">
        <f>VLOOKUP(A66,'[8]Master-April24'!$A:$AP,42,0)</f>
        <v/>
      </c>
    </row>
    <row r="67">
      <c r="A67" t="inlineStr">
        <is>
          <t>338-EACH</t>
        </is>
      </c>
      <c r="B67" t="inlineStr">
        <is>
          <t>B07S4BSLL5</t>
        </is>
      </c>
      <c r="C67" t="n">
        <v>1</v>
      </c>
      <c r="D67" t="n">
        <v>338</v>
      </c>
      <c r="E67">
        <f>VLOOKUP(D67,[6]Sheet1!$B:$X,23,0)</f>
        <v/>
      </c>
      <c r="F67">
        <f>E67/C67</f>
        <v/>
      </c>
      <c r="G67">
        <f>VLOOKUP(D67,[6]Sheet1!$B:$X,16,0)</f>
        <v/>
      </c>
      <c r="H67">
        <f>G67/C67</f>
        <v/>
      </c>
      <c r="I67">
        <f>VLOOKUP(D67,[6]Sheet1!$B:$V,21,0)</f>
        <v/>
      </c>
      <c r="J67">
        <f>VLOOKUP(D67,[6]Sheet1!$B:$V,17,0)</f>
        <v/>
      </c>
      <c r="K67">
        <f>VLOOKUP(D67,[6]Sheet1!$B:$V,18,0)</f>
        <v/>
      </c>
      <c r="L67">
        <f>VLOOKUP(D67,[6]Sheet1!$B:$V,19,0)</f>
        <v/>
      </c>
      <c r="M67">
        <f>VLOOKUP(B67,[7]Sheet2!$A:$C,3,0)</f>
        <v/>
      </c>
      <c r="N67">
        <f>VLOOKUP(A67,'[8]Master-April24'!$A:$AP,42,0)</f>
        <v/>
      </c>
    </row>
    <row r="68">
      <c r="A68" t="inlineStr">
        <is>
          <t>3103-EACH</t>
        </is>
      </c>
      <c r="B68" t="inlineStr">
        <is>
          <t>B003BSFCMY</t>
        </is>
      </c>
      <c r="C68" t="n">
        <v>1</v>
      </c>
      <c r="D68" t="n">
        <v>3103</v>
      </c>
      <c r="G68">
        <f>VLOOKUP(D68,[6]Sheet1!$B:$X,16,0)</f>
        <v/>
      </c>
      <c r="H68">
        <f>G68/C68</f>
        <v/>
      </c>
      <c r="I68">
        <f>VLOOKUP(D68,[6]Sheet1!$B:$V,21,0)</f>
        <v/>
      </c>
      <c r="J68">
        <f>VLOOKUP(D68,[6]Sheet1!$B:$V,17,0)</f>
        <v/>
      </c>
      <c r="K68">
        <f>VLOOKUP(D68,[6]Sheet1!$B:$V,18,0)</f>
        <v/>
      </c>
      <c r="L68">
        <f>VLOOKUP(D68,[6]Sheet1!$B:$V,19,0)</f>
        <v/>
      </c>
      <c r="M68">
        <f>VLOOKUP(B68,[7]Sheet2!$A:$C,3,0)</f>
        <v/>
      </c>
      <c r="N68">
        <f>VLOOKUP(A68,'[8]Master-April24'!$A:$AP,42,0)</f>
        <v/>
      </c>
    </row>
    <row r="69">
      <c r="A69" t="inlineStr">
        <is>
          <t>5045-EACH</t>
        </is>
      </c>
      <c r="B69" t="inlineStr">
        <is>
          <t>B07S94M6P6</t>
        </is>
      </c>
      <c r="C69" t="n">
        <v>1</v>
      </c>
      <c r="D69" t="n">
        <v>5045</v>
      </c>
      <c r="G69">
        <f>VLOOKUP(D69,[6]Sheet1!$B:$X,16,0)</f>
        <v/>
      </c>
      <c r="H69">
        <f>G69/C69</f>
        <v/>
      </c>
      <c r="I69">
        <f>VLOOKUP(D69,[6]Sheet1!$B:$V,21,0)</f>
        <v/>
      </c>
      <c r="J69">
        <f>VLOOKUP(D69,[6]Sheet1!$B:$V,17,0)</f>
        <v/>
      </c>
      <c r="K69">
        <f>VLOOKUP(D69,[6]Sheet1!$B:$V,18,0)</f>
        <v/>
      </c>
      <c r="L69">
        <f>VLOOKUP(D69,[6]Sheet1!$B:$V,19,0)</f>
        <v/>
      </c>
      <c r="M69">
        <f>VLOOKUP(B69,[7]Sheet2!$A:$C,3,0)</f>
        <v/>
      </c>
      <c r="N69">
        <f>VLOOKUP(A69,'[8]Master-April24'!$A:$AP,42,0)</f>
        <v/>
      </c>
    </row>
    <row r="70">
      <c r="A70" t="inlineStr">
        <is>
          <t>808-PACK2</t>
        </is>
      </c>
      <c r="B70" t="inlineStr">
        <is>
          <t>B09GD5961M</t>
        </is>
      </c>
      <c r="C70" t="n">
        <v>2</v>
      </c>
      <c r="D70" t="n">
        <v>808</v>
      </c>
      <c r="E70">
        <f>VLOOKUP(D70,[6]Sheet1!$B:$X,23,0)</f>
        <v/>
      </c>
      <c r="F70">
        <f>E70/C70</f>
        <v/>
      </c>
      <c r="G70">
        <f>VLOOKUP(D70,[6]Sheet1!$B:$X,16,0)</f>
        <v/>
      </c>
      <c r="H70">
        <f>G70/C70</f>
        <v/>
      </c>
      <c r="I70">
        <f>VLOOKUP(D70,[6]Sheet1!$B:$V,21,0)</f>
        <v/>
      </c>
      <c r="J70">
        <f>VLOOKUP(D70,[6]Sheet1!$B:$V,17,0)</f>
        <v/>
      </c>
      <c r="K70">
        <f>VLOOKUP(D70,[6]Sheet1!$B:$V,18,0)</f>
        <v/>
      </c>
      <c r="L70">
        <f>VLOOKUP(D70,[6]Sheet1!$B:$V,19,0)</f>
        <v/>
      </c>
      <c r="M70">
        <f>VLOOKUP(B70,[7]Sheet2!$A:$C,3,0)</f>
        <v/>
      </c>
      <c r="N70">
        <f>VLOOKUP(A70,'[8]Master-April24'!$A:$AP,42,0)</f>
        <v/>
      </c>
    </row>
    <row r="71">
      <c r="A71" t="inlineStr">
        <is>
          <t>5414-EACH</t>
        </is>
      </c>
      <c r="B71" t="inlineStr">
        <is>
          <t>B07TCRK63W</t>
        </is>
      </c>
      <c r="C71" t="n">
        <v>1</v>
      </c>
      <c r="D71" t="n">
        <v>5414</v>
      </c>
      <c r="G71">
        <f>VLOOKUP(D71,[6]Sheet1!$B:$X,16,0)</f>
        <v/>
      </c>
      <c r="H71">
        <f>G71/C71</f>
        <v/>
      </c>
      <c r="I71">
        <f>VLOOKUP(D71,[6]Sheet1!$B:$V,21,0)</f>
        <v/>
      </c>
      <c r="J71">
        <f>VLOOKUP(D71,[6]Sheet1!$B:$V,17,0)</f>
        <v/>
      </c>
      <c r="K71">
        <f>VLOOKUP(D71,[6]Sheet1!$B:$V,18,0)</f>
        <v/>
      </c>
      <c r="L71">
        <f>VLOOKUP(D71,[6]Sheet1!$B:$V,19,0)</f>
        <v/>
      </c>
      <c r="M71">
        <f>VLOOKUP(B71,[7]Sheet2!$A:$C,3,0)</f>
        <v/>
      </c>
      <c r="N71">
        <f>VLOOKUP(A71,'[8]Master-April24'!$A:$AP,42,0)</f>
        <v/>
      </c>
    </row>
    <row r="72">
      <c r="A72" t="inlineStr">
        <is>
          <t>735-EACH</t>
        </is>
      </c>
      <c r="B72" t="inlineStr">
        <is>
          <t>B0BKRCH9RQ</t>
        </is>
      </c>
      <c r="C72" t="n">
        <v>1</v>
      </c>
      <c r="D72" t="n">
        <v>735</v>
      </c>
      <c r="E72">
        <f>VLOOKUP(D72,[6]Sheet1!$B:$X,23,0)</f>
        <v/>
      </c>
      <c r="F72">
        <f>E72/C72</f>
        <v/>
      </c>
      <c r="G72">
        <f>VLOOKUP(D72,[6]Sheet1!$B:$X,16,0)</f>
        <v/>
      </c>
      <c r="H72">
        <f>G72/C72</f>
        <v/>
      </c>
      <c r="I72">
        <f>VLOOKUP(D72,[6]Sheet1!$B:$V,21,0)</f>
        <v/>
      </c>
      <c r="J72">
        <f>VLOOKUP(D72,[6]Sheet1!$B:$V,17,0)</f>
        <v/>
      </c>
      <c r="K72">
        <f>VLOOKUP(D72,[6]Sheet1!$B:$V,18,0)</f>
        <v/>
      </c>
      <c r="L72">
        <f>VLOOKUP(D72,[6]Sheet1!$B:$V,19,0)</f>
        <v/>
      </c>
      <c r="M72">
        <f>VLOOKUP(B72,[7]Sheet2!$A:$C,3,0)</f>
        <v/>
      </c>
      <c r="N72">
        <f>VLOOKUP(A72,'[8]Master-April24'!$A:$AP,42,0)</f>
        <v/>
      </c>
    </row>
    <row r="73">
      <c r="A73" t="inlineStr">
        <is>
          <t>5190-EACH</t>
        </is>
      </c>
      <c r="B73" t="inlineStr">
        <is>
          <t>B0BCMBR7L9</t>
        </is>
      </c>
      <c r="C73" t="n">
        <v>1</v>
      </c>
      <c r="D73" t="n">
        <v>5190</v>
      </c>
      <c r="E73">
        <f>VLOOKUP(D73,[6]Sheet1!$B:$X,23,0)</f>
        <v/>
      </c>
      <c r="F73">
        <f>E73/C73</f>
        <v/>
      </c>
      <c r="G73">
        <f>VLOOKUP(D73,[6]Sheet1!$B:$X,16,0)</f>
        <v/>
      </c>
      <c r="H73">
        <f>G73/C73</f>
        <v/>
      </c>
      <c r="I73">
        <f>VLOOKUP(D73,[6]Sheet1!$B:$V,21,0)</f>
        <v/>
      </c>
      <c r="J73">
        <f>VLOOKUP(D73,[6]Sheet1!$B:$V,17,0)</f>
        <v/>
      </c>
      <c r="K73">
        <f>VLOOKUP(D73,[6]Sheet1!$B:$V,18,0)</f>
        <v/>
      </c>
      <c r="L73">
        <f>VLOOKUP(D73,[6]Sheet1!$B:$V,19,0)</f>
        <v/>
      </c>
      <c r="M73">
        <f>VLOOKUP(B73,[7]Sheet2!$A:$C,3,0)</f>
        <v/>
      </c>
      <c r="N73">
        <f>VLOOKUP(A73,'[8]Master-April24'!$A:$AP,42,0)</f>
        <v/>
      </c>
    </row>
    <row r="74">
      <c r="A74" t="inlineStr">
        <is>
          <t>4107-EACH</t>
        </is>
      </c>
      <c r="B74" t="inlineStr">
        <is>
          <t>B07Q84RJLP</t>
        </is>
      </c>
      <c r="C74" t="n">
        <v>1</v>
      </c>
      <c r="D74" t="n">
        <v>4107</v>
      </c>
      <c r="G74">
        <f>VLOOKUP(D74,[6]Sheet1!$B:$X,16,0)</f>
        <v/>
      </c>
      <c r="H74">
        <f>G74/C74</f>
        <v/>
      </c>
      <c r="I74">
        <f>VLOOKUP(D74,[6]Sheet1!$B:$V,21,0)</f>
        <v/>
      </c>
      <c r="J74">
        <f>VLOOKUP(D74,[6]Sheet1!$B:$V,17,0)</f>
        <v/>
      </c>
      <c r="K74">
        <f>VLOOKUP(D74,[6]Sheet1!$B:$V,18,0)</f>
        <v/>
      </c>
      <c r="L74">
        <f>VLOOKUP(D74,[6]Sheet1!$B:$V,19,0)</f>
        <v/>
      </c>
      <c r="M74">
        <f>VLOOKUP(B74,[7]Sheet2!$A:$C,3,0)</f>
        <v/>
      </c>
      <c r="N74">
        <f>VLOOKUP(A74,'[8]Master-April24'!$A:$AP,42,0)</f>
        <v/>
      </c>
    </row>
    <row r="75">
      <c r="A75" t="inlineStr">
        <is>
          <t>929-EACH</t>
        </is>
      </c>
      <c r="B75" t="inlineStr">
        <is>
          <t>B00GTJD0V2</t>
        </is>
      </c>
      <c r="C75" t="n">
        <v>1</v>
      </c>
      <c r="D75" t="n">
        <v>929</v>
      </c>
      <c r="E75">
        <f>VLOOKUP(D75,[6]Sheet1!$B:$X,23,0)</f>
        <v/>
      </c>
      <c r="F75">
        <f>E75/C75</f>
        <v/>
      </c>
      <c r="G75">
        <f>VLOOKUP(D75,[6]Sheet1!$B:$X,16,0)</f>
        <v/>
      </c>
      <c r="H75">
        <f>G75/C75</f>
        <v/>
      </c>
      <c r="I75">
        <f>VLOOKUP(D75,[6]Sheet1!$B:$V,21,0)</f>
        <v/>
      </c>
      <c r="J75">
        <f>VLOOKUP(D75,[6]Sheet1!$B:$V,17,0)</f>
        <v/>
      </c>
      <c r="K75">
        <f>VLOOKUP(D75,[6]Sheet1!$B:$V,18,0)</f>
        <v/>
      </c>
      <c r="L75">
        <f>VLOOKUP(D75,[6]Sheet1!$B:$V,19,0)</f>
        <v/>
      </c>
      <c r="M75">
        <f>VLOOKUP(B75,[7]Sheet2!$A:$C,3,0)</f>
        <v/>
      </c>
      <c r="N75">
        <f>VLOOKUP(A75,'[8]Master-April24'!$A:$AP,42,0)</f>
        <v/>
      </c>
    </row>
    <row r="76">
      <c r="A76" t="inlineStr">
        <is>
          <t>573-EACH</t>
        </is>
      </c>
      <c r="B76" t="inlineStr">
        <is>
          <t>B003BLQHZ2</t>
        </is>
      </c>
      <c r="C76" t="n">
        <v>1</v>
      </c>
      <c r="D76" t="n">
        <v>573</v>
      </c>
      <c r="G76">
        <f>VLOOKUP(D76,[6]Sheet1!$B:$X,16,0)</f>
        <v/>
      </c>
      <c r="H76">
        <f>G76/C76</f>
        <v/>
      </c>
      <c r="I76">
        <f>VLOOKUP(D76,[6]Sheet1!$B:$V,21,0)</f>
        <v/>
      </c>
      <c r="J76">
        <f>VLOOKUP(D76,[6]Sheet1!$B:$V,17,0)</f>
        <v/>
      </c>
      <c r="K76">
        <f>VLOOKUP(D76,[6]Sheet1!$B:$V,18,0)</f>
        <v/>
      </c>
      <c r="L76">
        <f>VLOOKUP(D76,[6]Sheet1!$B:$V,19,0)</f>
        <v/>
      </c>
      <c r="M76">
        <f>VLOOKUP(B76,[7]Sheet2!$A:$C,3,0)</f>
        <v/>
      </c>
      <c r="N76">
        <f>VLOOKUP(A76,'[8]Master-April24'!$A:$AP,42,0)</f>
        <v/>
      </c>
    </row>
    <row r="77">
      <c r="A77" t="inlineStr">
        <is>
          <t>2309-EACH</t>
        </is>
      </c>
      <c r="B77" t="inlineStr">
        <is>
          <t>B0BP5FBZKF</t>
        </is>
      </c>
      <c r="C77" t="n">
        <v>1</v>
      </c>
      <c r="D77" t="n">
        <v>2309</v>
      </c>
      <c r="E77">
        <f>VLOOKUP(D77,[6]Sheet1!$B:$X,23,0)</f>
        <v/>
      </c>
      <c r="F77">
        <f>E77/C77</f>
        <v/>
      </c>
      <c r="G77">
        <f>VLOOKUP(D77,[6]Sheet1!$B:$X,16,0)</f>
        <v/>
      </c>
      <c r="H77">
        <f>G77/C77</f>
        <v/>
      </c>
      <c r="I77">
        <f>VLOOKUP(D77,[6]Sheet1!$B:$V,21,0)</f>
        <v/>
      </c>
      <c r="J77">
        <f>VLOOKUP(D77,[6]Sheet1!$B:$V,17,0)</f>
        <v/>
      </c>
      <c r="K77">
        <f>VLOOKUP(D77,[6]Sheet1!$B:$V,18,0)</f>
        <v/>
      </c>
      <c r="L77">
        <f>VLOOKUP(D77,[6]Sheet1!$B:$V,19,0)</f>
        <v/>
      </c>
      <c r="M77">
        <f>VLOOKUP(B77,[7]Sheet2!$A:$C,3,0)</f>
        <v/>
      </c>
      <c r="N77">
        <f>VLOOKUP(A77,'[8]Master-April24'!$A:$AP,42,0)</f>
        <v/>
      </c>
    </row>
    <row r="78">
      <c r="A78" t="inlineStr">
        <is>
          <t>1502-SET2</t>
        </is>
      </c>
      <c r="B78" t="inlineStr">
        <is>
          <t>B084JMW3MJ</t>
        </is>
      </c>
      <c r="C78" t="n">
        <v>2</v>
      </c>
      <c r="D78" t="n">
        <v>1502</v>
      </c>
      <c r="E78">
        <f>VLOOKUP(D78,[6]Sheet1!$B:$X,23,0)</f>
        <v/>
      </c>
      <c r="F78">
        <f>E78/C78</f>
        <v/>
      </c>
      <c r="G78">
        <f>VLOOKUP(D78,[6]Sheet1!$B:$X,16,0)</f>
        <v/>
      </c>
      <c r="H78">
        <f>G78/C78</f>
        <v/>
      </c>
      <c r="I78">
        <f>VLOOKUP(D78,[6]Sheet1!$B:$V,21,0)</f>
        <v/>
      </c>
      <c r="J78">
        <f>VLOOKUP(D78,[6]Sheet1!$B:$V,17,0)</f>
        <v/>
      </c>
      <c r="K78">
        <f>VLOOKUP(D78,[6]Sheet1!$B:$V,18,0)</f>
        <v/>
      </c>
      <c r="L78">
        <f>VLOOKUP(D78,[6]Sheet1!$B:$V,19,0)</f>
        <v/>
      </c>
      <c r="M78">
        <f>VLOOKUP(B78,[7]Sheet2!$A:$C,3,0)</f>
        <v/>
      </c>
      <c r="N78">
        <f>VLOOKUP(A78,'[8]Master-April24'!$A:$AP,42,0)</f>
        <v/>
      </c>
    </row>
    <row r="79">
      <c r="A79" t="inlineStr">
        <is>
          <t>302-EACH</t>
        </is>
      </c>
      <c r="B79" t="inlineStr">
        <is>
          <t>B00CDB9FSW</t>
        </is>
      </c>
      <c r="C79" t="n">
        <v>1</v>
      </c>
      <c r="D79" t="n">
        <v>302</v>
      </c>
      <c r="E79">
        <f>VLOOKUP(D79,[6]Sheet1!$B:$X,23,0)</f>
        <v/>
      </c>
      <c r="F79">
        <f>E79/C79</f>
        <v/>
      </c>
      <c r="G79">
        <f>VLOOKUP(D79,[6]Sheet1!$B:$X,16,0)</f>
        <v/>
      </c>
      <c r="H79">
        <f>G79/C79</f>
        <v/>
      </c>
      <c r="I79">
        <f>VLOOKUP(D79,[6]Sheet1!$B:$V,21,0)</f>
        <v/>
      </c>
      <c r="J79">
        <f>VLOOKUP(D79,[6]Sheet1!$B:$V,17,0)</f>
        <v/>
      </c>
      <c r="K79">
        <f>VLOOKUP(D79,[6]Sheet1!$B:$V,18,0)</f>
        <v/>
      </c>
      <c r="L79">
        <f>VLOOKUP(D79,[6]Sheet1!$B:$V,19,0)</f>
        <v/>
      </c>
      <c r="M79">
        <f>VLOOKUP(B79,[7]Sheet2!$A:$C,3,0)</f>
        <v/>
      </c>
      <c r="N79">
        <f>VLOOKUP(A79,'[8]Master-April24'!$A:$AP,42,0)</f>
        <v/>
      </c>
    </row>
    <row r="80">
      <c r="A80" t="inlineStr">
        <is>
          <t>3130-SET6</t>
        </is>
      </c>
      <c r="B80" t="inlineStr">
        <is>
          <t>B07QC4LBSK</t>
        </is>
      </c>
      <c r="C80" t="n">
        <v>6</v>
      </c>
      <c r="D80" t="n">
        <v>3130</v>
      </c>
      <c r="G80">
        <f>VLOOKUP(D80,[6]Sheet1!$B:$X,16,0)</f>
        <v/>
      </c>
      <c r="H80">
        <f>G80/C80</f>
        <v/>
      </c>
      <c r="I80">
        <f>VLOOKUP(D80,[6]Sheet1!$B:$V,21,0)</f>
        <v/>
      </c>
      <c r="J80">
        <f>VLOOKUP(D80,[6]Sheet1!$B:$V,17,0)</f>
        <v/>
      </c>
      <c r="K80">
        <f>VLOOKUP(D80,[6]Sheet1!$B:$V,18,0)</f>
        <v/>
      </c>
      <c r="L80">
        <f>VLOOKUP(D80,[6]Sheet1!$B:$V,19,0)</f>
        <v/>
      </c>
      <c r="M80">
        <f>VLOOKUP(B80,[7]Sheet2!$A:$C,3,0)</f>
        <v/>
      </c>
      <c r="N80">
        <f>VLOOKUP(A80,'[8]Master-April24'!$A:$AP,42,0)</f>
        <v/>
      </c>
    </row>
    <row r="81">
      <c r="A81" t="inlineStr">
        <is>
          <t>3109-EACH</t>
        </is>
      </c>
      <c r="B81" t="inlineStr">
        <is>
          <t>B001GE6ACG</t>
        </is>
      </c>
      <c r="C81" t="n">
        <v>1</v>
      </c>
      <c r="D81" t="n">
        <v>3109</v>
      </c>
      <c r="G81">
        <f>VLOOKUP(D81,[6]Sheet1!$B:$X,16,0)</f>
        <v/>
      </c>
      <c r="H81">
        <f>G81/C81</f>
        <v/>
      </c>
      <c r="I81">
        <f>VLOOKUP(D81,[6]Sheet1!$B:$V,21,0)</f>
        <v/>
      </c>
      <c r="J81">
        <f>VLOOKUP(D81,[6]Sheet1!$B:$V,17,0)</f>
        <v/>
      </c>
      <c r="K81">
        <f>VLOOKUP(D81,[6]Sheet1!$B:$V,18,0)</f>
        <v/>
      </c>
      <c r="L81">
        <f>VLOOKUP(D81,[6]Sheet1!$B:$V,19,0)</f>
        <v/>
      </c>
      <c r="M81">
        <f>VLOOKUP(B81,[7]Sheet2!$A:$C,3,0)</f>
        <v/>
      </c>
      <c r="N81">
        <f>VLOOKUP(A81,'[8]Master-April24'!$A:$AP,42,0)</f>
        <v/>
      </c>
    </row>
    <row r="82">
      <c r="A82" t="inlineStr">
        <is>
          <t>306-EACH</t>
        </is>
      </c>
      <c r="B82" t="inlineStr">
        <is>
          <t>B003BMX6SC</t>
        </is>
      </c>
      <c r="C82" t="n">
        <v>1</v>
      </c>
      <c r="D82" t="n">
        <v>306</v>
      </c>
      <c r="E82">
        <f>VLOOKUP(D82,[6]Sheet1!$B:$X,23,0)</f>
        <v/>
      </c>
      <c r="F82">
        <f>E82/C82</f>
        <v/>
      </c>
      <c r="G82">
        <f>VLOOKUP(D82,[6]Sheet1!$B:$X,16,0)</f>
        <v/>
      </c>
      <c r="H82">
        <f>G82/C82</f>
        <v/>
      </c>
      <c r="I82">
        <f>VLOOKUP(D82,[6]Sheet1!$B:$V,21,0)</f>
        <v/>
      </c>
      <c r="J82">
        <f>VLOOKUP(D82,[6]Sheet1!$B:$V,17,0)</f>
        <v/>
      </c>
      <c r="K82">
        <f>VLOOKUP(D82,[6]Sheet1!$B:$V,18,0)</f>
        <v/>
      </c>
      <c r="L82">
        <f>VLOOKUP(D82,[6]Sheet1!$B:$V,19,0)</f>
        <v/>
      </c>
      <c r="M82">
        <f>VLOOKUP(B82,[7]Sheet2!$A:$C,3,0)</f>
        <v/>
      </c>
      <c r="N82">
        <f>VLOOKUP(A82,'[8]Master-April24'!$A:$AP,42,0)</f>
        <v/>
      </c>
    </row>
    <row r="83">
      <c r="A83" t="inlineStr">
        <is>
          <t>4146-EACH</t>
        </is>
      </c>
      <c r="B83" t="inlineStr">
        <is>
          <t>B07Q97RZJC</t>
        </is>
      </c>
      <c r="C83" t="n">
        <v>1</v>
      </c>
      <c r="D83" t="n">
        <v>4146</v>
      </c>
      <c r="G83">
        <f>VLOOKUP(D83,[6]Sheet1!$B:$X,16,0)</f>
        <v/>
      </c>
      <c r="H83">
        <f>G83/C83</f>
        <v/>
      </c>
      <c r="I83">
        <f>VLOOKUP(D83,[6]Sheet1!$B:$V,21,0)</f>
        <v/>
      </c>
      <c r="J83">
        <f>VLOOKUP(D83,[6]Sheet1!$B:$V,17,0)</f>
        <v/>
      </c>
      <c r="K83">
        <f>VLOOKUP(D83,[6]Sheet1!$B:$V,18,0)</f>
        <v/>
      </c>
      <c r="L83">
        <f>VLOOKUP(D83,[6]Sheet1!$B:$V,19,0)</f>
        <v/>
      </c>
      <c r="M83">
        <f>VLOOKUP(B83,[7]Sheet2!$A:$C,3,0)</f>
        <v/>
      </c>
      <c r="N83">
        <f>VLOOKUP(A83,'[8]Master-April24'!$A:$AP,42,0)</f>
        <v/>
      </c>
    </row>
    <row r="84">
      <c r="A84" t="inlineStr">
        <is>
          <t>2202-PACK2</t>
        </is>
      </c>
      <c r="B84" t="inlineStr">
        <is>
          <t>B09BBPZQBV</t>
        </is>
      </c>
      <c r="C84" t="n">
        <v>2</v>
      </c>
      <c r="D84" t="n">
        <v>2202</v>
      </c>
      <c r="E84">
        <f>VLOOKUP(D84,[6]Sheet1!$B:$X,23,0)</f>
        <v/>
      </c>
      <c r="F84">
        <f>E84/C84</f>
        <v/>
      </c>
      <c r="G84">
        <f>VLOOKUP(D84,[6]Sheet1!$B:$X,16,0)</f>
        <v/>
      </c>
      <c r="H84">
        <f>G84/C84</f>
        <v/>
      </c>
      <c r="I84">
        <f>VLOOKUP(D84,[6]Sheet1!$B:$V,21,0)</f>
        <v/>
      </c>
      <c r="J84">
        <f>VLOOKUP(D84,[6]Sheet1!$B:$V,17,0)</f>
        <v/>
      </c>
      <c r="K84">
        <f>VLOOKUP(D84,[6]Sheet1!$B:$V,18,0)</f>
        <v/>
      </c>
      <c r="L84">
        <f>VLOOKUP(D84,[6]Sheet1!$B:$V,19,0)</f>
        <v/>
      </c>
      <c r="M84">
        <f>VLOOKUP(B84,[7]Sheet2!$A:$C,3,0)</f>
        <v/>
      </c>
      <c r="N84">
        <f>VLOOKUP(A84,'[8]Master-April24'!$A:$AP,42,0)</f>
        <v/>
      </c>
    </row>
    <row r="85">
      <c r="A85" t="inlineStr">
        <is>
          <t>3107-EACH</t>
        </is>
      </c>
      <c r="B85" t="inlineStr">
        <is>
          <t>B07S4GZW7L</t>
        </is>
      </c>
      <c r="C85" t="n">
        <v>1</v>
      </c>
      <c r="D85" t="n">
        <v>3107</v>
      </c>
      <c r="E85">
        <f>VLOOKUP(D85,[6]Sheet1!$B:$X,23,0)</f>
        <v/>
      </c>
      <c r="F85">
        <f>E85/C85</f>
        <v/>
      </c>
      <c r="G85">
        <f>VLOOKUP(D85,[6]Sheet1!$B:$X,16,0)</f>
        <v/>
      </c>
      <c r="H85">
        <f>G85/C85</f>
        <v/>
      </c>
      <c r="I85">
        <f>VLOOKUP(D85,[6]Sheet1!$B:$V,21,0)</f>
        <v/>
      </c>
      <c r="J85">
        <f>VLOOKUP(D85,[6]Sheet1!$B:$V,17,0)</f>
        <v/>
      </c>
      <c r="K85">
        <f>VLOOKUP(D85,[6]Sheet1!$B:$V,18,0)</f>
        <v/>
      </c>
      <c r="L85">
        <f>VLOOKUP(D85,[6]Sheet1!$B:$V,19,0)</f>
        <v/>
      </c>
      <c r="M85">
        <f>VLOOKUP(B85,[7]Sheet2!$A:$C,3,0)</f>
        <v/>
      </c>
      <c r="N85">
        <f>VLOOKUP(A85,'[8]Master-April24'!$A:$AP,42,0)</f>
        <v/>
      </c>
    </row>
    <row r="86">
      <c r="A86" t="inlineStr">
        <is>
          <t>781-EACH</t>
        </is>
      </c>
      <c r="B86" t="inlineStr">
        <is>
          <t>B00FBOIJMG</t>
        </is>
      </c>
      <c r="C86" t="n">
        <v>1</v>
      </c>
      <c r="D86" t="n">
        <v>781</v>
      </c>
      <c r="E86">
        <f>VLOOKUP(D86,[6]Sheet1!$B:$X,23,0)</f>
        <v/>
      </c>
      <c r="F86">
        <f>E86/C86</f>
        <v/>
      </c>
      <c r="G86">
        <f>VLOOKUP(D86,[6]Sheet1!$B:$X,16,0)</f>
        <v/>
      </c>
      <c r="H86">
        <f>G86/C86</f>
        <v/>
      </c>
      <c r="I86">
        <f>VLOOKUP(D86,[6]Sheet1!$B:$V,21,0)</f>
        <v/>
      </c>
      <c r="J86">
        <f>VLOOKUP(D86,[6]Sheet1!$B:$V,17,0)</f>
        <v/>
      </c>
      <c r="K86">
        <f>VLOOKUP(D86,[6]Sheet1!$B:$V,18,0)</f>
        <v/>
      </c>
      <c r="L86">
        <f>VLOOKUP(D86,[6]Sheet1!$B:$V,19,0)</f>
        <v/>
      </c>
      <c r="M86">
        <f>VLOOKUP(B86,[7]Sheet2!$A:$C,3,0)</f>
        <v/>
      </c>
      <c r="N86">
        <f>VLOOKUP(A86,'[8]Master-April24'!$A:$AP,42,0)</f>
        <v/>
      </c>
    </row>
    <row r="87">
      <c r="A87" t="inlineStr">
        <is>
          <t>41166-EACH</t>
        </is>
      </c>
      <c r="B87" t="inlineStr">
        <is>
          <t>B09MDRGNCP</t>
        </is>
      </c>
      <c r="C87" t="n">
        <v>1</v>
      </c>
      <c r="D87" t="n">
        <v>41166</v>
      </c>
      <c r="G87">
        <f>VLOOKUP(D87,[6]Sheet1!$B:$X,16,0)</f>
        <v/>
      </c>
      <c r="H87">
        <f>G87/C87</f>
        <v/>
      </c>
      <c r="I87">
        <f>VLOOKUP(D87,[6]Sheet1!$B:$V,21,0)</f>
        <v/>
      </c>
      <c r="J87">
        <f>VLOOKUP(D87,[6]Sheet1!$B:$V,17,0)</f>
        <v/>
      </c>
      <c r="K87">
        <f>VLOOKUP(D87,[6]Sheet1!$B:$V,18,0)</f>
        <v/>
      </c>
      <c r="L87">
        <f>VLOOKUP(D87,[6]Sheet1!$B:$V,19,0)</f>
        <v/>
      </c>
      <c r="M87">
        <f>VLOOKUP(B87,[7]Sheet2!$A:$C,3,0)</f>
        <v/>
      </c>
      <c r="N87">
        <f>VLOOKUP(A87,'[8]Master-April24'!$A:$AP,42,0)</f>
        <v/>
      </c>
    </row>
    <row r="88">
      <c r="A88" t="inlineStr">
        <is>
          <t>41166-EACH-1</t>
        </is>
      </c>
      <c r="B88" t="inlineStr">
        <is>
          <t>B09MDRGNCP</t>
        </is>
      </c>
      <c r="C88" t="n">
        <v>1</v>
      </c>
      <c r="D88" t="n">
        <v>41166</v>
      </c>
      <c r="G88">
        <f>VLOOKUP(D88,[6]Sheet1!$B:$X,16,0)</f>
        <v/>
      </c>
      <c r="H88">
        <f>G88/C88</f>
        <v/>
      </c>
      <c r="I88">
        <f>VLOOKUP(D88,[6]Sheet1!$B:$V,21,0)</f>
        <v/>
      </c>
      <c r="J88">
        <f>VLOOKUP(D88,[6]Sheet1!$B:$V,17,0)</f>
        <v/>
      </c>
      <c r="K88">
        <f>VLOOKUP(D88,[6]Sheet1!$B:$V,18,0)</f>
        <v/>
      </c>
      <c r="L88">
        <f>VLOOKUP(D88,[6]Sheet1!$B:$V,19,0)</f>
        <v/>
      </c>
      <c r="M88">
        <f>VLOOKUP(B88,[7]Sheet2!$A:$C,3,0)</f>
        <v/>
      </c>
      <c r="N88">
        <f>VLOOKUP(A88,'[8]Master-April24'!$A:$AP,42,0)</f>
        <v/>
      </c>
    </row>
    <row r="89">
      <c r="A89" t="inlineStr">
        <is>
          <t>6003-EACH</t>
        </is>
      </c>
      <c r="B89" t="inlineStr">
        <is>
          <t>B002URU9G6</t>
        </is>
      </c>
      <c r="C89" t="n">
        <v>1</v>
      </c>
      <c r="D89" t="n">
        <v>6003</v>
      </c>
      <c r="E89">
        <f>VLOOKUP(D89,[6]Sheet1!$B:$X,23,0)</f>
        <v/>
      </c>
      <c r="F89">
        <f>E89/C89</f>
        <v/>
      </c>
      <c r="G89">
        <f>VLOOKUP(D89,[6]Sheet1!$B:$X,16,0)</f>
        <v/>
      </c>
      <c r="H89">
        <f>G89/C89</f>
        <v/>
      </c>
      <c r="I89">
        <f>VLOOKUP(D89,[6]Sheet1!$B:$V,21,0)</f>
        <v/>
      </c>
      <c r="J89">
        <f>VLOOKUP(D89,[6]Sheet1!$B:$V,17,0)</f>
        <v/>
      </c>
      <c r="K89">
        <f>VLOOKUP(D89,[6]Sheet1!$B:$V,18,0)</f>
        <v/>
      </c>
      <c r="L89">
        <f>VLOOKUP(D89,[6]Sheet1!$B:$V,19,0)</f>
        <v/>
      </c>
      <c r="M89">
        <f>VLOOKUP(B89,[7]Sheet2!$A:$C,3,0)</f>
        <v/>
      </c>
      <c r="N89">
        <f>VLOOKUP(A89,'[8]Master-April24'!$A:$AP,42,0)</f>
        <v/>
      </c>
    </row>
    <row r="90">
      <c r="A90" t="inlineStr">
        <is>
          <t>6301-PACK2</t>
        </is>
      </c>
      <c r="B90" t="inlineStr">
        <is>
          <t>B08P3T1TWJ</t>
        </is>
      </c>
      <c r="C90" t="n">
        <v>2</v>
      </c>
      <c r="D90" t="n">
        <v>6301</v>
      </c>
      <c r="E90">
        <f>VLOOKUP(D90,[6]Sheet1!$B:$X,23,0)</f>
        <v/>
      </c>
      <c r="F90">
        <f>E90/C90</f>
        <v/>
      </c>
      <c r="G90">
        <f>VLOOKUP(D90,[6]Sheet1!$B:$X,16,0)</f>
        <v/>
      </c>
      <c r="H90">
        <f>G90/C90</f>
        <v/>
      </c>
      <c r="I90">
        <f>VLOOKUP(D90,[6]Sheet1!$B:$V,21,0)</f>
        <v/>
      </c>
      <c r="J90">
        <f>VLOOKUP(D90,[6]Sheet1!$B:$V,17,0)</f>
        <v/>
      </c>
      <c r="K90">
        <f>VLOOKUP(D90,[6]Sheet1!$B:$V,18,0)</f>
        <v/>
      </c>
      <c r="L90">
        <f>VLOOKUP(D90,[6]Sheet1!$B:$V,19,0)</f>
        <v/>
      </c>
      <c r="M90">
        <f>VLOOKUP(B90,[7]Sheet2!$A:$C,3,0)</f>
        <v/>
      </c>
      <c r="N90">
        <f>VLOOKUP(A90,'[8]Master-April24'!$A:$AP,42,0)</f>
        <v/>
      </c>
    </row>
    <row r="91">
      <c r="A91" t="inlineStr">
        <is>
          <t>5011-EACH</t>
        </is>
      </c>
      <c r="B91" t="inlineStr">
        <is>
          <t>B001BO40DC</t>
        </is>
      </c>
      <c r="C91" t="n">
        <v>1</v>
      </c>
      <c r="D91" t="n">
        <v>5011</v>
      </c>
      <c r="G91">
        <f>VLOOKUP(D91,[6]Sheet1!$B:$X,16,0)</f>
        <v/>
      </c>
      <c r="H91">
        <f>G91/C91</f>
        <v/>
      </c>
      <c r="I91">
        <f>VLOOKUP(D91,[6]Sheet1!$B:$V,21,0)</f>
        <v/>
      </c>
      <c r="J91">
        <f>VLOOKUP(D91,[6]Sheet1!$B:$V,17,0)</f>
        <v/>
      </c>
      <c r="K91">
        <f>VLOOKUP(D91,[6]Sheet1!$B:$V,18,0)</f>
        <v/>
      </c>
      <c r="L91">
        <f>VLOOKUP(D91,[6]Sheet1!$B:$V,19,0)</f>
        <v/>
      </c>
      <c r="M91">
        <f>VLOOKUP(B91,[7]Sheet2!$A:$C,3,0)</f>
        <v/>
      </c>
      <c r="N91">
        <f>VLOOKUP(A91,'[8]Master-April24'!$A:$AP,42,0)</f>
        <v/>
      </c>
    </row>
    <row r="92">
      <c r="A92" t="inlineStr">
        <is>
          <t>4103-EACH</t>
        </is>
      </c>
      <c r="B92" t="inlineStr">
        <is>
          <t>B07Q8ZFP5P</t>
        </is>
      </c>
      <c r="C92" t="n">
        <v>1</v>
      </c>
      <c r="D92" t="n">
        <v>4103</v>
      </c>
      <c r="G92">
        <f>VLOOKUP(D92,[6]Sheet1!$B:$X,16,0)</f>
        <v/>
      </c>
      <c r="H92">
        <f>G92/C92</f>
        <v/>
      </c>
      <c r="I92">
        <f>VLOOKUP(D92,[6]Sheet1!$B:$V,21,0)</f>
        <v/>
      </c>
      <c r="J92">
        <f>VLOOKUP(D92,[6]Sheet1!$B:$V,17,0)</f>
        <v/>
      </c>
      <c r="K92">
        <f>VLOOKUP(D92,[6]Sheet1!$B:$V,18,0)</f>
        <v/>
      </c>
      <c r="L92">
        <f>VLOOKUP(D92,[6]Sheet1!$B:$V,19,0)</f>
        <v/>
      </c>
      <c r="M92">
        <f>VLOOKUP(B92,[7]Sheet2!$A:$C,3,0)</f>
        <v/>
      </c>
      <c r="N92">
        <f>VLOOKUP(A92,'[8]Master-April24'!$A:$AP,42,0)</f>
        <v/>
      </c>
    </row>
    <row r="93">
      <c r="A93" t="inlineStr">
        <is>
          <t>903-EACH</t>
        </is>
      </c>
      <c r="B93" t="inlineStr">
        <is>
          <t>B0018ML7KG</t>
        </is>
      </c>
      <c r="C93" t="n">
        <v>1</v>
      </c>
      <c r="D93" t="n">
        <v>903</v>
      </c>
      <c r="E93">
        <f>VLOOKUP(D93,[6]Sheet1!$B:$X,23,0)</f>
        <v/>
      </c>
      <c r="F93">
        <f>E93/C93</f>
        <v/>
      </c>
      <c r="G93">
        <f>VLOOKUP(D93,[6]Sheet1!$B:$X,16,0)</f>
        <v/>
      </c>
      <c r="H93">
        <f>G93/C93</f>
        <v/>
      </c>
      <c r="I93">
        <f>VLOOKUP(D93,[6]Sheet1!$B:$V,21,0)</f>
        <v/>
      </c>
      <c r="J93">
        <f>VLOOKUP(D93,[6]Sheet1!$B:$V,17,0)</f>
        <v/>
      </c>
      <c r="K93">
        <f>VLOOKUP(D93,[6]Sheet1!$B:$V,18,0)</f>
        <v/>
      </c>
      <c r="L93">
        <f>VLOOKUP(D93,[6]Sheet1!$B:$V,19,0)</f>
        <v/>
      </c>
      <c r="M93">
        <f>VLOOKUP(B93,[7]Sheet2!$A:$C,3,0)</f>
        <v/>
      </c>
      <c r="N93">
        <f>VLOOKUP(A93,'[8]Master-April24'!$A:$AP,42,0)</f>
        <v/>
      </c>
    </row>
    <row r="94">
      <c r="A94" t="inlineStr">
        <is>
          <t>529-EACH</t>
        </is>
      </c>
      <c r="B94" t="inlineStr">
        <is>
          <t>B07S9HP4W5</t>
        </is>
      </c>
      <c r="C94" t="n">
        <v>1</v>
      </c>
      <c r="D94" t="n">
        <v>529</v>
      </c>
      <c r="G94">
        <f>VLOOKUP(D94,[6]Sheet1!$B:$X,16,0)</f>
        <v/>
      </c>
      <c r="H94">
        <f>G94/C94</f>
        <v/>
      </c>
      <c r="I94">
        <f>VLOOKUP(D94,[6]Sheet1!$B:$V,21,0)</f>
        <v/>
      </c>
      <c r="J94">
        <f>VLOOKUP(D94,[6]Sheet1!$B:$V,17,0)</f>
        <v/>
      </c>
      <c r="K94">
        <f>VLOOKUP(D94,[6]Sheet1!$B:$V,18,0)</f>
        <v/>
      </c>
      <c r="L94">
        <f>VLOOKUP(D94,[6]Sheet1!$B:$V,19,0)</f>
        <v/>
      </c>
      <c r="M94">
        <f>VLOOKUP(B94,[7]Sheet2!$A:$C,3,0)</f>
        <v/>
      </c>
      <c r="N94">
        <f>VLOOKUP(A94,'[8]Master-April24'!$A:$AP,42,0)</f>
        <v/>
      </c>
    </row>
    <row r="95">
      <c r="A95" t="inlineStr">
        <is>
          <t>3161-EACH</t>
        </is>
      </c>
      <c r="B95" t="inlineStr">
        <is>
          <t>B08FK78Z2B</t>
        </is>
      </c>
      <c r="C95" t="n">
        <v>1</v>
      </c>
      <c r="D95" t="n">
        <v>3161</v>
      </c>
      <c r="G95">
        <f>VLOOKUP(D95,[6]Sheet1!$B:$X,16,0)</f>
        <v/>
      </c>
      <c r="H95">
        <f>G95/C95</f>
        <v/>
      </c>
      <c r="I95">
        <f>VLOOKUP(D95,[6]Sheet1!$B:$V,21,0)</f>
        <v/>
      </c>
      <c r="J95">
        <f>VLOOKUP(D95,[6]Sheet1!$B:$V,17,0)</f>
        <v/>
      </c>
      <c r="K95">
        <f>VLOOKUP(D95,[6]Sheet1!$B:$V,18,0)</f>
        <v/>
      </c>
      <c r="L95">
        <f>VLOOKUP(D95,[6]Sheet1!$B:$V,19,0)</f>
        <v/>
      </c>
      <c r="M95">
        <f>VLOOKUP(B95,[7]Sheet2!$A:$C,3,0)</f>
        <v/>
      </c>
      <c r="N95">
        <f>VLOOKUP(A95,'[8]Master-April24'!$A:$AP,42,0)</f>
        <v/>
      </c>
    </row>
    <row r="96">
      <c r="A96" t="inlineStr">
        <is>
          <t>4102-EACH</t>
        </is>
      </c>
      <c r="B96" t="inlineStr">
        <is>
          <t>B07Q8WY4R5</t>
        </is>
      </c>
      <c r="C96" t="n">
        <v>1</v>
      </c>
      <c r="D96" t="n">
        <v>4102</v>
      </c>
      <c r="G96">
        <f>VLOOKUP(D96,[6]Sheet1!$B:$X,16,0)</f>
        <v/>
      </c>
      <c r="H96">
        <f>G96/C96</f>
        <v/>
      </c>
      <c r="I96">
        <f>VLOOKUP(D96,[6]Sheet1!$B:$V,21,0)</f>
        <v/>
      </c>
      <c r="J96">
        <f>VLOOKUP(D96,[6]Sheet1!$B:$V,17,0)</f>
        <v/>
      </c>
      <c r="K96">
        <f>VLOOKUP(D96,[6]Sheet1!$B:$V,18,0)</f>
        <v/>
      </c>
      <c r="L96">
        <f>VLOOKUP(D96,[6]Sheet1!$B:$V,19,0)</f>
        <v/>
      </c>
      <c r="M96">
        <f>VLOOKUP(B96,[7]Sheet2!$A:$C,3,0)</f>
        <v/>
      </c>
      <c r="N96">
        <f>VLOOKUP(A96,'[8]Master-April24'!$A:$AP,42,0)</f>
        <v/>
      </c>
    </row>
    <row r="97">
      <c r="A97" t="inlineStr">
        <is>
          <t>2233-PACK2</t>
        </is>
      </c>
      <c r="B97" t="inlineStr">
        <is>
          <t>B09BBRDFT8</t>
        </is>
      </c>
      <c r="C97" t="n">
        <v>2</v>
      </c>
      <c r="D97" t="n">
        <v>2233</v>
      </c>
      <c r="E97">
        <f>VLOOKUP(D97,[6]Sheet1!$B:$X,23,0)</f>
        <v/>
      </c>
      <c r="F97">
        <f>E97/C97</f>
        <v/>
      </c>
      <c r="G97">
        <f>VLOOKUP(D97,[6]Sheet1!$B:$X,16,0)</f>
        <v/>
      </c>
      <c r="H97">
        <f>G97/C97</f>
        <v/>
      </c>
      <c r="I97">
        <f>VLOOKUP(D97,[6]Sheet1!$B:$V,21,0)</f>
        <v/>
      </c>
      <c r="J97">
        <f>VLOOKUP(D97,[6]Sheet1!$B:$V,17,0)</f>
        <v/>
      </c>
      <c r="K97">
        <f>VLOOKUP(D97,[6]Sheet1!$B:$V,18,0)</f>
        <v/>
      </c>
      <c r="L97">
        <f>VLOOKUP(D97,[6]Sheet1!$B:$V,19,0)</f>
        <v/>
      </c>
      <c r="M97">
        <f>VLOOKUP(B97,[7]Sheet2!$A:$C,3,0)</f>
        <v/>
      </c>
      <c r="N97">
        <f>VLOOKUP(A97,'[8]Master-April24'!$A:$AP,42,0)</f>
        <v/>
      </c>
    </row>
    <row r="98">
      <c r="A98" t="inlineStr">
        <is>
          <t>5043-PACK2</t>
        </is>
      </c>
      <c r="B98" t="inlineStr">
        <is>
          <t>B08DFJW6V4</t>
        </is>
      </c>
      <c r="C98" t="n">
        <v>2</v>
      </c>
      <c r="D98" t="n">
        <v>5043</v>
      </c>
      <c r="G98">
        <f>VLOOKUP(D98,[6]Sheet1!$B:$X,16,0)</f>
        <v/>
      </c>
      <c r="H98">
        <f>G98/C98</f>
        <v/>
      </c>
      <c r="I98">
        <f>VLOOKUP(D98,[6]Sheet1!$B:$V,21,0)</f>
        <v/>
      </c>
      <c r="J98">
        <f>VLOOKUP(D98,[6]Sheet1!$B:$V,17,0)</f>
        <v/>
      </c>
      <c r="K98">
        <f>VLOOKUP(D98,[6]Sheet1!$B:$V,18,0)</f>
        <v/>
      </c>
      <c r="L98">
        <f>VLOOKUP(D98,[6]Sheet1!$B:$V,19,0)</f>
        <v/>
      </c>
      <c r="M98">
        <f>VLOOKUP(B98,[7]Sheet2!$A:$C,3,0)</f>
        <v/>
      </c>
      <c r="N98">
        <f>VLOOKUP(A98,'[8]Master-April24'!$A:$AP,42,0)</f>
        <v/>
      </c>
    </row>
    <row r="99">
      <c r="A99" t="inlineStr">
        <is>
          <t>569-EACH</t>
        </is>
      </c>
      <c r="B99" t="inlineStr">
        <is>
          <t>B003BLQHZM</t>
        </is>
      </c>
      <c r="C99" t="n">
        <v>1</v>
      </c>
      <c r="D99" t="n">
        <v>569</v>
      </c>
      <c r="G99">
        <f>VLOOKUP(D99,[6]Sheet1!$B:$X,16,0)</f>
        <v/>
      </c>
      <c r="H99">
        <f>G99/C99</f>
        <v/>
      </c>
      <c r="I99">
        <f>VLOOKUP(D99,[6]Sheet1!$B:$V,21,0)</f>
        <v/>
      </c>
      <c r="J99">
        <f>VLOOKUP(D99,[6]Sheet1!$B:$V,17,0)</f>
        <v/>
      </c>
      <c r="K99">
        <f>VLOOKUP(D99,[6]Sheet1!$B:$V,18,0)</f>
        <v/>
      </c>
      <c r="L99">
        <f>VLOOKUP(D99,[6]Sheet1!$B:$V,19,0)</f>
        <v/>
      </c>
      <c r="M99">
        <f>VLOOKUP(B99,[7]Sheet2!$A:$C,3,0)</f>
        <v/>
      </c>
      <c r="N99">
        <f>VLOOKUP(A99,'[8]Master-April24'!$A:$AP,42,0)</f>
        <v/>
      </c>
    </row>
    <row r="100">
      <c r="A100" t="inlineStr">
        <is>
          <t>61400-SET2</t>
        </is>
      </c>
      <c r="B100" t="inlineStr">
        <is>
          <t>B08BQZ1TTS</t>
        </is>
      </c>
      <c r="C100" t="n">
        <v>2</v>
      </c>
      <c r="D100" t="n">
        <v>61400</v>
      </c>
      <c r="G100">
        <f>VLOOKUP(D100,[6]Sheet1!$B:$X,16,0)</f>
        <v/>
      </c>
      <c r="H100">
        <f>G100/C100</f>
        <v/>
      </c>
      <c r="I100">
        <f>VLOOKUP(D100,[6]Sheet1!$B:$V,21,0)</f>
        <v/>
      </c>
      <c r="J100">
        <f>VLOOKUP(D100,[6]Sheet1!$B:$V,17,0)</f>
        <v/>
      </c>
      <c r="K100">
        <f>VLOOKUP(D100,[6]Sheet1!$B:$V,18,0)</f>
        <v/>
      </c>
      <c r="L100">
        <f>VLOOKUP(D100,[6]Sheet1!$B:$V,19,0)</f>
        <v/>
      </c>
      <c r="M100">
        <f>VLOOKUP(B100,[7]Sheet2!$A:$C,3,0)</f>
        <v/>
      </c>
      <c r="N100">
        <f>VLOOKUP(A100,'[8]Master-April24'!$A:$AP,42,0)</f>
        <v/>
      </c>
    </row>
    <row r="101">
      <c r="A101" t="inlineStr">
        <is>
          <t>2227-EACH</t>
        </is>
      </c>
      <c r="B101" t="inlineStr">
        <is>
          <t>B07RQNYZCT</t>
        </is>
      </c>
      <c r="C101" t="n">
        <v>1</v>
      </c>
      <c r="D101" t="n">
        <v>2227</v>
      </c>
      <c r="E101">
        <f>VLOOKUP(D101,[6]Sheet1!$B:$X,23,0)</f>
        <v/>
      </c>
      <c r="F101">
        <f>E101/C101</f>
        <v/>
      </c>
      <c r="G101">
        <f>VLOOKUP(D101,[6]Sheet1!$B:$X,16,0)</f>
        <v/>
      </c>
      <c r="H101">
        <f>G101/C101</f>
        <v/>
      </c>
      <c r="I101">
        <f>VLOOKUP(D101,[6]Sheet1!$B:$V,21,0)</f>
        <v/>
      </c>
      <c r="J101">
        <f>VLOOKUP(D101,[6]Sheet1!$B:$V,17,0)</f>
        <v/>
      </c>
      <c r="K101">
        <f>VLOOKUP(D101,[6]Sheet1!$B:$V,18,0)</f>
        <v/>
      </c>
      <c r="L101">
        <f>VLOOKUP(D101,[6]Sheet1!$B:$V,19,0)</f>
        <v/>
      </c>
      <c r="M101">
        <f>VLOOKUP(B101,[7]Sheet2!$A:$C,3,0)</f>
        <v/>
      </c>
      <c r="N101">
        <f>VLOOKUP(A101,'[8]Master-April24'!$A:$AP,42,0)</f>
        <v/>
      </c>
    </row>
    <row r="102">
      <c r="A102" t="inlineStr">
        <is>
          <t>803-SET4</t>
        </is>
      </c>
      <c r="B102" t="inlineStr">
        <is>
          <t>B07RC79KYS</t>
        </is>
      </c>
      <c r="C102" t="n">
        <v>4</v>
      </c>
      <c r="D102" t="n">
        <v>803</v>
      </c>
      <c r="E102">
        <f>VLOOKUP(D102,[6]Sheet1!$B:$X,23,0)</f>
        <v/>
      </c>
      <c r="F102">
        <f>E102/C102</f>
        <v/>
      </c>
      <c r="G102">
        <f>VLOOKUP(D102,[6]Sheet1!$B:$X,16,0)</f>
        <v/>
      </c>
      <c r="H102">
        <f>G102/C102</f>
        <v/>
      </c>
      <c r="I102">
        <f>VLOOKUP(D102,[6]Sheet1!$B:$V,21,0)</f>
        <v/>
      </c>
      <c r="J102">
        <f>VLOOKUP(D102,[6]Sheet1!$B:$V,17,0)</f>
        <v/>
      </c>
      <c r="K102">
        <f>VLOOKUP(D102,[6]Sheet1!$B:$V,18,0)</f>
        <v/>
      </c>
      <c r="L102">
        <f>VLOOKUP(D102,[6]Sheet1!$B:$V,19,0)</f>
        <v/>
      </c>
      <c r="M102">
        <f>VLOOKUP(B102,[7]Sheet2!$A:$C,3,0)</f>
        <v/>
      </c>
      <c r="N102">
        <f>VLOOKUP(A102,'[8]Master-April24'!$A:$AP,42,0)</f>
        <v/>
      </c>
    </row>
    <row r="103">
      <c r="A103" t="inlineStr">
        <is>
          <t>5014-EACH</t>
        </is>
      </c>
      <c r="B103" t="inlineStr">
        <is>
          <t>B003BOUYCG</t>
        </is>
      </c>
      <c r="C103" t="n">
        <v>1</v>
      </c>
      <c r="D103" t="n">
        <v>5014</v>
      </c>
      <c r="G103">
        <f>VLOOKUP(D103,[6]Sheet1!$B:$X,16,0)</f>
        <v/>
      </c>
      <c r="H103">
        <f>G103/C103</f>
        <v/>
      </c>
      <c r="I103">
        <f>VLOOKUP(D103,[6]Sheet1!$B:$V,21,0)</f>
        <v/>
      </c>
      <c r="J103">
        <f>VLOOKUP(D103,[6]Sheet1!$B:$V,17,0)</f>
        <v/>
      </c>
      <c r="K103">
        <f>VLOOKUP(D103,[6]Sheet1!$B:$V,18,0)</f>
        <v/>
      </c>
      <c r="L103">
        <f>VLOOKUP(D103,[6]Sheet1!$B:$V,19,0)</f>
        <v/>
      </c>
      <c r="M103">
        <f>VLOOKUP(B103,[7]Sheet2!$A:$C,3,0)</f>
        <v/>
      </c>
      <c r="N103">
        <f>VLOOKUP(A103,'[8]Master-April24'!$A:$AP,42,0)</f>
        <v/>
      </c>
    </row>
    <row r="104">
      <c r="A104" t="inlineStr">
        <is>
          <t>3810-EACH</t>
        </is>
      </c>
      <c r="B104" t="inlineStr">
        <is>
          <t>B003BOT5I0</t>
        </is>
      </c>
      <c r="C104" t="n">
        <v>1</v>
      </c>
      <c r="D104" t="n">
        <v>3810</v>
      </c>
      <c r="E104">
        <f>VLOOKUP(D104,[6]Sheet1!$B:$X,23,0)</f>
        <v/>
      </c>
      <c r="F104">
        <f>E104/C104</f>
        <v/>
      </c>
      <c r="G104">
        <f>VLOOKUP(D104,[6]Sheet1!$B:$X,16,0)</f>
        <v/>
      </c>
      <c r="H104">
        <f>G104/C104</f>
        <v/>
      </c>
      <c r="I104">
        <f>VLOOKUP(D104,[6]Sheet1!$B:$V,21,0)</f>
        <v/>
      </c>
      <c r="J104">
        <f>VLOOKUP(D104,[6]Sheet1!$B:$V,17,0)</f>
        <v/>
      </c>
      <c r="K104">
        <f>VLOOKUP(D104,[6]Sheet1!$B:$V,18,0)</f>
        <v/>
      </c>
      <c r="L104">
        <f>VLOOKUP(D104,[6]Sheet1!$B:$V,19,0)</f>
        <v/>
      </c>
      <c r="M104">
        <f>VLOOKUP(B104,[7]Sheet2!$A:$C,3,0)</f>
        <v/>
      </c>
      <c r="N104">
        <f>VLOOKUP(A104,'[8]Master-April24'!$A:$AP,42,0)</f>
        <v/>
      </c>
    </row>
    <row r="105">
      <c r="A105" t="inlineStr">
        <is>
          <t>851-EACH</t>
        </is>
      </c>
      <c r="B105" t="inlineStr">
        <is>
          <t>B093CPW1HK</t>
        </is>
      </c>
      <c r="C105" t="n">
        <v>1</v>
      </c>
      <c r="D105" t="n">
        <v>851</v>
      </c>
      <c r="G105">
        <f>VLOOKUP(D105,[6]Sheet1!$B:$X,16,0)</f>
        <v/>
      </c>
      <c r="H105">
        <f>G105/C105</f>
        <v/>
      </c>
      <c r="I105">
        <f>VLOOKUP(D105,[6]Sheet1!$B:$V,21,0)</f>
        <v/>
      </c>
      <c r="J105">
        <f>VLOOKUP(D105,[6]Sheet1!$B:$V,17,0)</f>
        <v/>
      </c>
      <c r="K105">
        <f>VLOOKUP(D105,[6]Sheet1!$B:$V,18,0)</f>
        <v/>
      </c>
      <c r="L105">
        <f>VLOOKUP(D105,[6]Sheet1!$B:$V,19,0)</f>
        <v/>
      </c>
      <c r="M105">
        <f>VLOOKUP(B105,[7]Sheet2!$A:$C,3,0)</f>
        <v/>
      </c>
      <c r="N105">
        <f>VLOOKUP(A105,'[8]Master-April24'!$A:$AP,42,0)</f>
        <v/>
      </c>
    </row>
    <row r="106">
      <c r="A106" t="inlineStr">
        <is>
          <t>2204-PACK2</t>
        </is>
      </c>
      <c r="B106" t="inlineStr">
        <is>
          <t>B09BBQNGN3</t>
        </is>
      </c>
      <c r="C106" t="n">
        <v>2</v>
      </c>
      <c r="D106" t="n">
        <v>2204</v>
      </c>
      <c r="E106">
        <f>VLOOKUP(D106,[6]Sheet1!$B:$X,23,0)</f>
        <v/>
      </c>
      <c r="F106">
        <f>E106/C106</f>
        <v/>
      </c>
      <c r="G106">
        <f>VLOOKUP(D106,[6]Sheet1!$B:$X,16,0)</f>
        <v/>
      </c>
      <c r="H106">
        <f>G106/C106</f>
        <v/>
      </c>
      <c r="I106">
        <f>VLOOKUP(D106,[6]Sheet1!$B:$V,21,0)</f>
        <v/>
      </c>
      <c r="J106">
        <f>VLOOKUP(D106,[6]Sheet1!$B:$V,17,0)</f>
        <v/>
      </c>
      <c r="K106">
        <f>VLOOKUP(D106,[6]Sheet1!$B:$V,18,0)</f>
        <v/>
      </c>
      <c r="L106">
        <f>VLOOKUP(D106,[6]Sheet1!$B:$V,19,0)</f>
        <v/>
      </c>
      <c r="M106">
        <f>VLOOKUP(B106,[7]Sheet2!$A:$C,3,0)</f>
        <v/>
      </c>
      <c r="N106">
        <f>VLOOKUP(A106,'[8]Master-April24'!$A:$AP,42,0)</f>
        <v/>
      </c>
    </row>
    <row r="107">
      <c r="A107" t="inlineStr">
        <is>
          <t>761-PACK2</t>
        </is>
      </c>
      <c r="B107" t="inlineStr">
        <is>
          <t>B08F759LCW</t>
        </is>
      </c>
      <c r="C107" t="n">
        <v>2</v>
      </c>
      <c r="D107" t="n">
        <v>761</v>
      </c>
      <c r="E107">
        <f>VLOOKUP(D107,[6]Sheet1!$B:$X,23,0)</f>
        <v/>
      </c>
      <c r="F107">
        <f>E107/C107</f>
        <v/>
      </c>
      <c r="G107">
        <f>VLOOKUP(D107,[6]Sheet1!$B:$X,16,0)</f>
        <v/>
      </c>
      <c r="H107">
        <f>G107/C107</f>
        <v/>
      </c>
      <c r="I107">
        <f>VLOOKUP(D107,[6]Sheet1!$B:$V,21,0)</f>
        <v/>
      </c>
      <c r="J107">
        <f>VLOOKUP(D107,[6]Sheet1!$B:$V,17,0)</f>
        <v/>
      </c>
      <c r="K107">
        <f>VLOOKUP(D107,[6]Sheet1!$B:$V,18,0)</f>
        <v/>
      </c>
      <c r="L107">
        <f>VLOOKUP(D107,[6]Sheet1!$B:$V,19,0)</f>
        <v/>
      </c>
      <c r="M107">
        <f>VLOOKUP(B107,[7]Sheet2!$A:$C,3,0)</f>
        <v/>
      </c>
      <c r="N107">
        <f>VLOOKUP(A107,'[8]Master-April24'!$A:$AP,42,0)</f>
        <v/>
      </c>
    </row>
    <row r="108">
      <c r="A108" t="inlineStr">
        <is>
          <t>3145-SET10</t>
        </is>
      </c>
      <c r="B108" t="inlineStr">
        <is>
          <t>B0BS2CSG4Q</t>
        </is>
      </c>
      <c r="C108" t="n">
        <v>10</v>
      </c>
      <c r="D108" t="n">
        <v>3145</v>
      </c>
      <c r="G108">
        <f>VLOOKUP(D108,[6]Sheet1!$B:$X,16,0)</f>
        <v/>
      </c>
      <c r="H108">
        <f>G108/C108</f>
        <v/>
      </c>
      <c r="I108">
        <f>VLOOKUP(D108,[6]Sheet1!$B:$V,21,0)</f>
        <v/>
      </c>
      <c r="J108">
        <f>VLOOKUP(D108,[6]Sheet1!$B:$V,17,0)</f>
        <v/>
      </c>
      <c r="K108">
        <f>VLOOKUP(D108,[6]Sheet1!$B:$V,18,0)</f>
        <v/>
      </c>
      <c r="L108">
        <f>VLOOKUP(D108,[6]Sheet1!$B:$V,19,0)</f>
        <v/>
      </c>
      <c r="M108">
        <f>VLOOKUP(B108,[7]Sheet2!$A:$C,3,0)</f>
        <v/>
      </c>
      <c r="N108">
        <f>VLOOKUP(A108,'[8]Master-April24'!$A:$AP,42,0)</f>
        <v/>
      </c>
    </row>
    <row r="109">
      <c r="A109" t="inlineStr">
        <is>
          <t>3824-EACH</t>
        </is>
      </c>
      <c r="B109" t="inlineStr">
        <is>
          <t>B07Z6P9FTV</t>
        </is>
      </c>
      <c r="C109" t="n">
        <v>1</v>
      </c>
      <c r="D109" t="n">
        <v>3824</v>
      </c>
      <c r="E109">
        <f>VLOOKUP(D109,[6]Sheet1!$B:$X,23,0)</f>
        <v/>
      </c>
      <c r="F109">
        <f>E109/C109</f>
        <v/>
      </c>
      <c r="G109">
        <f>VLOOKUP(D109,[6]Sheet1!$B:$X,16,0)</f>
        <v/>
      </c>
      <c r="H109">
        <f>G109/C109</f>
        <v/>
      </c>
      <c r="I109">
        <f>VLOOKUP(D109,[6]Sheet1!$B:$V,21,0)</f>
        <v/>
      </c>
      <c r="J109">
        <f>VLOOKUP(D109,[6]Sheet1!$B:$V,17,0)</f>
        <v/>
      </c>
      <c r="K109">
        <f>VLOOKUP(D109,[6]Sheet1!$B:$V,18,0)</f>
        <v/>
      </c>
      <c r="L109">
        <f>VLOOKUP(D109,[6]Sheet1!$B:$V,19,0)</f>
        <v/>
      </c>
      <c r="M109">
        <f>VLOOKUP(B109,[7]Sheet2!$A:$C,3,0)</f>
        <v/>
      </c>
      <c r="N109">
        <f>VLOOKUP(A109,'[8]Master-April24'!$A:$AP,42,0)</f>
        <v/>
      </c>
    </row>
    <row r="110">
      <c r="A110" t="inlineStr">
        <is>
          <t>5044-EACH</t>
        </is>
      </c>
      <c r="B110" t="inlineStr">
        <is>
          <t>B0049HU5PA</t>
        </is>
      </c>
      <c r="C110" t="n">
        <v>1</v>
      </c>
      <c r="D110" t="n">
        <v>5044</v>
      </c>
      <c r="G110">
        <f>VLOOKUP(D110,[6]Sheet1!$B:$X,16,0)</f>
        <v/>
      </c>
      <c r="H110">
        <f>G110/C110</f>
        <v/>
      </c>
      <c r="I110">
        <f>VLOOKUP(D110,[6]Sheet1!$B:$V,21,0)</f>
        <v/>
      </c>
      <c r="J110">
        <f>VLOOKUP(D110,[6]Sheet1!$B:$V,17,0)</f>
        <v/>
      </c>
      <c r="K110">
        <f>VLOOKUP(D110,[6]Sheet1!$B:$V,18,0)</f>
        <v/>
      </c>
      <c r="L110">
        <f>VLOOKUP(D110,[6]Sheet1!$B:$V,19,0)</f>
        <v/>
      </c>
      <c r="M110">
        <f>VLOOKUP(B110,[7]Sheet2!$A:$C,3,0)</f>
        <v/>
      </c>
      <c r="N110">
        <f>VLOOKUP(A110,'[8]Master-April24'!$A:$AP,42,0)</f>
        <v/>
      </c>
    </row>
    <row r="111">
      <c r="A111" t="inlineStr">
        <is>
          <t>560-EACH</t>
        </is>
      </c>
      <c r="B111" t="inlineStr">
        <is>
          <t>B00YAXRY8O</t>
        </is>
      </c>
      <c r="C111" t="n">
        <v>1</v>
      </c>
      <c r="D111" t="n">
        <v>560</v>
      </c>
      <c r="G111">
        <f>VLOOKUP(D111,[6]Sheet1!$B:$X,16,0)</f>
        <v/>
      </c>
      <c r="H111">
        <f>G111/C111</f>
        <v/>
      </c>
      <c r="I111">
        <f>VLOOKUP(D111,[6]Sheet1!$B:$V,21,0)</f>
        <v/>
      </c>
      <c r="J111">
        <f>VLOOKUP(D111,[6]Sheet1!$B:$V,17,0)</f>
        <v/>
      </c>
      <c r="K111">
        <f>VLOOKUP(D111,[6]Sheet1!$B:$V,18,0)</f>
        <v/>
      </c>
      <c r="L111">
        <f>VLOOKUP(D111,[6]Sheet1!$B:$V,19,0)</f>
        <v/>
      </c>
      <c r="M111">
        <f>VLOOKUP(B111,[7]Sheet2!$A:$C,3,0)</f>
        <v/>
      </c>
      <c r="N111">
        <f>VLOOKUP(A111,'[8]Master-April24'!$A:$AP,42,0)</f>
        <v/>
      </c>
    </row>
    <row r="112">
      <c r="A112" t="inlineStr">
        <is>
          <t>560-BAZIC</t>
        </is>
      </c>
      <c r="B112" t="inlineStr">
        <is>
          <t>B00YAXRY8O</t>
        </is>
      </c>
      <c r="C112" t="n">
        <v>1</v>
      </c>
      <c r="D112" t="inlineStr">
        <is>
          <t>560-BAZIC</t>
        </is>
      </c>
      <c r="E112">
        <f>VLOOKUP(D112,[6]Sheet1!$B:$X,23,0)</f>
        <v/>
      </c>
      <c r="F112">
        <f>E112/C112</f>
        <v/>
      </c>
      <c r="G112">
        <f>VLOOKUP(D112,[6]Sheet1!$B:$X,16,0)</f>
        <v/>
      </c>
      <c r="H112">
        <f>G112/C112</f>
        <v/>
      </c>
      <c r="I112">
        <f>VLOOKUP(D112,[6]Sheet1!$B:$V,21,0)</f>
        <v/>
      </c>
      <c r="J112">
        <f>VLOOKUP(D112,[6]Sheet1!$B:$V,17,0)</f>
        <v/>
      </c>
      <c r="K112">
        <f>VLOOKUP(D112,[6]Sheet1!$B:$V,18,0)</f>
        <v/>
      </c>
      <c r="L112">
        <f>VLOOKUP(D112,[6]Sheet1!$B:$V,19,0)</f>
        <v/>
      </c>
      <c r="M112">
        <f>VLOOKUP(B112,[7]Sheet2!$A:$C,3,0)</f>
        <v/>
      </c>
      <c r="N112">
        <f>VLOOKUP(A112,'[8]Master-April24'!$A:$AP,42,0)</f>
        <v/>
      </c>
    </row>
    <row r="113">
      <c r="A113" t="inlineStr">
        <is>
          <t>530-EACH</t>
        </is>
      </c>
      <c r="B113" t="inlineStr">
        <is>
          <t>B07S7GG12K</t>
        </is>
      </c>
      <c r="C113" t="n">
        <v>1</v>
      </c>
      <c r="D113" t="n">
        <v>530</v>
      </c>
      <c r="G113">
        <f>VLOOKUP(D113,[6]Sheet1!$B:$X,16,0)</f>
        <v/>
      </c>
      <c r="H113">
        <f>G113/C113</f>
        <v/>
      </c>
      <c r="I113">
        <f>VLOOKUP(D113,[6]Sheet1!$B:$V,21,0)</f>
        <v/>
      </c>
      <c r="J113">
        <f>VLOOKUP(D113,[6]Sheet1!$B:$V,17,0)</f>
        <v/>
      </c>
      <c r="K113">
        <f>VLOOKUP(D113,[6]Sheet1!$B:$V,18,0)</f>
        <v/>
      </c>
      <c r="L113">
        <f>VLOOKUP(D113,[6]Sheet1!$B:$V,19,0)</f>
        <v/>
      </c>
      <c r="M113">
        <f>VLOOKUP(B113,[7]Sheet2!$A:$C,3,0)</f>
        <v/>
      </c>
      <c r="N113">
        <f>VLOOKUP(A113,'[8]Master-April24'!$A:$AP,42,0)</f>
        <v/>
      </c>
    </row>
    <row r="114">
      <c r="A114" t="inlineStr">
        <is>
          <t>5013-EACH</t>
        </is>
      </c>
      <c r="B114" t="inlineStr">
        <is>
          <t>B0019IKY5I</t>
        </is>
      </c>
      <c r="C114" t="n">
        <v>1</v>
      </c>
      <c r="D114" t="n">
        <v>5013</v>
      </c>
      <c r="G114">
        <f>VLOOKUP(D114,[6]Sheet1!$B:$X,16,0)</f>
        <v/>
      </c>
      <c r="H114">
        <f>G114/C114</f>
        <v/>
      </c>
      <c r="I114">
        <f>VLOOKUP(D114,[6]Sheet1!$B:$V,21,0)</f>
        <v/>
      </c>
      <c r="J114">
        <f>VLOOKUP(D114,[6]Sheet1!$B:$V,17,0)</f>
        <v/>
      </c>
      <c r="K114">
        <f>VLOOKUP(D114,[6]Sheet1!$B:$V,18,0)</f>
        <v/>
      </c>
      <c r="L114">
        <f>VLOOKUP(D114,[6]Sheet1!$B:$V,19,0)</f>
        <v/>
      </c>
      <c r="M114">
        <f>VLOOKUP(B114,[7]Sheet2!$A:$C,3,0)</f>
        <v/>
      </c>
      <c r="N114">
        <f>VLOOKUP(A114,'[8]Master-April24'!$A:$AP,42,0)</f>
        <v/>
      </c>
    </row>
    <row r="115">
      <c r="A115" t="inlineStr">
        <is>
          <t>465-EACH-B</t>
        </is>
      </c>
      <c r="B115" t="inlineStr">
        <is>
          <t>B000BLJEKU</t>
        </is>
      </c>
      <c r="C115" t="n">
        <v>1</v>
      </c>
      <c r="D115" t="n">
        <v>465</v>
      </c>
      <c r="G115">
        <f>VLOOKUP(D115,[6]Sheet1!$B:$X,16,0)</f>
        <v/>
      </c>
      <c r="H115">
        <f>G115/C115</f>
        <v/>
      </c>
      <c r="I115">
        <f>VLOOKUP(D115,[6]Sheet1!$B:$V,21,0)</f>
        <v/>
      </c>
      <c r="J115">
        <f>VLOOKUP(D115,[6]Sheet1!$B:$V,17,0)</f>
        <v/>
      </c>
      <c r="K115">
        <f>VLOOKUP(D115,[6]Sheet1!$B:$V,18,0)</f>
        <v/>
      </c>
      <c r="L115">
        <f>VLOOKUP(D115,[6]Sheet1!$B:$V,19,0)</f>
        <v/>
      </c>
      <c r="M115">
        <f>VLOOKUP(B115,[7]Sheet2!$A:$C,3,0)</f>
        <v/>
      </c>
      <c r="N115">
        <f>VLOOKUP(A115,'[8]Master-April24'!$A:$AP,42,0)</f>
        <v/>
      </c>
    </row>
    <row r="116">
      <c r="A116" t="inlineStr">
        <is>
          <t>508-EACH</t>
        </is>
      </c>
      <c r="B116" t="inlineStr">
        <is>
          <t>B001E75OY0</t>
        </is>
      </c>
      <c r="C116" t="n">
        <v>1</v>
      </c>
      <c r="D116" t="n">
        <v>508</v>
      </c>
      <c r="G116">
        <f>VLOOKUP(D116,[6]Sheet1!$B:$X,16,0)</f>
        <v/>
      </c>
      <c r="H116">
        <f>G116/C116</f>
        <v/>
      </c>
      <c r="I116">
        <f>VLOOKUP(D116,[6]Sheet1!$B:$V,21,0)</f>
        <v/>
      </c>
      <c r="J116">
        <f>VLOOKUP(D116,[6]Sheet1!$B:$V,17,0)</f>
        <v/>
      </c>
      <c r="K116">
        <f>VLOOKUP(D116,[6]Sheet1!$B:$V,18,0)</f>
        <v/>
      </c>
      <c r="L116">
        <f>VLOOKUP(D116,[6]Sheet1!$B:$V,19,0)</f>
        <v/>
      </c>
      <c r="M116">
        <f>VLOOKUP(B116,[7]Sheet2!$A:$C,3,0)</f>
        <v/>
      </c>
      <c r="N116">
        <f>VLOOKUP(A116,'[8]Master-April24'!$A:$AP,42,0)</f>
        <v/>
      </c>
    </row>
    <row r="117">
      <c r="A117" t="inlineStr">
        <is>
          <t>2300-EACH</t>
        </is>
      </c>
      <c r="B117" t="inlineStr">
        <is>
          <t>B07QXVJFTP</t>
        </is>
      </c>
      <c r="C117" t="n">
        <v>1</v>
      </c>
      <c r="D117" t="n">
        <v>2300</v>
      </c>
      <c r="E117">
        <f>VLOOKUP(D117,[6]Sheet1!$B:$X,23,0)</f>
        <v/>
      </c>
      <c r="F117">
        <f>E117/C117</f>
        <v/>
      </c>
      <c r="G117">
        <f>VLOOKUP(D117,[6]Sheet1!$B:$X,16,0)</f>
        <v/>
      </c>
      <c r="H117">
        <f>G117/C117</f>
        <v/>
      </c>
      <c r="I117">
        <f>VLOOKUP(D117,[6]Sheet1!$B:$V,21,0)</f>
        <v/>
      </c>
      <c r="J117">
        <f>VLOOKUP(D117,[6]Sheet1!$B:$V,17,0)</f>
        <v/>
      </c>
      <c r="K117">
        <f>VLOOKUP(D117,[6]Sheet1!$B:$V,18,0)</f>
        <v/>
      </c>
      <c r="L117">
        <f>VLOOKUP(D117,[6]Sheet1!$B:$V,19,0)</f>
        <v/>
      </c>
      <c r="M117">
        <f>VLOOKUP(B117,[7]Sheet2!$A:$C,3,0)</f>
        <v/>
      </c>
      <c r="N117">
        <f>VLOOKUP(A117,'[8]Master-April24'!$A:$AP,42,0)</f>
        <v/>
      </c>
    </row>
    <row r="118">
      <c r="A118" t="inlineStr">
        <is>
          <t>2206-EACH</t>
        </is>
      </c>
      <c r="B118" t="inlineStr">
        <is>
          <t>B07RPR34BJ</t>
        </is>
      </c>
      <c r="C118" t="n">
        <v>1</v>
      </c>
      <c r="D118" t="n">
        <v>2206</v>
      </c>
      <c r="E118">
        <f>VLOOKUP(D118,[6]Sheet1!$B:$X,23,0)</f>
        <v/>
      </c>
      <c r="F118">
        <f>E118/C118</f>
        <v/>
      </c>
      <c r="G118">
        <f>VLOOKUP(D118,[6]Sheet1!$B:$X,16,0)</f>
        <v/>
      </c>
      <c r="H118">
        <f>G118/C118</f>
        <v/>
      </c>
      <c r="I118">
        <f>VLOOKUP(D118,[6]Sheet1!$B:$V,21,0)</f>
        <v/>
      </c>
      <c r="J118">
        <f>VLOOKUP(D118,[6]Sheet1!$B:$V,17,0)</f>
        <v/>
      </c>
      <c r="K118">
        <f>VLOOKUP(D118,[6]Sheet1!$B:$V,18,0)</f>
        <v/>
      </c>
      <c r="L118">
        <f>VLOOKUP(D118,[6]Sheet1!$B:$V,19,0)</f>
        <v/>
      </c>
      <c r="M118">
        <f>VLOOKUP(B118,[7]Sheet2!$A:$C,3,0)</f>
        <v/>
      </c>
      <c r="N118">
        <f>VLOOKUP(A118,'[8]Master-April24'!$A:$AP,42,0)</f>
        <v/>
      </c>
    </row>
    <row r="119">
      <c r="A119" t="inlineStr">
        <is>
          <t>5087-EACH</t>
        </is>
      </c>
      <c r="B119" t="inlineStr">
        <is>
          <t>B084GC6RYF</t>
        </is>
      </c>
      <c r="C119" t="n">
        <v>1</v>
      </c>
      <c r="D119" t="n">
        <v>5087</v>
      </c>
      <c r="G119">
        <f>VLOOKUP(D119,[6]Sheet1!$B:$X,16,0)</f>
        <v/>
      </c>
      <c r="H119">
        <f>G119/C119</f>
        <v/>
      </c>
      <c r="I119">
        <f>VLOOKUP(D119,[6]Sheet1!$B:$V,21,0)</f>
        <v/>
      </c>
      <c r="J119">
        <f>VLOOKUP(D119,[6]Sheet1!$B:$V,17,0)</f>
        <v/>
      </c>
      <c r="K119">
        <f>VLOOKUP(D119,[6]Sheet1!$B:$V,18,0)</f>
        <v/>
      </c>
      <c r="L119">
        <f>VLOOKUP(D119,[6]Sheet1!$B:$V,19,0)</f>
        <v/>
      </c>
      <c r="M119">
        <f>VLOOKUP(B119,[7]Sheet2!$A:$C,3,0)</f>
        <v/>
      </c>
      <c r="N119">
        <f>VLOOKUP(A119,'[8]Master-April24'!$A:$AP,42,0)</f>
        <v/>
      </c>
    </row>
    <row r="120">
      <c r="A120" t="inlineStr">
        <is>
          <t>5087-EACH-1</t>
        </is>
      </c>
      <c r="B120" t="inlineStr">
        <is>
          <t>B084GC6RYF</t>
        </is>
      </c>
      <c r="C120" t="n">
        <v>1</v>
      </c>
      <c r="D120" t="n">
        <v>5087</v>
      </c>
      <c r="G120">
        <f>VLOOKUP(D120,[6]Sheet1!$B:$X,16,0)</f>
        <v/>
      </c>
      <c r="H120">
        <f>G120/C120</f>
        <v/>
      </c>
      <c r="I120">
        <f>VLOOKUP(D120,[6]Sheet1!$B:$V,21,0)</f>
        <v/>
      </c>
      <c r="J120">
        <f>VLOOKUP(D120,[6]Sheet1!$B:$V,17,0)</f>
        <v/>
      </c>
      <c r="K120">
        <f>VLOOKUP(D120,[6]Sheet1!$B:$V,18,0)</f>
        <v/>
      </c>
      <c r="L120">
        <f>VLOOKUP(D120,[6]Sheet1!$B:$V,19,0)</f>
        <v/>
      </c>
      <c r="M120">
        <f>VLOOKUP(B120,[7]Sheet2!$A:$C,3,0)</f>
        <v/>
      </c>
      <c r="N120">
        <f>VLOOKUP(A120,'[8]Master-April24'!$A:$AP,42,0)</f>
        <v/>
      </c>
    </row>
    <row r="121">
      <c r="A121" t="inlineStr">
        <is>
          <t>3190-EACH</t>
        </is>
      </c>
      <c r="B121" t="inlineStr">
        <is>
          <t>B07Q9PJ727</t>
        </is>
      </c>
      <c r="C121" t="n">
        <v>1</v>
      </c>
      <c r="D121" t="n">
        <v>3190</v>
      </c>
      <c r="G121">
        <f>VLOOKUP(D121,[6]Sheet1!$B:$X,16,0)</f>
        <v/>
      </c>
      <c r="H121">
        <f>G121/C121</f>
        <v/>
      </c>
      <c r="I121">
        <f>VLOOKUP(D121,[6]Sheet1!$B:$V,21,0)</f>
        <v/>
      </c>
      <c r="J121">
        <f>VLOOKUP(D121,[6]Sheet1!$B:$V,17,0)</f>
        <v/>
      </c>
      <c r="K121">
        <f>VLOOKUP(D121,[6]Sheet1!$B:$V,18,0)</f>
        <v/>
      </c>
      <c r="L121">
        <f>VLOOKUP(D121,[6]Sheet1!$B:$V,19,0)</f>
        <v/>
      </c>
      <c r="M121">
        <f>VLOOKUP(B121,[7]Sheet2!$A:$C,3,0)</f>
        <v/>
      </c>
      <c r="N121">
        <f>VLOOKUP(A121,'[8]Master-April24'!$A:$AP,42,0)</f>
        <v/>
      </c>
    </row>
    <row r="122">
      <c r="A122" t="inlineStr">
        <is>
          <t>5014-PACK2</t>
        </is>
      </c>
      <c r="B122" t="inlineStr">
        <is>
          <t>B08DF97S7L</t>
        </is>
      </c>
      <c r="C122" t="n">
        <v>2</v>
      </c>
      <c r="D122" t="n">
        <v>5014</v>
      </c>
      <c r="G122">
        <f>VLOOKUP(D122,[6]Sheet1!$B:$X,16,0)</f>
        <v/>
      </c>
      <c r="H122">
        <f>G122/C122</f>
        <v/>
      </c>
      <c r="I122">
        <f>VLOOKUP(D122,[6]Sheet1!$B:$V,21,0)</f>
        <v/>
      </c>
      <c r="J122">
        <f>VLOOKUP(D122,[6]Sheet1!$B:$V,17,0)</f>
        <v/>
      </c>
      <c r="K122">
        <f>VLOOKUP(D122,[6]Sheet1!$B:$V,18,0)</f>
        <v/>
      </c>
      <c r="L122">
        <f>VLOOKUP(D122,[6]Sheet1!$B:$V,19,0)</f>
        <v/>
      </c>
      <c r="M122">
        <f>VLOOKUP(B122,[7]Sheet2!$A:$C,3,0)</f>
        <v/>
      </c>
      <c r="N122">
        <f>VLOOKUP(A122,'[8]Master-April24'!$A:$AP,42,0)</f>
        <v/>
      </c>
    </row>
    <row r="123">
      <c r="A123" t="inlineStr">
        <is>
          <t>2233-EACH</t>
        </is>
      </c>
      <c r="B123" t="inlineStr">
        <is>
          <t>B07C3W3BXS</t>
        </is>
      </c>
      <c r="C123" t="n">
        <v>1</v>
      </c>
      <c r="D123" t="n">
        <v>2233</v>
      </c>
      <c r="E123">
        <f>VLOOKUP(D123,[6]Sheet1!$B:$X,23,0)</f>
        <v/>
      </c>
      <c r="F123">
        <f>E123/C123</f>
        <v/>
      </c>
      <c r="G123">
        <f>VLOOKUP(D123,[6]Sheet1!$B:$X,16,0)</f>
        <v/>
      </c>
      <c r="H123">
        <f>G123/C123</f>
        <v/>
      </c>
      <c r="I123">
        <f>VLOOKUP(D123,[6]Sheet1!$B:$V,21,0)</f>
        <v/>
      </c>
      <c r="J123">
        <f>VLOOKUP(D123,[6]Sheet1!$B:$V,17,0)</f>
        <v/>
      </c>
      <c r="K123">
        <f>VLOOKUP(D123,[6]Sheet1!$B:$V,18,0)</f>
        <v/>
      </c>
      <c r="L123">
        <f>VLOOKUP(D123,[6]Sheet1!$B:$V,19,0)</f>
        <v/>
      </c>
      <c r="M123">
        <f>VLOOKUP(B123,[7]Sheet2!$A:$C,3,0)</f>
        <v/>
      </c>
      <c r="N123">
        <f>VLOOKUP(A123,'[8]Master-April24'!$A:$AP,42,0)</f>
        <v/>
      </c>
    </row>
    <row r="124">
      <c r="A124" t="inlineStr">
        <is>
          <t>2170-SET6</t>
        </is>
      </c>
      <c r="B124" t="inlineStr">
        <is>
          <t>B07S165T2T</t>
        </is>
      </c>
      <c r="C124" t="n">
        <v>6</v>
      </c>
      <c r="D124" t="n">
        <v>2170</v>
      </c>
      <c r="G124">
        <f>VLOOKUP(D124,[6]Sheet1!$B:$X,16,0)</f>
        <v/>
      </c>
      <c r="H124">
        <f>G124/C124</f>
        <v/>
      </c>
      <c r="I124">
        <f>VLOOKUP(D124,[6]Sheet1!$B:$V,21,0)</f>
        <v/>
      </c>
      <c r="J124">
        <f>VLOOKUP(D124,[6]Sheet1!$B:$V,17,0)</f>
        <v/>
      </c>
      <c r="K124">
        <f>VLOOKUP(D124,[6]Sheet1!$B:$V,18,0)</f>
        <v/>
      </c>
      <c r="L124">
        <f>VLOOKUP(D124,[6]Sheet1!$B:$V,19,0)</f>
        <v/>
      </c>
      <c r="M124">
        <f>VLOOKUP(B124,[7]Sheet2!$A:$C,3,0)</f>
        <v/>
      </c>
      <c r="N124">
        <f>VLOOKUP(A124,'[8]Master-April24'!$A:$AP,42,0)</f>
        <v/>
      </c>
    </row>
    <row r="125">
      <c r="A125" t="inlineStr">
        <is>
          <t>17049-EACH</t>
        </is>
      </c>
      <c r="B125" t="inlineStr">
        <is>
          <t>B00FBOMTA4</t>
        </is>
      </c>
      <c r="C125" t="n">
        <v>1</v>
      </c>
      <c r="D125" t="n">
        <v>17049</v>
      </c>
      <c r="E125">
        <f>VLOOKUP(D125,[6]Sheet1!$B:$X,23,0)</f>
        <v/>
      </c>
      <c r="F125">
        <f>E125/C125</f>
        <v/>
      </c>
      <c r="G125">
        <f>VLOOKUP(D125,[6]Sheet1!$B:$X,16,0)</f>
        <v/>
      </c>
      <c r="H125">
        <f>G125/C125</f>
        <v/>
      </c>
      <c r="I125">
        <f>VLOOKUP(D125,[6]Sheet1!$B:$V,21,0)</f>
        <v/>
      </c>
      <c r="J125">
        <f>VLOOKUP(D125,[6]Sheet1!$B:$V,17,0)</f>
        <v/>
      </c>
      <c r="K125">
        <f>VLOOKUP(D125,[6]Sheet1!$B:$V,18,0)</f>
        <v/>
      </c>
      <c r="L125">
        <f>VLOOKUP(D125,[6]Sheet1!$B:$V,19,0)</f>
        <v/>
      </c>
      <c r="M125">
        <f>VLOOKUP(B125,[7]Sheet2!$A:$C,3,0)</f>
        <v/>
      </c>
      <c r="N125">
        <f>VLOOKUP(A125,'[8]Master-April24'!$A:$AP,42,0)</f>
        <v/>
      </c>
    </row>
    <row r="126">
      <c r="A126" t="inlineStr">
        <is>
          <t>535-EACH</t>
        </is>
      </c>
      <c r="B126" t="inlineStr">
        <is>
          <t>B003BOUX9A</t>
        </is>
      </c>
      <c r="C126" t="n">
        <v>1</v>
      </c>
      <c r="D126" t="n">
        <v>535</v>
      </c>
      <c r="E126">
        <f>VLOOKUP(D126,[6]Sheet1!$B:$X,23,0)</f>
        <v/>
      </c>
      <c r="F126">
        <f>E126/C126</f>
        <v/>
      </c>
      <c r="G126">
        <f>VLOOKUP(D126,[6]Sheet1!$B:$X,16,0)</f>
        <v/>
      </c>
      <c r="H126">
        <f>G126/C126</f>
        <v/>
      </c>
      <c r="I126">
        <f>VLOOKUP(D126,[6]Sheet1!$B:$V,21,0)</f>
        <v/>
      </c>
      <c r="J126">
        <f>VLOOKUP(D126,[6]Sheet1!$B:$V,17,0)</f>
        <v/>
      </c>
      <c r="K126">
        <f>VLOOKUP(D126,[6]Sheet1!$B:$V,18,0)</f>
        <v/>
      </c>
      <c r="L126">
        <f>VLOOKUP(D126,[6]Sheet1!$B:$V,19,0)</f>
        <v/>
      </c>
      <c r="M126">
        <f>VLOOKUP(B126,[7]Sheet2!$A:$C,3,0)</f>
        <v/>
      </c>
      <c r="N126">
        <f>VLOOKUP(A126,'[8]Master-April24'!$A:$AP,42,0)</f>
        <v/>
      </c>
    </row>
    <row r="127">
      <c r="A127" t="inlineStr">
        <is>
          <t>5045-EACH-B</t>
        </is>
      </c>
      <c r="B127" t="inlineStr">
        <is>
          <t>B00FIJTHZW</t>
        </is>
      </c>
      <c r="C127" t="n">
        <v>1</v>
      </c>
      <c r="D127" t="n">
        <v>5045</v>
      </c>
      <c r="G127">
        <f>VLOOKUP(D127,[6]Sheet1!$B:$X,16,0)</f>
        <v/>
      </c>
      <c r="H127">
        <f>G127/C127</f>
        <v/>
      </c>
      <c r="I127">
        <f>VLOOKUP(D127,[6]Sheet1!$B:$V,21,0)</f>
        <v/>
      </c>
      <c r="J127">
        <f>VLOOKUP(D127,[6]Sheet1!$B:$V,17,0)</f>
        <v/>
      </c>
      <c r="K127">
        <f>VLOOKUP(D127,[6]Sheet1!$B:$V,18,0)</f>
        <v/>
      </c>
      <c r="L127">
        <f>VLOOKUP(D127,[6]Sheet1!$B:$V,19,0)</f>
        <v/>
      </c>
      <c r="M127">
        <f>VLOOKUP(B127,[7]Sheet2!$A:$C,3,0)</f>
        <v/>
      </c>
      <c r="N127">
        <f>VLOOKUP(A127,'[8]Master-April24'!$A:$AP,42,0)</f>
        <v/>
      </c>
    </row>
    <row r="128">
      <c r="A128" t="inlineStr">
        <is>
          <t>4127-EACH</t>
        </is>
      </c>
      <c r="B128" t="inlineStr">
        <is>
          <t>B07Q8XTMXF</t>
        </is>
      </c>
      <c r="C128" t="n">
        <v>1</v>
      </c>
      <c r="D128" t="n">
        <v>4127</v>
      </c>
      <c r="G128">
        <f>VLOOKUP(D128,[6]Sheet1!$B:$X,16,0)</f>
        <v/>
      </c>
      <c r="H128">
        <f>G128/C128</f>
        <v/>
      </c>
      <c r="I128">
        <f>VLOOKUP(D128,[6]Sheet1!$B:$V,21,0)</f>
        <v/>
      </c>
      <c r="J128">
        <f>VLOOKUP(D128,[6]Sheet1!$B:$V,17,0)</f>
        <v/>
      </c>
      <c r="K128">
        <f>VLOOKUP(D128,[6]Sheet1!$B:$V,18,0)</f>
        <v/>
      </c>
      <c r="L128">
        <f>VLOOKUP(D128,[6]Sheet1!$B:$V,19,0)</f>
        <v/>
      </c>
      <c r="M128">
        <f>VLOOKUP(B128,[7]Sheet2!$A:$C,3,0)</f>
        <v/>
      </c>
      <c r="N128">
        <f>VLOOKUP(A128,'[8]Master-April24'!$A:$AP,42,0)</f>
        <v/>
      </c>
    </row>
    <row r="129">
      <c r="A129" t="inlineStr">
        <is>
          <t>4004-EACH</t>
        </is>
      </c>
      <c r="B129" t="inlineStr">
        <is>
          <t>B07S2TFVRK</t>
        </is>
      </c>
      <c r="C129" t="n">
        <v>1</v>
      </c>
      <c r="D129" t="n">
        <v>4004</v>
      </c>
      <c r="E129">
        <f>VLOOKUP(D129,[6]Sheet1!$B:$X,23,0)</f>
        <v/>
      </c>
      <c r="F129">
        <f>E129/C129</f>
        <v/>
      </c>
      <c r="G129">
        <f>VLOOKUP(D129,[6]Sheet1!$B:$X,16,0)</f>
        <v/>
      </c>
      <c r="H129">
        <f>G129/C129</f>
        <v/>
      </c>
      <c r="I129">
        <f>VLOOKUP(D129,[6]Sheet1!$B:$V,21,0)</f>
        <v/>
      </c>
      <c r="J129">
        <f>VLOOKUP(D129,[6]Sheet1!$B:$V,17,0)</f>
        <v/>
      </c>
      <c r="K129">
        <f>VLOOKUP(D129,[6]Sheet1!$B:$V,18,0)</f>
        <v/>
      </c>
      <c r="L129">
        <f>VLOOKUP(D129,[6]Sheet1!$B:$V,19,0)</f>
        <v/>
      </c>
      <c r="M129">
        <f>VLOOKUP(B129,[7]Sheet2!$A:$C,3,0)</f>
        <v/>
      </c>
      <c r="N129">
        <f>VLOOKUP(A129,'[8]Master-April24'!$A:$AP,42,0)</f>
        <v/>
      </c>
    </row>
    <row r="130">
      <c r="A130" t="inlineStr">
        <is>
          <t>552-EACH</t>
        </is>
      </c>
      <c r="B130" t="inlineStr">
        <is>
          <t>B07T1JYHZC</t>
        </is>
      </c>
      <c r="C130" t="n">
        <v>1</v>
      </c>
      <c r="D130" t="n">
        <v>552</v>
      </c>
      <c r="G130">
        <f>VLOOKUP(D130,[6]Sheet1!$B:$X,16,0)</f>
        <v/>
      </c>
      <c r="H130">
        <f>G130/C130</f>
        <v/>
      </c>
      <c r="I130">
        <f>VLOOKUP(D130,[6]Sheet1!$B:$V,21,0)</f>
        <v/>
      </c>
      <c r="J130">
        <f>VLOOKUP(D130,[6]Sheet1!$B:$V,17,0)</f>
        <v/>
      </c>
      <c r="K130">
        <f>VLOOKUP(D130,[6]Sheet1!$B:$V,18,0)</f>
        <v/>
      </c>
      <c r="L130">
        <f>VLOOKUP(D130,[6]Sheet1!$B:$V,19,0)</f>
        <v/>
      </c>
      <c r="M130">
        <f>VLOOKUP(B130,[7]Sheet2!$A:$C,3,0)</f>
        <v/>
      </c>
      <c r="N130">
        <f>VLOOKUP(A130,'[8]Master-April24'!$A:$AP,42,0)</f>
        <v/>
      </c>
    </row>
    <row r="131">
      <c r="A131" t="inlineStr">
        <is>
          <t>5011-PACK2</t>
        </is>
      </c>
      <c r="B131" t="inlineStr">
        <is>
          <t>B0127E8W0Q</t>
        </is>
      </c>
      <c r="C131" t="n">
        <v>2</v>
      </c>
      <c r="D131" t="n">
        <v>5011</v>
      </c>
      <c r="G131">
        <f>VLOOKUP(D131,[6]Sheet1!$B:$X,16,0)</f>
        <v/>
      </c>
      <c r="H131">
        <f>G131/C131</f>
        <v/>
      </c>
      <c r="I131">
        <f>VLOOKUP(D131,[6]Sheet1!$B:$V,21,0)</f>
        <v/>
      </c>
      <c r="J131">
        <f>VLOOKUP(D131,[6]Sheet1!$B:$V,17,0)</f>
        <v/>
      </c>
      <c r="K131">
        <f>VLOOKUP(D131,[6]Sheet1!$B:$V,18,0)</f>
        <v/>
      </c>
      <c r="L131">
        <f>VLOOKUP(D131,[6]Sheet1!$B:$V,19,0)</f>
        <v/>
      </c>
      <c r="M131">
        <f>VLOOKUP(B131,[7]Sheet2!$A:$C,3,0)</f>
        <v/>
      </c>
      <c r="N131">
        <f>VLOOKUP(A131,'[8]Master-April24'!$A:$AP,42,0)</f>
        <v/>
      </c>
    </row>
    <row r="132">
      <c r="A132" t="inlineStr">
        <is>
          <t>760-EACH-1</t>
        </is>
      </c>
      <c r="B132" t="inlineStr">
        <is>
          <t>B0019ILQ3M</t>
        </is>
      </c>
      <c r="C132" t="n">
        <v>1</v>
      </c>
      <c r="D132" t="n">
        <v>760</v>
      </c>
      <c r="E132">
        <f>VLOOKUP(D132,[6]Sheet1!$B:$X,23,0)</f>
        <v/>
      </c>
      <c r="F132">
        <f>E132/C132</f>
        <v/>
      </c>
      <c r="G132">
        <f>VLOOKUP(D132,[6]Sheet1!$B:$X,16,0)</f>
        <v/>
      </c>
      <c r="H132">
        <f>G132/C132</f>
        <v/>
      </c>
      <c r="I132">
        <f>VLOOKUP(D132,[6]Sheet1!$B:$V,21,0)</f>
        <v/>
      </c>
      <c r="J132">
        <f>VLOOKUP(D132,[6]Sheet1!$B:$V,17,0)</f>
        <v/>
      </c>
      <c r="K132">
        <f>VLOOKUP(D132,[6]Sheet1!$B:$V,18,0)</f>
        <v/>
      </c>
      <c r="L132">
        <f>VLOOKUP(D132,[6]Sheet1!$B:$V,19,0)</f>
        <v/>
      </c>
      <c r="M132">
        <f>VLOOKUP(B132,[7]Sheet2!$A:$C,3,0)</f>
        <v/>
      </c>
      <c r="N132">
        <f>VLOOKUP(A132,'[8]Master-April24'!$A:$AP,42,0)</f>
        <v/>
      </c>
    </row>
    <row r="133">
      <c r="A133" t="inlineStr">
        <is>
          <t>229-EACH</t>
        </is>
      </c>
      <c r="B133" t="inlineStr">
        <is>
          <t>B003BUJXSQ</t>
        </is>
      </c>
      <c r="C133" t="n">
        <v>1</v>
      </c>
      <c r="D133" t="n">
        <v>229</v>
      </c>
      <c r="E133">
        <f>VLOOKUP(D133,[6]Sheet1!$B:$X,23,0)</f>
        <v/>
      </c>
      <c r="F133">
        <f>E133/C133</f>
        <v/>
      </c>
      <c r="G133">
        <f>VLOOKUP(D133,[6]Sheet1!$B:$X,16,0)</f>
        <v/>
      </c>
      <c r="H133">
        <f>G133/C133</f>
        <v/>
      </c>
      <c r="I133">
        <f>VLOOKUP(D133,[6]Sheet1!$B:$V,21,0)</f>
        <v/>
      </c>
      <c r="J133">
        <f>VLOOKUP(D133,[6]Sheet1!$B:$V,17,0)</f>
        <v/>
      </c>
      <c r="K133">
        <f>VLOOKUP(D133,[6]Sheet1!$B:$V,18,0)</f>
        <v/>
      </c>
      <c r="L133">
        <f>VLOOKUP(D133,[6]Sheet1!$B:$V,19,0)</f>
        <v/>
      </c>
      <c r="M133">
        <f>VLOOKUP(B133,[7]Sheet2!$A:$C,3,0)</f>
        <v/>
      </c>
      <c r="N133">
        <f>VLOOKUP(A133,'[8]Master-April24'!$A:$AP,42,0)</f>
        <v/>
      </c>
    </row>
    <row r="134">
      <c r="A134" t="inlineStr">
        <is>
          <t>5074-EACH</t>
        </is>
      </c>
      <c r="B134" t="inlineStr">
        <is>
          <t>B00IIN3K5I</t>
        </is>
      </c>
      <c r="C134" t="n">
        <v>1</v>
      </c>
      <c r="D134" t="n">
        <v>5074</v>
      </c>
      <c r="E134">
        <f>VLOOKUP(D134,[6]Sheet1!$B:$X,23,0)</f>
        <v/>
      </c>
      <c r="F134">
        <f>E134/C134</f>
        <v/>
      </c>
      <c r="G134">
        <f>VLOOKUP(D134,[6]Sheet1!$B:$X,16,0)</f>
        <v/>
      </c>
      <c r="H134">
        <f>G134/C134</f>
        <v/>
      </c>
      <c r="I134">
        <f>VLOOKUP(D134,[6]Sheet1!$B:$V,21,0)</f>
        <v/>
      </c>
      <c r="J134">
        <f>VLOOKUP(D134,[6]Sheet1!$B:$V,17,0)</f>
        <v/>
      </c>
      <c r="K134">
        <f>VLOOKUP(D134,[6]Sheet1!$B:$V,18,0)</f>
        <v/>
      </c>
      <c r="L134">
        <f>VLOOKUP(D134,[6]Sheet1!$B:$V,19,0)</f>
        <v/>
      </c>
      <c r="M134">
        <f>VLOOKUP(B134,[7]Sheet2!$A:$C,3,0)</f>
        <v/>
      </c>
      <c r="N134">
        <f>VLOOKUP(A134,'[8]Master-April24'!$A:$AP,42,0)</f>
        <v/>
      </c>
    </row>
    <row r="135">
      <c r="A135" t="inlineStr">
        <is>
          <t>516-EACH</t>
        </is>
      </c>
      <c r="B135" t="inlineStr">
        <is>
          <t>B0019IMFSW</t>
        </is>
      </c>
      <c r="C135" t="n">
        <v>1</v>
      </c>
      <c r="D135" t="n">
        <v>516</v>
      </c>
      <c r="G135">
        <f>VLOOKUP(D135,[6]Sheet1!$B:$X,16,0)</f>
        <v/>
      </c>
      <c r="H135">
        <f>G135/C135</f>
        <v/>
      </c>
      <c r="I135">
        <f>VLOOKUP(D135,[6]Sheet1!$B:$V,21,0)</f>
        <v/>
      </c>
      <c r="J135">
        <f>VLOOKUP(D135,[6]Sheet1!$B:$V,17,0)</f>
        <v/>
      </c>
      <c r="K135">
        <f>VLOOKUP(D135,[6]Sheet1!$B:$V,18,0)</f>
        <v/>
      </c>
      <c r="L135">
        <f>VLOOKUP(D135,[6]Sheet1!$B:$V,19,0)</f>
        <v/>
      </c>
      <c r="M135">
        <f>VLOOKUP(B135,[7]Sheet2!$A:$C,3,0)</f>
        <v/>
      </c>
      <c r="N135">
        <f>VLOOKUP(A135,'[8]Master-April24'!$A:$AP,42,0)</f>
        <v/>
      </c>
    </row>
    <row r="136">
      <c r="A136" t="inlineStr">
        <is>
          <t>5012-EACH</t>
        </is>
      </c>
      <c r="B136" t="inlineStr">
        <is>
          <t>B002NLIS7G</t>
        </is>
      </c>
      <c r="C136" t="n">
        <v>1</v>
      </c>
      <c r="D136" t="n">
        <v>5012</v>
      </c>
      <c r="G136">
        <f>VLOOKUP(D136,[6]Sheet1!$B:$X,16,0)</f>
        <v/>
      </c>
      <c r="H136">
        <f>G136/C136</f>
        <v/>
      </c>
      <c r="I136">
        <f>VLOOKUP(D136,[6]Sheet1!$B:$V,21,0)</f>
        <v/>
      </c>
      <c r="J136">
        <f>VLOOKUP(D136,[6]Sheet1!$B:$V,17,0)</f>
        <v/>
      </c>
      <c r="K136">
        <f>VLOOKUP(D136,[6]Sheet1!$B:$V,18,0)</f>
        <v/>
      </c>
      <c r="L136">
        <f>VLOOKUP(D136,[6]Sheet1!$B:$V,19,0)</f>
        <v/>
      </c>
      <c r="M136">
        <f>VLOOKUP(B136,[7]Sheet2!$A:$C,3,0)</f>
        <v/>
      </c>
      <c r="N136">
        <f>VLOOKUP(A136,'[8]Master-April24'!$A:$AP,42,0)</f>
        <v/>
      </c>
    </row>
    <row r="137">
      <c r="A137" t="inlineStr">
        <is>
          <t>2010-EACH</t>
        </is>
      </c>
      <c r="B137" t="inlineStr">
        <is>
          <t>B07RZMG648</t>
        </is>
      </c>
      <c r="C137" t="n">
        <v>1</v>
      </c>
      <c r="D137" t="n">
        <v>2010</v>
      </c>
      <c r="E137">
        <f>VLOOKUP(D137,[6]Sheet1!$B:$X,23,0)</f>
        <v/>
      </c>
      <c r="F137">
        <f>E137/C137</f>
        <v/>
      </c>
      <c r="G137">
        <f>VLOOKUP(D137,[6]Sheet1!$B:$X,16,0)</f>
        <v/>
      </c>
      <c r="H137">
        <f>G137/C137</f>
        <v/>
      </c>
      <c r="I137">
        <f>VLOOKUP(D137,[6]Sheet1!$B:$V,21,0)</f>
        <v/>
      </c>
      <c r="J137">
        <f>VLOOKUP(D137,[6]Sheet1!$B:$V,17,0)</f>
        <v/>
      </c>
      <c r="K137">
        <f>VLOOKUP(D137,[6]Sheet1!$B:$V,18,0)</f>
        <v/>
      </c>
      <c r="L137">
        <f>VLOOKUP(D137,[6]Sheet1!$B:$V,19,0)</f>
        <v/>
      </c>
      <c r="M137">
        <f>VLOOKUP(B137,[7]Sheet2!$A:$C,3,0)</f>
        <v/>
      </c>
      <c r="N137">
        <f>VLOOKUP(A137,'[8]Master-April24'!$A:$AP,42,0)</f>
        <v/>
      </c>
    </row>
    <row r="138">
      <c r="A138" t="inlineStr">
        <is>
          <t>4398-PACK2</t>
        </is>
      </c>
      <c r="B138" t="inlineStr">
        <is>
          <t>B08DDHRDDF</t>
        </is>
      </c>
      <c r="C138" t="n">
        <v>2</v>
      </c>
      <c r="D138" t="n">
        <v>4398</v>
      </c>
      <c r="E138">
        <f>VLOOKUP(D138,[6]Sheet1!$B:$X,23,0)</f>
        <v/>
      </c>
      <c r="F138">
        <f>E138/C138</f>
        <v/>
      </c>
      <c r="G138">
        <f>VLOOKUP(D138,[6]Sheet1!$B:$X,16,0)</f>
        <v/>
      </c>
      <c r="H138">
        <f>G138/C138</f>
        <v/>
      </c>
      <c r="I138">
        <f>VLOOKUP(D138,[6]Sheet1!$B:$V,21,0)</f>
        <v/>
      </c>
      <c r="J138">
        <f>VLOOKUP(D138,[6]Sheet1!$B:$V,17,0)</f>
        <v/>
      </c>
      <c r="K138">
        <f>VLOOKUP(D138,[6]Sheet1!$B:$V,18,0)</f>
        <v/>
      </c>
      <c r="L138">
        <f>VLOOKUP(D138,[6]Sheet1!$B:$V,19,0)</f>
        <v/>
      </c>
      <c r="M138">
        <f>VLOOKUP(B138,[7]Sheet2!$A:$C,3,0)</f>
        <v/>
      </c>
      <c r="N138">
        <f>VLOOKUP(A138,'[8]Master-April24'!$A:$AP,42,0)</f>
        <v/>
      </c>
    </row>
    <row r="139">
      <c r="A139" t="inlineStr">
        <is>
          <t>3167-EA-PK</t>
        </is>
      </c>
      <c r="B139" t="inlineStr">
        <is>
          <t>B0CFGH34FV</t>
        </is>
      </c>
      <c r="C139" t="n">
        <v>1</v>
      </c>
      <c r="D139" t="n">
        <v>3167</v>
      </c>
      <c r="G139">
        <f>VLOOKUP(D139,[6]Sheet1!$B:$X,16,0)</f>
        <v/>
      </c>
      <c r="H139">
        <f>G139/C139</f>
        <v/>
      </c>
      <c r="I139">
        <f>VLOOKUP(D139,[6]Sheet1!$B:$V,21,0)</f>
        <v/>
      </c>
      <c r="J139">
        <f>VLOOKUP(D139,[6]Sheet1!$B:$V,17,0)</f>
        <v/>
      </c>
      <c r="K139">
        <f>VLOOKUP(D139,[6]Sheet1!$B:$V,18,0)</f>
        <v/>
      </c>
      <c r="L139">
        <f>VLOOKUP(D139,[6]Sheet1!$B:$V,19,0)</f>
        <v/>
      </c>
      <c r="M139">
        <f>VLOOKUP(B139,[7]Sheet2!$A:$C,3,0)</f>
        <v/>
      </c>
      <c r="N139">
        <f>VLOOKUP(A139,'[8]Master-April24'!$A:$AP,42,0)</f>
        <v/>
      </c>
    </row>
    <row r="140">
      <c r="A140" t="inlineStr">
        <is>
          <t>4105-EACH</t>
        </is>
      </c>
      <c r="B140" t="inlineStr">
        <is>
          <t>B07Q712K7L</t>
        </is>
      </c>
      <c r="C140" t="n">
        <v>1</v>
      </c>
      <c r="D140" t="n">
        <v>4105</v>
      </c>
      <c r="G140">
        <f>VLOOKUP(D140,[6]Sheet1!$B:$X,16,0)</f>
        <v/>
      </c>
      <c r="H140">
        <f>G140/C140</f>
        <v/>
      </c>
      <c r="I140">
        <f>VLOOKUP(D140,[6]Sheet1!$B:$V,21,0)</f>
        <v/>
      </c>
      <c r="J140">
        <f>VLOOKUP(D140,[6]Sheet1!$B:$V,17,0)</f>
        <v/>
      </c>
      <c r="K140">
        <f>VLOOKUP(D140,[6]Sheet1!$B:$V,18,0)</f>
        <v/>
      </c>
      <c r="L140">
        <f>VLOOKUP(D140,[6]Sheet1!$B:$V,19,0)</f>
        <v/>
      </c>
      <c r="M140">
        <f>VLOOKUP(B140,[7]Sheet2!$A:$C,3,0)</f>
        <v/>
      </c>
      <c r="N140">
        <f>VLOOKUP(A140,'[8]Master-April24'!$A:$AP,42,0)</f>
        <v/>
      </c>
    </row>
    <row r="141">
      <c r="A141" t="inlineStr">
        <is>
          <t>5172-EACH</t>
        </is>
      </c>
      <c r="B141" t="inlineStr">
        <is>
          <t>B07SKBCHNX</t>
        </is>
      </c>
      <c r="C141" t="n">
        <v>1</v>
      </c>
      <c r="D141" t="n">
        <v>5172</v>
      </c>
      <c r="E141">
        <f>VLOOKUP(D141,[6]Sheet1!$B:$X,23,0)</f>
        <v/>
      </c>
      <c r="F141">
        <f>E141/C141</f>
        <v/>
      </c>
      <c r="G141">
        <f>VLOOKUP(D141,[6]Sheet1!$B:$X,16,0)</f>
        <v/>
      </c>
      <c r="H141">
        <f>G141/C141</f>
        <v/>
      </c>
      <c r="I141">
        <f>VLOOKUP(D141,[6]Sheet1!$B:$V,21,0)</f>
        <v/>
      </c>
      <c r="J141">
        <f>VLOOKUP(D141,[6]Sheet1!$B:$V,17,0)</f>
        <v/>
      </c>
      <c r="K141">
        <f>VLOOKUP(D141,[6]Sheet1!$B:$V,18,0)</f>
        <v/>
      </c>
      <c r="L141">
        <f>VLOOKUP(D141,[6]Sheet1!$B:$V,19,0)</f>
        <v/>
      </c>
      <c r="M141">
        <f>VLOOKUP(B141,[7]Sheet2!$A:$C,3,0)</f>
        <v/>
      </c>
      <c r="N141">
        <f>VLOOKUP(A141,'[8]Master-April24'!$A:$AP,42,0)</f>
        <v/>
      </c>
    </row>
    <row r="142">
      <c r="A142" t="inlineStr">
        <is>
          <t>5086-EACH</t>
        </is>
      </c>
      <c r="B142" t="inlineStr">
        <is>
          <t>B07SBH958C</t>
        </is>
      </c>
      <c r="C142" t="n">
        <v>1</v>
      </c>
      <c r="D142" t="n">
        <v>5086</v>
      </c>
      <c r="G142">
        <f>VLOOKUP(D142,[6]Sheet1!$B:$X,16,0)</f>
        <v/>
      </c>
      <c r="H142">
        <f>G142/C142</f>
        <v/>
      </c>
      <c r="I142">
        <f>VLOOKUP(D142,[6]Sheet1!$B:$V,21,0)</f>
        <v/>
      </c>
      <c r="J142">
        <f>VLOOKUP(D142,[6]Sheet1!$B:$V,17,0)</f>
        <v/>
      </c>
      <c r="K142">
        <f>VLOOKUP(D142,[6]Sheet1!$B:$V,18,0)</f>
        <v/>
      </c>
      <c r="L142">
        <f>VLOOKUP(D142,[6]Sheet1!$B:$V,19,0)</f>
        <v/>
      </c>
      <c r="M142">
        <f>VLOOKUP(B142,[7]Sheet2!$A:$C,3,0)</f>
        <v/>
      </c>
      <c r="N142">
        <f>VLOOKUP(A142,'[8]Master-April24'!$A:$AP,42,0)</f>
        <v/>
      </c>
    </row>
    <row r="143">
      <c r="A143" t="inlineStr">
        <is>
          <t>609-PACK2</t>
        </is>
      </c>
      <c r="B143" t="inlineStr">
        <is>
          <t>B09C2RFDFH</t>
        </is>
      </c>
      <c r="C143" t="n">
        <v>2</v>
      </c>
      <c r="D143" t="n">
        <v>609</v>
      </c>
      <c r="E143">
        <f>VLOOKUP(D143,[6]Sheet1!$B:$X,23,0)</f>
        <v/>
      </c>
      <c r="F143">
        <f>E143/C143</f>
        <v/>
      </c>
      <c r="G143">
        <f>VLOOKUP(D143,[6]Sheet1!$B:$X,16,0)</f>
        <v/>
      </c>
      <c r="H143">
        <f>G143/C143</f>
        <v/>
      </c>
      <c r="I143">
        <f>VLOOKUP(D143,[6]Sheet1!$B:$V,21,0)</f>
        <v/>
      </c>
      <c r="J143">
        <f>VLOOKUP(D143,[6]Sheet1!$B:$V,17,0)</f>
        <v/>
      </c>
      <c r="K143">
        <f>VLOOKUP(D143,[6]Sheet1!$B:$V,18,0)</f>
        <v/>
      </c>
      <c r="L143">
        <f>VLOOKUP(D143,[6]Sheet1!$B:$V,19,0)</f>
        <v/>
      </c>
      <c r="M143">
        <f>VLOOKUP(B143,[7]Sheet2!$A:$C,3,0)</f>
        <v/>
      </c>
      <c r="N143">
        <f>VLOOKUP(A143,'[8]Master-April24'!$A:$AP,42,0)</f>
        <v/>
      </c>
    </row>
    <row r="144">
      <c r="A144" t="inlineStr">
        <is>
          <t>2174-SET6</t>
        </is>
      </c>
      <c r="B144" t="inlineStr">
        <is>
          <t>B07RWLD5MR</t>
        </is>
      </c>
      <c r="C144" t="n">
        <v>6</v>
      </c>
      <c r="D144" t="n">
        <v>2174</v>
      </c>
      <c r="G144">
        <f>VLOOKUP(D144,[6]Sheet1!$B:$X,16,0)</f>
        <v/>
      </c>
      <c r="H144">
        <f>G144/C144</f>
        <v/>
      </c>
      <c r="I144">
        <f>VLOOKUP(D144,[6]Sheet1!$B:$V,21,0)</f>
        <v/>
      </c>
      <c r="J144">
        <f>VLOOKUP(D144,[6]Sheet1!$B:$V,17,0)</f>
        <v/>
      </c>
      <c r="K144">
        <f>VLOOKUP(D144,[6]Sheet1!$B:$V,18,0)</f>
        <v/>
      </c>
      <c r="L144">
        <f>VLOOKUP(D144,[6]Sheet1!$B:$V,19,0)</f>
        <v/>
      </c>
      <c r="M144">
        <f>VLOOKUP(B144,[7]Sheet2!$A:$C,3,0)</f>
        <v/>
      </c>
      <c r="N144">
        <f>VLOOKUP(A144,'[8]Master-April24'!$A:$AP,42,0)</f>
        <v/>
      </c>
    </row>
    <row r="145">
      <c r="A145" t="inlineStr">
        <is>
          <t>574-EACH</t>
        </is>
      </c>
      <c r="B145" t="inlineStr">
        <is>
          <t>B003BLQHYI</t>
        </is>
      </c>
      <c r="C145" t="n">
        <v>1</v>
      </c>
      <c r="D145" t="n">
        <v>574</v>
      </c>
      <c r="G145">
        <f>VLOOKUP(D145,[6]Sheet1!$B:$X,16,0)</f>
        <v/>
      </c>
      <c r="H145">
        <f>G145/C145</f>
        <v/>
      </c>
      <c r="I145">
        <f>VLOOKUP(D145,[6]Sheet1!$B:$V,21,0)</f>
        <v/>
      </c>
      <c r="J145">
        <f>VLOOKUP(D145,[6]Sheet1!$B:$V,17,0)</f>
        <v/>
      </c>
      <c r="K145">
        <f>VLOOKUP(D145,[6]Sheet1!$B:$V,18,0)</f>
        <v/>
      </c>
      <c r="L145">
        <f>VLOOKUP(D145,[6]Sheet1!$B:$V,19,0)</f>
        <v/>
      </c>
      <c r="M145">
        <f>VLOOKUP(B145,[7]Sheet2!$A:$C,3,0)</f>
        <v/>
      </c>
      <c r="N145">
        <f>VLOOKUP(A145,'[8]Master-April24'!$A:$AP,42,0)</f>
        <v/>
      </c>
    </row>
    <row r="146">
      <c r="A146" t="inlineStr">
        <is>
          <t>8000-EACH</t>
        </is>
      </c>
      <c r="B146" t="inlineStr">
        <is>
          <t>B091BN4MV1</t>
        </is>
      </c>
      <c r="C146" t="n">
        <v>1</v>
      </c>
      <c r="D146" t="n">
        <v>8000</v>
      </c>
      <c r="G146">
        <f>VLOOKUP(D146,[6]Sheet1!$B:$X,16,0)</f>
        <v/>
      </c>
      <c r="H146">
        <f>G146/C146</f>
        <v/>
      </c>
      <c r="I146">
        <f>VLOOKUP(D146,[6]Sheet1!$B:$V,21,0)</f>
        <v/>
      </c>
      <c r="J146">
        <f>VLOOKUP(D146,[6]Sheet1!$B:$V,17,0)</f>
        <v/>
      </c>
      <c r="K146">
        <f>VLOOKUP(D146,[6]Sheet1!$B:$V,18,0)</f>
        <v/>
      </c>
      <c r="L146">
        <f>VLOOKUP(D146,[6]Sheet1!$B:$V,19,0)</f>
        <v/>
      </c>
      <c r="M146">
        <f>VLOOKUP(B146,[7]Sheet2!$A:$C,3,0)</f>
        <v/>
      </c>
      <c r="N146">
        <f>VLOOKUP(A146,'[8]Master-April24'!$A:$AP,42,0)</f>
        <v/>
      </c>
    </row>
    <row r="147">
      <c r="A147" t="inlineStr">
        <is>
          <t>3167-EA-BL</t>
        </is>
      </c>
      <c r="B147" t="inlineStr">
        <is>
          <t>B0CFGHTZQ1</t>
        </is>
      </c>
      <c r="C147" t="n">
        <v>1</v>
      </c>
      <c r="D147" t="n">
        <v>3167</v>
      </c>
      <c r="G147">
        <f>VLOOKUP(D147,[6]Sheet1!$B:$X,16,0)</f>
        <v/>
      </c>
      <c r="H147">
        <f>G147/C147</f>
        <v/>
      </c>
      <c r="I147">
        <f>VLOOKUP(D147,[6]Sheet1!$B:$V,21,0)</f>
        <v/>
      </c>
      <c r="J147">
        <f>VLOOKUP(D147,[6]Sheet1!$B:$V,17,0)</f>
        <v/>
      </c>
      <c r="K147">
        <f>VLOOKUP(D147,[6]Sheet1!$B:$V,18,0)</f>
        <v/>
      </c>
      <c r="L147">
        <f>VLOOKUP(D147,[6]Sheet1!$B:$V,19,0)</f>
        <v/>
      </c>
      <c r="M147">
        <f>VLOOKUP(B147,[7]Sheet2!$A:$C,3,0)</f>
        <v/>
      </c>
      <c r="N147">
        <f>VLOOKUP(A147,'[8]Master-April24'!$A:$AP,42,0)</f>
        <v/>
      </c>
    </row>
    <row r="148">
      <c r="A148" t="inlineStr">
        <is>
          <t>5003-EACH</t>
        </is>
      </c>
      <c r="B148" t="inlineStr">
        <is>
          <t>B07RP3MRY1</t>
        </is>
      </c>
      <c r="C148" t="n">
        <v>1</v>
      </c>
      <c r="D148" t="n">
        <v>5003</v>
      </c>
      <c r="G148">
        <f>VLOOKUP(D148,[6]Sheet1!$B:$X,16,0)</f>
        <v/>
      </c>
      <c r="H148">
        <f>G148/C148</f>
        <v/>
      </c>
      <c r="I148">
        <f>VLOOKUP(D148,[6]Sheet1!$B:$V,21,0)</f>
        <v/>
      </c>
      <c r="J148">
        <f>VLOOKUP(D148,[6]Sheet1!$B:$V,17,0)</f>
        <v/>
      </c>
      <c r="K148">
        <f>VLOOKUP(D148,[6]Sheet1!$B:$V,18,0)</f>
        <v/>
      </c>
      <c r="L148">
        <f>VLOOKUP(D148,[6]Sheet1!$B:$V,19,0)</f>
        <v/>
      </c>
      <c r="M148">
        <f>VLOOKUP(B148,[7]Sheet2!$A:$C,3,0)</f>
        <v/>
      </c>
      <c r="N148">
        <f>VLOOKUP(A148,'[8]Master-April24'!$A:$AP,42,0)</f>
        <v/>
      </c>
    </row>
    <row r="149">
      <c r="A149" t="inlineStr">
        <is>
          <t>3187-PACK4</t>
        </is>
      </c>
      <c r="B149" t="inlineStr">
        <is>
          <t>B08G3XTB2Z</t>
        </is>
      </c>
      <c r="C149" t="n">
        <v>4</v>
      </c>
      <c r="D149" t="n">
        <v>3187</v>
      </c>
      <c r="E149">
        <f>VLOOKUP(D149,[6]Sheet1!$B:$X,23,0)</f>
        <v/>
      </c>
      <c r="F149">
        <f>E149/C149</f>
        <v/>
      </c>
      <c r="G149">
        <f>VLOOKUP(D149,[6]Sheet1!$B:$X,16,0)</f>
        <v/>
      </c>
      <c r="H149">
        <f>G149/C149</f>
        <v/>
      </c>
      <c r="I149">
        <f>VLOOKUP(D149,[6]Sheet1!$B:$V,21,0)</f>
        <v/>
      </c>
      <c r="J149">
        <f>VLOOKUP(D149,[6]Sheet1!$B:$V,17,0)</f>
        <v/>
      </c>
      <c r="K149">
        <f>VLOOKUP(D149,[6]Sheet1!$B:$V,18,0)</f>
        <v/>
      </c>
      <c r="L149">
        <f>VLOOKUP(D149,[6]Sheet1!$B:$V,19,0)</f>
        <v/>
      </c>
      <c r="M149">
        <f>VLOOKUP(B149,[7]Sheet2!$A:$C,3,0)</f>
        <v/>
      </c>
      <c r="N149">
        <f>VLOOKUP(A149,'[8]Master-April24'!$A:$AP,42,0)</f>
        <v/>
      </c>
    </row>
    <row r="150">
      <c r="A150" t="inlineStr">
        <is>
          <t>4126-EACH</t>
        </is>
      </c>
      <c r="B150" t="inlineStr">
        <is>
          <t>B07Q4RD2W3</t>
        </is>
      </c>
      <c r="C150" t="n">
        <v>1</v>
      </c>
      <c r="D150" t="n">
        <v>4126</v>
      </c>
      <c r="G150">
        <f>VLOOKUP(D150,[6]Sheet1!$B:$X,16,0)</f>
        <v/>
      </c>
      <c r="H150">
        <f>G150/C150</f>
        <v/>
      </c>
      <c r="I150">
        <f>VLOOKUP(D150,[6]Sheet1!$B:$V,21,0)</f>
        <v/>
      </c>
      <c r="J150">
        <f>VLOOKUP(D150,[6]Sheet1!$B:$V,17,0)</f>
        <v/>
      </c>
      <c r="K150">
        <f>VLOOKUP(D150,[6]Sheet1!$B:$V,18,0)</f>
        <v/>
      </c>
      <c r="L150">
        <f>VLOOKUP(D150,[6]Sheet1!$B:$V,19,0)</f>
        <v/>
      </c>
      <c r="M150">
        <f>VLOOKUP(B150,[7]Sheet2!$A:$C,3,0)</f>
        <v/>
      </c>
      <c r="N150">
        <f>VLOOKUP(A150,'[8]Master-April24'!$A:$AP,42,0)</f>
        <v/>
      </c>
    </row>
    <row r="151">
      <c r="A151" t="inlineStr">
        <is>
          <t>539-PACK2</t>
        </is>
      </c>
      <c r="B151" t="inlineStr">
        <is>
          <t>B08DFGT3Q5</t>
        </is>
      </c>
      <c r="C151" t="n">
        <v>2</v>
      </c>
      <c r="D151" t="n">
        <v>539</v>
      </c>
      <c r="G151">
        <f>VLOOKUP(D151,[6]Sheet1!$B:$X,16,0)</f>
        <v/>
      </c>
      <c r="H151">
        <f>G151/C151</f>
        <v/>
      </c>
      <c r="I151">
        <f>VLOOKUP(D151,[6]Sheet1!$B:$V,21,0)</f>
        <v/>
      </c>
      <c r="J151">
        <f>VLOOKUP(D151,[6]Sheet1!$B:$V,17,0)</f>
        <v/>
      </c>
      <c r="K151">
        <f>VLOOKUP(D151,[6]Sheet1!$B:$V,18,0)</f>
        <v/>
      </c>
      <c r="L151">
        <f>VLOOKUP(D151,[6]Sheet1!$B:$V,19,0)</f>
        <v/>
      </c>
      <c r="M151">
        <f>VLOOKUP(B151,[7]Sheet2!$A:$C,3,0)</f>
        <v/>
      </c>
      <c r="N151">
        <f>VLOOKUP(A151,'[8]Master-April24'!$A:$AP,42,0)</f>
        <v/>
      </c>
    </row>
    <row r="152">
      <c r="A152" t="inlineStr">
        <is>
          <t>5012-PACK2</t>
        </is>
      </c>
      <c r="B152" t="inlineStr">
        <is>
          <t>B00KDL1V7W</t>
        </is>
      </c>
      <c r="C152" t="n">
        <v>2</v>
      </c>
      <c r="D152" t="n">
        <v>5012</v>
      </c>
      <c r="G152">
        <f>VLOOKUP(D152,[6]Sheet1!$B:$X,16,0)</f>
        <v/>
      </c>
      <c r="H152">
        <f>G152/C152</f>
        <v/>
      </c>
      <c r="I152">
        <f>VLOOKUP(D152,[6]Sheet1!$B:$V,21,0)</f>
        <v/>
      </c>
      <c r="J152">
        <f>VLOOKUP(D152,[6]Sheet1!$B:$V,17,0)</f>
        <v/>
      </c>
      <c r="K152">
        <f>VLOOKUP(D152,[6]Sheet1!$B:$V,18,0)</f>
        <v/>
      </c>
      <c r="L152">
        <f>VLOOKUP(D152,[6]Sheet1!$B:$V,19,0)</f>
        <v/>
      </c>
      <c r="M152">
        <f>VLOOKUP(B152,[7]Sheet2!$A:$C,3,0)</f>
        <v/>
      </c>
      <c r="N152">
        <f>VLOOKUP(A152,'[8]Master-April24'!$A:$AP,42,0)</f>
        <v/>
      </c>
    </row>
    <row r="153">
      <c r="A153" t="inlineStr">
        <is>
          <t>4576336-SET2</t>
        </is>
      </c>
      <c r="B153" t="inlineStr">
        <is>
          <t>B08BX4PKB1</t>
        </is>
      </c>
      <c r="C153" t="n">
        <v>2</v>
      </c>
      <c r="D153" t="n">
        <v>4576336</v>
      </c>
      <c r="E153">
        <f>VLOOKUP(D153,[6]Sheet1!$B:$X,23,0)</f>
        <v/>
      </c>
      <c r="F153">
        <f>E153/C153</f>
        <v/>
      </c>
      <c r="G153">
        <f>VLOOKUP(D153,[6]Sheet1!$B:$X,16,0)</f>
        <v/>
      </c>
      <c r="H153">
        <f>G153/C153</f>
        <v/>
      </c>
      <c r="I153">
        <f>VLOOKUP(D153,[6]Sheet1!$B:$V,21,0)</f>
        <v/>
      </c>
      <c r="J153">
        <f>VLOOKUP(D153,[6]Sheet1!$B:$V,17,0)</f>
        <v/>
      </c>
      <c r="K153">
        <f>VLOOKUP(D153,[6]Sheet1!$B:$V,18,0)</f>
        <v/>
      </c>
      <c r="L153">
        <f>VLOOKUP(D153,[6]Sheet1!$B:$V,19,0)</f>
        <v/>
      </c>
      <c r="M153">
        <f>VLOOKUP(B153,[7]Sheet2!$A:$C,3,0)</f>
        <v/>
      </c>
      <c r="N153">
        <f>VLOOKUP(A153,'[8]Master-April24'!$A:$AP,42,0)</f>
        <v/>
      </c>
    </row>
    <row r="154">
      <c r="A154" t="inlineStr">
        <is>
          <t>5033-EACH</t>
        </is>
      </c>
      <c r="B154" t="inlineStr">
        <is>
          <t>B07SCL3C9Y</t>
        </is>
      </c>
      <c r="C154" t="n">
        <v>1</v>
      </c>
      <c r="D154" t="n">
        <v>5033</v>
      </c>
      <c r="G154">
        <f>VLOOKUP(D154,[6]Sheet1!$B:$X,16,0)</f>
        <v/>
      </c>
      <c r="H154">
        <f>G154/C154</f>
        <v/>
      </c>
      <c r="I154">
        <f>VLOOKUP(D154,[6]Sheet1!$B:$V,21,0)</f>
        <v/>
      </c>
      <c r="J154">
        <f>VLOOKUP(D154,[6]Sheet1!$B:$V,17,0)</f>
        <v/>
      </c>
      <c r="K154">
        <f>VLOOKUP(D154,[6]Sheet1!$B:$V,18,0)</f>
        <v/>
      </c>
      <c r="L154">
        <f>VLOOKUP(D154,[6]Sheet1!$B:$V,19,0)</f>
        <v/>
      </c>
      <c r="M154">
        <f>VLOOKUP(B154,[7]Sheet2!$A:$C,3,0)</f>
        <v/>
      </c>
      <c r="N154">
        <f>VLOOKUP(A154,'[8]Master-April24'!$A:$AP,42,0)</f>
        <v/>
      </c>
    </row>
    <row r="155">
      <c r="A155" t="inlineStr">
        <is>
          <t>716-EACH</t>
        </is>
      </c>
      <c r="B155" t="inlineStr">
        <is>
          <t>B003BLQH7A</t>
        </is>
      </c>
      <c r="C155" t="n">
        <v>1</v>
      </c>
      <c r="D155" t="n">
        <v>716</v>
      </c>
      <c r="E155">
        <f>VLOOKUP(D155,[6]Sheet1!$B:$X,23,0)</f>
        <v/>
      </c>
      <c r="F155">
        <f>E155/C155</f>
        <v/>
      </c>
      <c r="G155">
        <f>VLOOKUP(D155,[6]Sheet1!$B:$X,16,0)</f>
        <v/>
      </c>
      <c r="H155">
        <f>G155/C155</f>
        <v/>
      </c>
      <c r="I155">
        <f>VLOOKUP(D155,[6]Sheet1!$B:$V,21,0)</f>
        <v/>
      </c>
      <c r="J155">
        <f>VLOOKUP(D155,[6]Sheet1!$B:$V,17,0)</f>
        <v/>
      </c>
      <c r="K155">
        <f>VLOOKUP(D155,[6]Sheet1!$B:$V,18,0)</f>
        <v/>
      </c>
      <c r="L155">
        <f>VLOOKUP(D155,[6]Sheet1!$B:$V,19,0)</f>
        <v/>
      </c>
      <c r="M155">
        <f>VLOOKUP(B155,[7]Sheet2!$A:$C,3,0)</f>
        <v/>
      </c>
      <c r="N155">
        <f>VLOOKUP(A155,'[8]Master-April24'!$A:$AP,42,0)</f>
        <v/>
      </c>
    </row>
    <row r="156">
      <c r="A156" t="inlineStr">
        <is>
          <t>3167-EA-GN</t>
        </is>
      </c>
      <c r="B156" t="inlineStr">
        <is>
          <t>B0CFGGNJG7</t>
        </is>
      </c>
      <c r="C156" t="n">
        <v>1</v>
      </c>
      <c r="D156" t="n">
        <v>3167</v>
      </c>
      <c r="G156">
        <f>VLOOKUP(D156,[6]Sheet1!$B:$X,16,0)</f>
        <v/>
      </c>
      <c r="H156">
        <f>G156/C156</f>
        <v/>
      </c>
      <c r="I156">
        <f>VLOOKUP(D156,[6]Sheet1!$B:$V,21,0)</f>
        <v/>
      </c>
      <c r="J156">
        <f>VLOOKUP(D156,[6]Sheet1!$B:$V,17,0)</f>
        <v/>
      </c>
      <c r="K156">
        <f>VLOOKUP(D156,[6]Sheet1!$B:$V,18,0)</f>
        <v/>
      </c>
      <c r="L156">
        <f>VLOOKUP(D156,[6]Sheet1!$B:$V,19,0)</f>
        <v/>
      </c>
      <c r="M156">
        <f>VLOOKUP(B156,[7]Sheet2!$A:$C,3,0)</f>
        <v/>
      </c>
      <c r="N156">
        <f>VLOOKUP(A156,'[8]Master-April24'!$A:$AP,42,0)</f>
        <v/>
      </c>
    </row>
    <row r="157">
      <c r="A157" t="inlineStr">
        <is>
          <t>2309-EACH-B</t>
        </is>
      </c>
      <c r="B157" t="inlineStr">
        <is>
          <t>B0C4VY1LR7</t>
        </is>
      </c>
      <c r="C157" t="n">
        <v>1</v>
      </c>
      <c r="D157" t="n">
        <v>2309</v>
      </c>
      <c r="E157">
        <f>VLOOKUP(D157,[6]Sheet1!$B:$X,23,0)</f>
        <v/>
      </c>
      <c r="F157">
        <f>E157/C157</f>
        <v/>
      </c>
      <c r="G157">
        <f>VLOOKUP(D157,[6]Sheet1!$B:$X,16,0)</f>
        <v/>
      </c>
      <c r="H157">
        <f>G157/C157</f>
        <v/>
      </c>
      <c r="I157">
        <f>VLOOKUP(D157,[6]Sheet1!$B:$V,21,0)</f>
        <v/>
      </c>
      <c r="J157">
        <f>VLOOKUP(D157,[6]Sheet1!$B:$V,17,0)</f>
        <v/>
      </c>
      <c r="K157">
        <f>VLOOKUP(D157,[6]Sheet1!$B:$V,18,0)</f>
        <v/>
      </c>
      <c r="L157">
        <f>VLOOKUP(D157,[6]Sheet1!$B:$V,19,0)</f>
        <v/>
      </c>
      <c r="M157">
        <f>VLOOKUP(B157,[7]Sheet2!$A:$C,3,0)</f>
        <v/>
      </c>
      <c r="N157">
        <f>VLOOKUP(A157,'[8]Master-April24'!$A:$AP,42,0)</f>
        <v/>
      </c>
    </row>
    <row r="158">
      <c r="A158" t="inlineStr">
        <is>
          <t>2007-EACH</t>
        </is>
      </c>
      <c r="B158" t="inlineStr">
        <is>
          <t>B003BSF7ZG</t>
        </is>
      </c>
      <c r="C158" t="n">
        <v>1</v>
      </c>
      <c r="D158" t="n">
        <v>2007</v>
      </c>
      <c r="E158">
        <f>VLOOKUP(D158,[6]Sheet1!$B:$X,23,0)</f>
        <v/>
      </c>
      <c r="F158">
        <f>E158/C158</f>
        <v/>
      </c>
      <c r="G158">
        <f>VLOOKUP(D158,[6]Sheet1!$B:$X,16,0)</f>
        <v/>
      </c>
      <c r="H158">
        <f>G158/C158</f>
        <v/>
      </c>
      <c r="I158">
        <f>VLOOKUP(D158,[6]Sheet1!$B:$V,21,0)</f>
        <v/>
      </c>
      <c r="J158">
        <f>VLOOKUP(D158,[6]Sheet1!$B:$V,17,0)</f>
        <v/>
      </c>
      <c r="K158">
        <f>VLOOKUP(D158,[6]Sheet1!$B:$V,18,0)</f>
        <v/>
      </c>
      <c r="L158">
        <f>VLOOKUP(D158,[6]Sheet1!$B:$V,19,0)</f>
        <v/>
      </c>
      <c r="M158">
        <f>VLOOKUP(B158,[7]Sheet2!$A:$C,3,0)</f>
        <v/>
      </c>
      <c r="N158">
        <f>VLOOKUP(A158,'[8]Master-April24'!$A:$AP,42,0)</f>
        <v/>
      </c>
    </row>
    <row r="159">
      <c r="A159" t="inlineStr">
        <is>
          <t>6810-EACH</t>
        </is>
      </c>
      <c r="B159" t="inlineStr">
        <is>
          <t>B09DK3BKGB</t>
        </is>
      </c>
      <c r="C159" t="n">
        <v>1</v>
      </c>
      <c r="D159" t="n">
        <v>6810</v>
      </c>
      <c r="E159">
        <f>VLOOKUP(D159,[6]Sheet1!$B:$X,23,0)</f>
        <v/>
      </c>
      <c r="F159">
        <f>E159/C159</f>
        <v/>
      </c>
      <c r="G159">
        <f>VLOOKUP(D159,[6]Sheet1!$B:$X,16,0)</f>
        <v/>
      </c>
      <c r="H159">
        <f>G159/C159</f>
        <v/>
      </c>
      <c r="I159">
        <f>VLOOKUP(D159,[6]Sheet1!$B:$V,21,0)</f>
        <v/>
      </c>
      <c r="J159">
        <f>VLOOKUP(D159,[6]Sheet1!$B:$V,17,0)</f>
        <v/>
      </c>
      <c r="K159">
        <f>VLOOKUP(D159,[6]Sheet1!$B:$V,18,0)</f>
        <v/>
      </c>
      <c r="L159">
        <f>VLOOKUP(D159,[6]Sheet1!$B:$V,19,0)</f>
        <v/>
      </c>
      <c r="M159">
        <f>VLOOKUP(B159,[7]Sheet2!$A:$C,3,0)</f>
        <v/>
      </c>
      <c r="N159">
        <f>VLOOKUP(A159,'[8]Master-April24'!$A:$AP,42,0)</f>
        <v/>
      </c>
    </row>
    <row r="160">
      <c r="A160" t="inlineStr">
        <is>
          <t>2204-EACH</t>
        </is>
      </c>
      <c r="B160" t="inlineStr">
        <is>
          <t>B003BNZVHU</t>
        </is>
      </c>
      <c r="C160" t="n">
        <v>1</v>
      </c>
      <c r="D160" t="n">
        <v>2204</v>
      </c>
      <c r="E160">
        <f>VLOOKUP(D160,[6]Sheet1!$B:$X,23,0)</f>
        <v/>
      </c>
      <c r="F160">
        <f>E160/C160</f>
        <v/>
      </c>
      <c r="G160">
        <f>VLOOKUP(D160,[6]Sheet1!$B:$X,16,0)</f>
        <v/>
      </c>
      <c r="H160">
        <f>G160/C160</f>
        <v/>
      </c>
      <c r="I160">
        <f>VLOOKUP(D160,[6]Sheet1!$B:$V,21,0)</f>
        <v/>
      </c>
      <c r="J160">
        <f>VLOOKUP(D160,[6]Sheet1!$B:$V,17,0)</f>
        <v/>
      </c>
      <c r="K160">
        <f>VLOOKUP(D160,[6]Sheet1!$B:$V,18,0)</f>
        <v/>
      </c>
      <c r="L160">
        <f>VLOOKUP(D160,[6]Sheet1!$B:$V,19,0)</f>
        <v/>
      </c>
      <c r="M160">
        <f>VLOOKUP(B160,[7]Sheet2!$A:$C,3,0)</f>
        <v/>
      </c>
      <c r="N160">
        <f>VLOOKUP(A160,'[8]Master-April24'!$A:$AP,42,0)</f>
        <v/>
      </c>
    </row>
    <row r="161">
      <c r="A161" t="inlineStr">
        <is>
          <t>2204-EACH-1</t>
        </is>
      </c>
      <c r="B161" t="inlineStr">
        <is>
          <t>B003BNZVHU</t>
        </is>
      </c>
      <c r="C161" t="n">
        <v>1</v>
      </c>
      <c r="D161" t="n">
        <v>2204</v>
      </c>
      <c r="E161">
        <f>VLOOKUP(D161,[6]Sheet1!$B:$X,23,0)</f>
        <v/>
      </c>
      <c r="F161">
        <f>E161/C161</f>
        <v/>
      </c>
      <c r="G161">
        <f>VLOOKUP(D161,[6]Sheet1!$B:$X,16,0)</f>
        <v/>
      </c>
      <c r="H161">
        <f>G161/C161</f>
        <v/>
      </c>
      <c r="I161">
        <f>VLOOKUP(D161,[6]Sheet1!$B:$V,21,0)</f>
        <v/>
      </c>
      <c r="J161">
        <f>VLOOKUP(D161,[6]Sheet1!$B:$V,17,0)</f>
        <v/>
      </c>
      <c r="K161">
        <f>VLOOKUP(D161,[6]Sheet1!$B:$V,18,0)</f>
        <v/>
      </c>
      <c r="L161">
        <f>VLOOKUP(D161,[6]Sheet1!$B:$V,19,0)</f>
        <v/>
      </c>
      <c r="M161">
        <f>VLOOKUP(B161,[7]Sheet2!$A:$C,3,0)</f>
        <v/>
      </c>
      <c r="N161">
        <f>VLOOKUP(A161,'[8]Master-April24'!$A:$AP,42,0)</f>
        <v/>
      </c>
    </row>
    <row r="162">
      <c r="A162" t="inlineStr">
        <is>
          <t>4122-EACH</t>
        </is>
      </c>
      <c r="B162" t="inlineStr">
        <is>
          <t>B07Q97RHBH</t>
        </is>
      </c>
      <c r="C162" t="n">
        <v>1</v>
      </c>
      <c r="D162" t="n">
        <v>4122</v>
      </c>
      <c r="G162">
        <f>VLOOKUP(D162,[6]Sheet1!$B:$X,16,0)</f>
        <v/>
      </c>
      <c r="H162">
        <f>G162/C162</f>
        <v/>
      </c>
      <c r="I162">
        <f>VLOOKUP(D162,[6]Sheet1!$B:$V,21,0)</f>
        <v/>
      </c>
      <c r="J162">
        <f>VLOOKUP(D162,[6]Sheet1!$B:$V,17,0)</f>
        <v/>
      </c>
      <c r="K162">
        <f>VLOOKUP(D162,[6]Sheet1!$B:$V,18,0)</f>
        <v/>
      </c>
      <c r="L162">
        <f>VLOOKUP(D162,[6]Sheet1!$B:$V,19,0)</f>
        <v/>
      </c>
      <c r="M162">
        <f>VLOOKUP(B162,[7]Sheet2!$A:$C,3,0)</f>
        <v/>
      </c>
      <c r="N162">
        <f>VLOOKUP(A162,'[8]Master-April24'!$A:$AP,42,0)</f>
        <v/>
      </c>
    </row>
    <row r="163">
      <c r="A163" t="inlineStr">
        <is>
          <t>2901-PACK4</t>
        </is>
      </c>
      <c r="B163" t="inlineStr">
        <is>
          <t>B09343BG1P</t>
        </is>
      </c>
      <c r="C163" t="n">
        <v>4</v>
      </c>
      <c r="D163" t="n">
        <v>2901</v>
      </c>
      <c r="G163">
        <f>VLOOKUP(D163,[6]Sheet1!$B:$X,16,0)</f>
        <v/>
      </c>
      <c r="H163">
        <f>G163/C163</f>
        <v/>
      </c>
      <c r="I163">
        <f>VLOOKUP(D163,[6]Sheet1!$B:$V,21,0)</f>
        <v/>
      </c>
      <c r="J163">
        <f>VLOOKUP(D163,[6]Sheet1!$B:$V,17,0)</f>
        <v/>
      </c>
      <c r="K163">
        <f>VLOOKUP(D163,[6]Sheet1!$B:$V,18,0)</f>
        <v/>
      </c>
      <c r="L163">
        <f>VLOOKUP(D163,[6]Sheet1!$B:$V,19,0)</f>
        <v/>
      </c>
      <c r="M163">
        <f>VLOOKUP(B163,[7]Sheet2!$A:$C,3,0)</f>
        <v/>
      </c>
      <c r="N163">
        <f>VLOOKUP(A163,'[8]Master-April24'!$A:$AP,42,0)</f>
        <v/>
      </c>
    </row>
    <row r="164">
      <c r="A164" t="inlineStr">
        <is>
          <t>210-EACH</t>
        </is>
      </c>
      <c r="B164" t="inlineStr">
        <is>
          <t>B08VD2K1K6</t>
        </is>
      </c>
      <c r="C164" t="n">
        <v>1</v>
      </c>
      <c r="D164" t="n">
        <v>210</v>
      </c>
      <c r="E164">
        <f>VLOOKUP(D164,[6]Sheet1!$B:$X,23,0)</f>
        <v/>
      </c>
      <c r="F164">
        <f>E164/C164</f>
        <v/>
      </c>
      <c r="G164">
        <f>VLOOKUP(D164,[6]Sheet1!$B:$X,16,0)</f>
        <v/>
      </c>
      <c r="H164">
        <f>G164/C164</f>
        <v/>
      </c>
      <c r="I164">
        <f>VLOOKUP(D164,[6]Sheet1!$B:$V,21,0)</f>
        <v/>
      </c>
      <c r="J164">
        <f>VLOOKUP(D164,[6]Sheet1!$B:$V,17,0)</f>
        <v/>
      </c>
      <c r="K164">
        <f>VLOOKUP(D164,[6]Sheet1!$B:$V,18,0)</f>
        <v/>
      </c>
      <c r="L164">
        <f>VLOOKUP(D164,[6]Sheet1!$B:$V,19,0)</f>
        <v/>
      </c>
      <c r="M164">
        <f>VLOOKUP(B164,[7]Sheet2!$A:$C,3,0)</f>
        <v/>
      </c>
      <c r="N164">
        <f>VLOOKUP(A164,'[8]Master-April24'!$A:$AP,42,0)</f>
        <v/>
      </c>
    </row>
    <row r="165">
      <c r="A165" t="inlineStr">
        <is>
          <t>1748-SET4-B</t>
        </is>
      </c>
      <c r="B165" t="inlineStr">
        <is>
          <t>B00PYV2454</t>
        </is>
      </c>
      <c r="C165" t="n">
        <v>4</v>
      </c>
      <c r="D165" t="n">
        <v>1748</v>
      </c>
      <c r="E165">
        <f>VLOOKUP(D165,[6]Sheet1!$B:$X,23,0)</f>
        <v/>
      </c>
      <c r="F165">
        <f>E165/C165</f>
        <v/>
      </c>
      <c r="G165">
        <f>VLOOKUP(D165,[6]Sheet1!$B:$X,16,0)</f>
        <v/>
      </c>
      <c r="H165">
        <f>G165/C165</f>
        <v/>
      </c>
      <c r="I165">
        <f>VLOOKUP(D165,[6]Sheet1!$B:$V,21,0)</f>
        <v/>
      </c>
      <c r="J165">
        <f>VLOOKUP(D165,[6]Sheet1!$B:$V,17,0)</f>
        <v/>
      </c>
      <c r="K165">
        <f>VLOOKUP(D165,[6]Sheet1!$B:$V,18,0)</f>
        <v/>
      </c>
      <c r="L165">
        <f>VLOOKUP(D165,[6]Sheet1!$B:$V,19,0)</f>
        <v/>
      </c>
      <c r="M165">
        <f>VLOOKUP(B165,[7]Sheet2!$A:$C,3,0)</f>
        <v/>
      </c>
      <c r="N165">
        <f>VLOOKUP(A165,'[8]Master-April24'!$A:$AP,42,0)</f>
        <v/>
      </c>
    </row>
    <row r="166">
      <c r="A166" t="inlineStr">
        <is>
          <t>6303-PACK2</t>
        </is>
      </c>
      <c r="B166" t="inlineStr">
        <is>
          <t>B08P3WNHGW</t>
        </is>
      </c>
      <c r="C166" t="n">
        <v>2</v>
      </c>
      <c r="D166" t="n">
        <v>6303</v>
      </c>
      <c r="E166">
        <f>VLOOKUP(D166,[6]Sheet1!$B:$X,23,0)</f>
        <v/>
      </c>
      <c r="F166">
        <f>E166/C166</f>
        <v/>
      </c>
      <c r="G166">
        <f>VLOOKUP(D166,[6]Sheet1!$B:$X,16,0)</f>
        <v/>
      </c>
      <c r="H166">
        <f>G166/C166</f>
        <v/>
      </c>
      <c r="I166">
        <f>VLOOKUP(D166,[6]Sheet1!$B:$V,21,0)</f>
        <v/>
      </c>
      <c r="J166">
        <f>VLOOKUP(D166,[6]Sheet1!$B:$V,17,0)</f>
        <v/>
      </c>
      <c r="K166">
        <f>VLOOKUP(D166,[6]Sheet1!$B:$V,18,0)</f>
        <v/>
      </c>
      <c r="L166">
        <f>VLOOKUP(D166,[6]Sheet1!$B:$V,19,0)</f>
        <v/>
      </c>
      <c r="M166">
        <f>VLOOKUP(B166,[7]Sheet2!$A:$C,3,0)</f>
        <v/>
      </c>
      <c r="N166">
        <f>VLOOKUP(A166,'[8]Master-April24'!$A:$AP,42,0)</f>
        <v/>
      </c>
    </row>
    <row r="167">
      <c r="A167" t="inlineStr">
        <is>
          <t>520-EACH</t>
        </is>
      </c>
      <c r="B167" t="inlineStr">
        <is>
          <t>B07S962L7Q</t>
        </is>
      </c>
      <c r="C167" t="n">
        <v>1</v>
      </c>
      <c r="D167" t="n">
        <v>520</v>
      </c>
      <c r="G167">
        <f>VLOOKUP(D167,[6]Sheet1!$B:$X,16,0)</f>
        <v/>
      </c>
      <c r="H167">
        <f>G167/C167</f>
        <v/>
      </c>
      <c r="I167">
        <f>VLOOKUP(D167,[6]Sheet1!$B:$V,21,0)</f>
        <v/>
      </c>
      <c r="J167">
        <f>VLOOKUP(D167,[6]Sheet1!$B:$V,17,0)</f>
        <v/>
      </c>
      <c r="K167">
        <f>VLOOKUP(D167,[6]Sheet1!$B:$V,18,0)</f>
        <v/>
      </c>
      <c r="L167">
        <f>VLOOKUP(D167,[6]Sheet1!$B:$V,19,0)</f>
        <v/>
      </c>
      <c r="M167">
        <f>VLOOKUP(B167,[7]Sheet2!$A:$C,3,0)</f>
        <v/>
      </c>
      <c r="N167">
        <f>VLOOKUP(A167,'[8]Master-April24'!$A:$AP,42,0)</f>
        <v/>
      </c>
    </row>
    <row r="168">
      <c r="A168" t="inlineStr">
        <is>
          <t>1263-EACH</t>
        </is>
      </c>
      <c r="B168" t="inlineStr">
        <is>
          <t>B07S2ZVL8K</t>
        </is>
      </c>
      <c r="C168" t="n">
        <v>1</v>
      </c>
      <c r="D168" t="n">
        <v>1263</v>
      </c>
      <c r="E168">
        <f>VLOOKUP(D168,[6]Sheet1!$B:$X,23,0)</f>
        <v/>
      </c>
      <c r="F168">
        <f>E168/C168</f>
        <v/>
      </c>
      <c r="G168">
        <f>VLOOKUP(D168,[6]Sheet1!$B:$X,16,0)</f>
        <v/>
      </c>
      <c r="H168">
        <f>G168/C168</f>
        <v/>
      </c>
      <c r="I168">
        <f>VLOOKUP(D168,[6]Sheet1!$B:$V,21,0)</f>
        <v/>
      </c>
      <c r="J168">
        <f>VLOOKUP(D168,[6]Sheet1!$B:$V,17,0)</f>
        <v/>
      </c>
      <c r="K168">
        <f>VLOOKUP(D168,[6]Sheet1!$B:$V,18,0)</f>
        <v/>
      </c>
      <c r="L168">
        <f>VLOOKUP(D168,[6]Sheet1!$B:$V,19,0)</f>
        <v/>
      </c>
      <c r="M168">
        <f>VLOOKUP(B168,[7]Sheet2!$A:$C,3,0)</f>
        <v/>
      </c>
      <c r="N168">
        <f>VLOOKUP(A168,'[8]Master-April24'!$A:$AP,42,0)</f>
        <v/>
      </c>
    </row>
    <row r="169">
      <c r="A169" t="inlineStr">
        <is>
          <t>4121-EACH</t>
        </is>
      </c>
      <c r="B169" t="inlineStr">
        <is>
          <t>B07Q713Y6M</t>
        </is>
      </c>
      <c r="C169" t="n">
        <v>1</v>
      </c>
      <c r="D169" t="n">
        <v>4121</v>
      </c>
      <c r="G169">
        <f>VLOOKUP(D169,[6]Sheet1!$B:$X,16,0)</f>
        <v/>
      </c>
      <c r="H169">
        <f>G169/C169</f>
        <v/>
      </c>
      <c r="I169">
        <f>VLOOKUP(D169,[6]Sheet1!$B:$V,21,0)</f>
        <v/>
      </c>
      <c r="J169">
        <f>VLOOKUP(D169,[6]Sheet1!$B:$V,17,0)</f>
        <v/>
      </c>
      <c r="K169">
        <f>VLOOKUP(D169,[6]Sheet1!$B:$V,18,0)</f>
        <v/>
      </c>
      <c r="L169">
        <f>VLOOKUP(D169,[6]Sheet1!$B:$V,19,0)</f>
        <v/>
      </c>
      <c r="M169">
        <f>VLOOKUP(B169,[7]Sheet2!$A:$C,3,0)</f>
        <v/>
      </c>
      <c r="N169">
        <f>VLOOKUP(A169,'[8]Master-April24'!$A:$AP,42,0)</f>
        <v/>
      </c>
    </row>
    <row r="170">
      <c r="A170" t="inlineStr">
        <is>
          <t>903-PACK2</t>
        </is>
      </c>
      <c r="B170" t="inlineStr">
        <is>
          <t>B08GCZT4JH</t>
        </is>
      </c>
      <c r="C170" t="n">
        <v>2</v>
      </c>
      <c r="D170" t="n">
        <v>903</v>
      </c>
      <c r="E170">
        <f>VLOOKUP(D170,[6]Sheet1!$B:$X,23,0)</f>
        <v/>
      </c>
      <c r="F170">
        <f>E170/C170</f>
        <v/>
      </c>
      <c r="G170">
        <f>VLOOKUP(D170,[6]Sheet1!$B:$X,16,0)</f>
        <v/>
      </c>
      <c r="H170">
        <f>G170/C170</f>
        <v/>
      </c>
      <c r="I170">
        <f>VLOOKUP(D170,[6]Sheet1!$B:$V,21,0)</f>
        <v/>
      </c>
      <c r="J170">
        <f>VLOOKUP(D170,[6]Sheet1!$B:$V,17,0)</f>
        <v/>
      </c>
      <c r="K170">
        <f>VLOOKUP(D170,[6]Sheet1!$B:$V,18,0)</f>
        <v/>
      </c>
      <c r="L170">
        <f>VLOOKUP(D170,[6]Sheet1!$B:$V,19,0)</f>
        <v/>
      </c>
      <c r="M170">
        <f>VLOOKUP(B170,[7]Sheet2!$A:$C,3,0)</f>
        <v/>
      </c>
      <c r="N170">
        <f>VLOOKUP(A170,'[8]Master-April24'!$A:$AP,42,0)</f>
        <v/>
      </c>
    </row>
    <row r="171">
      <c r="A171" t="inlineStr">
        <is>
          <t>560-PACK6</t>
        </is>
      </c>
      <c r="B171" t="inlineStr">
        <is>
          <t>B08FBQM8VF</t>
        </is>
      </c>
      <c r="C171" t="n">
        <v>6</v>
      </c>
      <c r="D171" t="n">
        <v>560</v>
      </c>
      <c r="G171">
        <f>VLOOKUP(D171,[6]Sheet1!$B:$X,16,0)</f>
        <v/>
      </c>
      <c r="H171">
        <f>G171/C171</f>
        <v/>
      </c>
      <c r="I171">
        <f>VLOOKUP(D171,[6]Sheet1!$B:$V,21,0)</f>
        <v/>
      </c>
      <c r="J171">
        <f>VLOOKUP(D171,[6]Sheet1!$B:$V,17,0)</f>
        <v/>
      </c>
      <c r="K171">
        <f>VLOOKUP(D171,[6]Sheet1!$B:$V,18,0)</f>
        <v/>
      </c>
      <c r="L171">
        <f>VLOOKUP(D171,[6]Sheet1!$B:$V,19,0)</f>
        <v/>
      </c>
      <c r="M171">
        <f>VLOOKUP(B171,[7]Sheet2!$A:$C,3,0)</f>
        <v/>
      </c>
      <c r="N171">
        <f>VLOOKUP(A171,'[8]Master-April24'!$A:$AP,42,0)</f>
        <v/>
      </c>
    </row>
    <row r="172">
      <c r="A172" t="inlineStr">
        <is>
          <t>2028-EACH</t>
        </is>
      </c>
      <c r="B172" t="inlineStr">
        <is>
          <t>B005OYUL24</t>
        </is>
      </c>
      <c r="C172" t="n">
        <v>1</v>
      </c>
      <c r="D172" t="n">
        <v>2028</v>
      </c>
      <c r="E172">
        <f>VLOOKUP(D172,[6]Sheet1!$B:$X,23,0)</f>
        <v/>
      </c>
      <c r="F172">
        <f>E172/C172</f>
        <v/>
      </c>
      <c r="G172">
        <f>VLOOKUP(D172,[6]Sheet1!$B:$X,16,0)</f>
        <v/>
      </c>
      <c r="H172">
        <f>G172/C172</f>
        <v/>
      </c>
      <c r="I172">
        <f>VLOOKUP(D172,[6]Sheet1!$B:$V,21,0)</f>
        <v/>
      </c>
      <c r="J172">
        <f>VLOOKUP(D172,[6]Sheet1!$B:$V,17,0)</f>
        <v/>
      </c>
      <c r="K172">
        <f>VLOOKUP(D172,[6]Sheet1!$B:$V,18,0)</f>
        <v/>
      </c>
      <c r="L172">
        <f>VLOOKUP(D172,[6]Sheet1!$B:$V,19,0)</f>
        <v/>
      </c>
      <c r="M172">
        <f>VLOOKUP(B172,[7]Sheet2!$A:$C,3,0)</f>
        <v/>
      </c>
      <c r="N172">
        <f>VLOOKUP(A172,'[8]Master-April24'!$A:$AP,42,0)</f>
        <v/>
      </c>
    </row>
    <row r="173">
      <c r="A173" t="inlineStr">
        <is>
          <t>2028-EACH-1</t>
        </is>
      </c>
      <c r="B173" t="inlineStr">
        <is>
          <t>B005OYUL24</t>
        </is>
      </c>
      <c r="C173" t="n">
        <v>1</v>
      </c>
      <c r="D173" t="n">
        <v>2028</v>
      </c>
      <c r="E173">
        <f>VLOOKUP(D173,[6]Sheet1!$B:$X,23,0)</f>
        <v/>
      </c>
      <c r="F173">
        <f>E173/C173</f>
        <v/>
      </c>
      <c r="G173">
        <f>VLOOKUP(D173,[6]Sheet1!$B:$X,16,0)</f>
        <v/>
      </c>
      <c r="H173">
        <f>G173/C173</f>
        <v/>
      </c>
      <c r="I173">
        <f>VLOOKUP(D173,[6]Sheet1!$B:$V,21,0)</f>
        <v/>
      </c>
      <c r="J173">
        <f>VLOOKUP(D173,[6]Sheet1!$B:$V,17,0)</f>
        <v/>
      </c>
      <c r="K173">
        <f>VLOOKUP(D173,[6]Sheet1!$B:$V,18,0)</f>
        <v/>
      </c>
      <c r="L173">
        <f>VLOOKUP(D173,[6]Sheet1!$B:$V,19,0)</f>
        <v/>
      </c>
      <c r="M173">
        <f>VLOOKUP(B173,[7]Sheet2!$A:$C,3,0)</f>
        <v/>
      </c>
      <c r="N173">
        <f>VLOOKUP(A173,'[8]Master-April24'!$A:$AP,42,0)</f>
        <v/>
      </c>
    </row>
    <row r="174">
      <c r="A174" t="inlineStr">
        <is>
          <t>2028-EACH-UPC</t>
        </is>
      </c>
      <c r="B174" t="inlineStr">
        <is>
          <t>B005OYUL24</t>
        </is>
      </c>
      <c r="C174" t="n">
        <v>1</v>
      </c>
      <c r="D174" t="n">
        <v>2028</v>
      </c>
      <c r="E174">
        <f>VLOOKUP(D174,[6]Sheet1!$B:$X,23,0)</f>
        <v/>
      </c>
      <c r="F174">
        <f>E174/C174</f>
        <v/>
      </c>
      <c r="G174">
        <f>VLOOKUP(D174,[6]Sheet1!$B:$X,16,0)</f>
        <v/>
      </c>
      <c r="H174">
        <f>G174/C174</f>
        <v/>
      </c>
      <c r="I174">
        <f>VLOOKUP(D174,[6]Sheet1!$B:$V,21,0)</f>
        <v/>
      </c>
      <c r="J174">
        <f>VLOOKUP(D174,[6]Sheet1!$B:$V,17,0)</f>
        <v/>
      </c>
      <c r="K174">
        <f>VLOOKUP(D174,[6]Sheet1!$B:$V,18,0)</f>
        <v/>
      </c>
      <c r="L174">
        <f>VLOOKUP(D174,[6]Sheet1!$B:$V,19,0)</f>
        <v/>
      </c>
      <c r="M174">
        <f>VLOOKUP(B174,[7]Sheet2!$A:$C,3,0)</f>
        <v/>
      </c>
      <c r="N174">
        <f>VLOOKUP(A174,'[8]Master-April24'!$A:$AP,42,0)</f>
        <v/>
      </c>
    </row>
    <row r="175">
      <c r="A175" t="inlineStr">
        <is>
          <t>3144-SET10</t>
        </is>
      </c>
      <c r="B175" t="inlineStr">
        <is>
          <t>B0BS2CW31B</t>
        </is>
      </c>
      <c r="C175" t="n">
        <v>10</v>
      </c>
      <c r="D175" t="n">
        <v>3144</v>
      </c>
      <c r="G175">
        <f>VLOOKUP(D175,[6]Sheet1!$B:$X,16,0)</f>
        <v/>
      </c>
      <c r="H175">
        <f>G175/C175</f>
        <v/>
      </c>
      <c r="I175">
        <f>VLOOKUP(D175,[6]Sheet1!$B:$V,21,0)</f>
        <v/>
      </c>
      <c r="J175">
        <f>VLOOKUP(D175,[6]Sheet1!$B:$V,17,0)</f>
        <v/>
      </c>
      <c r="K175">
        <f>VLOOKUP(D175,[6]Sheet1!$B:$V,18,0)</f>
        <v/>
      </c>
      <c r="L175">
        <f>VLOOKUP(D175,[6]Sheet1!$B:$V,19,0)</f>
        <v/>
      </c>
      <c r="M175">
        <f>VLOOKUP(B175,[7]Sheet2!$A:$C,3,0)</f>
        <v/>
      </c>
      <c r="N175">
        <f>VLOOKUP(A175,'[8]Master-April24'!$A:$AP,42,0)</f>
        <v/>
      </c>
    </row>
    <row r="176">
      <c r="A176" t="inlineStr">
        <is>
          <t>2236-EACH</t>
        </is>
      </c>
      <c r="B176" t="inlineStr">
        <is>
          <t>B08FF6RL8X</t>
        </is>
      </c>
      <c r="C176" t="n">
        <v>1</v>
      </c>
      <c r="D176" t="n">
        <v>2236</v>
      </c>
      <c r="G176">
        <f>VLOOKUP(D176,[6]Sheet1!$B:$X,16,0)</f>
        <v/>
      </c>
      <c r="H176">
        <f>G176/C176</f>
        <v/>
      </c>
      <c r="I176">
        <f>VLOOKUP(D176,[6]Sheet1!$B:$V,21,0)</f>
        <v/>
      </c>
      <c r="J176">
        <f>VLOOKUP(D176,[6]Sheet1!$B:$V,17,0)</f>
        <v/>
      </c>
      <c r="K176">
        <f>VLOOKUP(D176,[6]Sheet1!$B:$V,18,0)</f>
        <v/>
      </c>
      <c r="L176">
        <f>VLOOKUP(D176,[6]Sheet1!$B:$V,19,0)</f>
        <v/>
      </c>
      <c r="M176">
        <f>VLOOKUP(B176,[7]Sheet2!$A:$C,3,0)</f>
        <v/>
      </c>
      <c r="N176">
        <f>VLOOKUP(A176,'[8]Master-April24'!$A:$AP,42,0)</f>
        <v/>
      </c>
    </row>
    <row r="177">
      <c r="A177" t="inlineStr">
        <is>
          <t>713-EACH</t>
        </is>
      </c>
      <c r="B177" t="inlineStr">
        <is>
          <t>B07S6D27NC</t>
        </is>
      </c>
      <c r="C177" t="n">
        <v>1</v>
      </c>
      <c r="D177" t="n">
        <v>713</v>
      </c>
      <c r="E177">
        <f>VLOOKUP(D177,[6]Sheet1!$B:$X,23,0)</f>
        <v/>
      </c>
      <c r="F177">
        <f>E177/C177</f>
        <v/>
      </c>
      <c r="G177">
        <f>VLOOKUP(D177,[6]Sheet1!$B:$X,16,0)</f>
        <v/>
      </c>
      <c r="H177">
        <f>G177/C177</f>
        <v/>
      </c>
      <c r="I177">
        <f>VLOOKUP(D177,[6]Sheet1!$B:$V,21,0)</f>
        <v/>
      </c>
      <c r="J177">
        <f>VLOOKUP(D177,[6]Sheet1!$B:$V,17,0)</f>
        <v/>
      </c>
      <c r="K177">
        <f>VLOOKUP(D177,[6]Sheet1!$B:$V,18,0)</f>
        <v/>
      </c>
      <c r="L177">
        <f>VLOOKUP(D177,[6]Sheet1!$B:$V,19,0)</f>
        <v/>
      </c>
      <c r="M177">
        <f>VLOOKUP(B177,[7]Sheet2!$A:$C,3,0)</f>
        <v/>
      </c>
      <c r="N177">
        <f>VLOOKUP(A177,'[8]Master-April24'!$A:$AP,42,0)</f>
        <v/>
      </c>
    </row>
    <row r="178">
      <c r="A178" t="inlineStr">
        <is>
          <t>306-PACK2</t>
        </is>
      </c>
      <c r="B178" t="inlineStr">
        <is>
          <t>B07S9118WX</t>
        </is>
      </c>
      <c r="C178" t="n">
        <v>2</v>
      </c>
      <c r="D178" t="n">
        <v>306</v>
      </c>
      <c r="E178">
        <f>VLOOKUP(D178,[6]Sheet1!$B:$X,23,0)</f>
        <v/>
      </c>
      <c r="F178">
        <f>E178/C178</f>
        <v/>
      </c>
      <c r="G178">
        <f>VLOOKUP(D178,[6]Sheet1!$B:$X,16,0)</f>
        <v/>
      </c>
      <c r="H178">
        <f>G178/C178</f>
        <v/>
      </c>
      <c r="I178">
        <f>VLOOKUP(D178,[6]Sheet1!$B:$V,21,0)</f>
        <v/>
      </c>
      <c r="J178">
        <f>VLOOKUP(D178,[6]Sheet1!$B:$V,17,0)</f>
        <v/>
      </c>
      <c r="K178">
        <f>VLOOKUP(D178,[6]Sheet1!$B:$V,18,0)</f>
        <v/>
      </c>
      <c r="L178">
        <f>VLOOKUP(D178,[6]Sheet1!$B:$V,19,0)</f>
        <v/>
      </c>
      <c r="M178">
        <f>VLOOKUP(B178,[7]Sheet2!$A:$C,3,0)</f>
        <v/>
      </c>
      <c r="N178">
        <f>VLOOKUP(A178,'[8]Master-April24'!$A:$AP,42,0)</f>
        <v/>
      </c>
    </row>
    <row r="179">
      <c r="A179" t="inlineStr">
        <is>
          <t>560-PACK3</t>
        </is>
      </c>
      <c r="B179" t="inlineStr">
        <is>
          <t>B07S96S8LT</t>
        </is>
      </c>
      <c r="C179" t="n">
        <v>3</v>
      </c>
      <c r="D179" t="n">
        <v>560</v>
      </c>
      <c r="G179">
        <f>VLOOKUP(D179,[6]Sheet1!$B:$X,16,0)</f>
        <v/>
      </c>
      <c r="H179">
        <f>G179/C179</f>
        <v/>
      </c>
      <c r="I179">
        <f>VLOOKUP(D179,[6]Sheet1!$B:$V,21,0)</f>
        <v/>
      </c>
      <c r="J179">
        <f>VLOOKUP(D179,[6]Sheet1!$B:$V,17,0)</f>
        <v/>
      </c>
      <c r="K179">
        <f>VLOOKUP(D179,[6]Sheet1!$B:$V,18,0)</f>
        <v/>
      </c>
      <c r="L179">
        <f>VLOOKUP(D179,[6]Sheet1!$B:$V,19,0)</f>
        <v/>
      </c>
      <c r="M179">
        <f>VLOOKUP(B179,[7]Sheet2!$A:$C,3,0)</f>
        <v/>
      </c>
      <c r="N179">
        <f>VLOOKUP(A179,'[8]Master-April24'!$A:$AP,42,0)</f>
        <v/>
      </c>
    </row>
    <row r="180">
      <c r="A180" t="inlineStr">
        <is>
          <t>560-PACK3-B</t>
        </is>
      </c>
      <c r="B180" t="inlineStr">
        <is>
          <t>B07S96S8LT</t>
        </is>
      </c>
      <c r="C180" t="n">
        <v>3</v>
      </c>
      <c r="D180" t="n">
        <v>560</v>
      </c>
      <c r="G180">
        <f>VLOOKUP(D180,[6]Sheet1!$B:$X,16,0)</f>
        <v/>
      </c>
      <c r="H180">
        <f>G180/C180</f>
        <v/>
      </c>
      <c r="I180">
        <f>VLOOKUP(D180,[6]Sheet1!$B:$V,21,0)</f>
        <v/>
      </c>
      <c r="J180">
        <f>VLOOKUP(D180,[6]Sheet1!$B:$V,17,0)</f>
        <v/>
      </c>
      <c r="K180">
        <f>VLOOKUP(D180,[6]Sheet1!$B:$V,18,0)</f>
        <v/>
      </c>
      <c r="L180">
        <f>VLOOKUP(D180,[6]Sheet1!$B:$V,19,0)</f>
        <v/>
      </c>
      <c r="M180">
        <f>VLOOKUP(B180,[7]Sheet2!$A:$C,3,0)</f>
        <v/>
      </c>
      <c r="N180">
        <f>VLOOKUP(A180,'[8]Master-April24'!$A:$AP,42,0)</f>
        <v/>
      </c>
    </row>
    <row r="181">
      <c r="A181" t="inlineStr">
        <is>
          <t>4147-EACH</t>
        </is>
      </c>
      <c r="B181" t="inlineStr">
        <is>
          <t>B07Q8SQSQF</t>
        </is>
      </c>
      <c r="C181" t="n">
        <v>1</v>
      </c>
      <c r="D181" t="n">
        <v>4147</v>
      </c>
      <c r="G181">
        <f>VLOOKUP(D181,[6]Sheet1!$B:$X,16,0)</f>
        <v/>
      </c>
      <c r="H181">
        <f>G181/C181</f>
        <v/>
      </c>
      <c r="I181">
        <f>VLOOKUP(D181,[6]Sheet1!$B:$V,21,0)</f>
        <v/>
      </c>
      <c r="J181">
        <f>VLOOKUP(D181,[6]Sheet1!$B:$V,17,0)</f>
        <v/>
      </c>
      <c r="K181">
        <f>VLOOKUP(D181,[6]Sheet1!$B:$V,18,0)</f>
        <v/>
      </c>
      <c r="L181">
        <f>VLOOKUP(D181,[6]Sheet1!$B:$V,19,0)</f>
        <v/>
      </c>
      <c r="M181">
        <f>VLOOKUP(B181,[7]Sheet2!$A:$C,3,0)</f>
        <v/>
      </c>
      <c r="N181">
        <f>VLOOKUP(A181,'[8]Master-April24'!$A:$AP,42,0)</f>
        <v/>
      </c>
    </row>
    <row r="182">
      <c r="A182" t="inlineStr">
        <is>
          <t>211-EACH-1</t>
        </is>
      </c>
      <c r="B182" t="inlineStr">
        <is>
          <t>B0019IOEQ8</t>
        </is>
      </c>
      <c r="C182" t="n">
        <v>1</v>
      </c>
      <c r="D182" t="n">
        <v>211</v>
      </c>
      <c r="E182">
        <f>VLOOKUP(D182,[6]Sheet1!$B:$X,23,0)</f>
        <v/>
      </c>
      <c r="F182">
        <f>E182/C182</f>
        <v/>
      </c>
      <c r="G182">
        <f>VLOOKUP(D182,[6]Sheet1!$B:$X,16,0)</f>
        <v/>
      </c>
      <c r="H182">
        <f>G182/C182</f>
        <v/>
      </c>
      <c r="I182">
        <f>VLOOKUP(D182,[6]Sheet1!$B:$V,21,0)</f>
        <v/>
      </c>
      <c r="J182">
        <f>VLOOKUP(D182,[6]Sheet1!$B:$V,17,0)</f>
        <v/>
      </c>
      <c r="K182">
        <f>VLOOKUP(D182,[6]Sheet1!$B:$V,18,0)</f>
        <v/>
      </c>
      <c r="L182">
        <f>VLOOKUP(D182,[6]Sheet1!$B:$V,19,0)</f>
        <v/>
      </c>
      <c r="M182">
        <f>VLOOKUP(B182,[7]Sheet2!$A:$C,3,0)</f>
        <v/>
      </c>
      <c r="N182">
        <f>VLOOKUP(A182,'[8]Master-April24'!$A:$AP,42,0)</f>
        <v/>
      </c>
    </row>
    <row r="183">
      <c r="A183" t="inlineStr">
        <is>
          <t>5044-PACK2</t>
        </is>
      </c>
      <c r="B183" t="inlineStr">
        <is>
          <t>B08DF5N2RF</t>
        </is>
      </c>
      <c r="C183" t="n">
        <v>2</v>
      </c>
      <c r="D183" t="n">
        <v>5044</v>
      </c>
      <c r="G183">
        <f>VLOOKUP(D183,[6]Sheet1!$B:$X,16,0)</f>
        <v/>
      </c>
      <c r="H183">
        <f>G183/C183</f>
        <v/>
      </c>
      <c r="I183">
        <f>VLOOKUP(D183,[6]Sheet1!$B:$V,21,0)</f>
        <v/>
      </c>
      <c r="J183">
        <f>VLOOKUP(D183,[6]Sheet1!$B:$V,17,0)</f>
        <v/>
      </c>
      <c r="K183">
        <f>VLOOKUP(D183,[6]Sheet1!$B:$V,18,0)</f>
        <v/>
      </c>
      <c r="L183">
        <f>VLOOKUP(D183,[6]Sheet1!$B:$V,19,0)</f>
        <v/>
      </c>
      <c r="M183">
        <f>VLOOKUP(B183,[7]Sheet2!$A:$C,3,0)</f>
        <v/>
      </c>
      <c r="N183">
        <f>VLOOKUP(A183,'[8]Master-April24'!$A:$AP,42,0)</f>
        <v/>
      </c>
    </row>
    <row r="184">
      <c r="A184" t="inlineStr">
        <is>
          <t>2205-EACH</t>
        </is>
      </c>
      <c r="B184" t="inlineStr">
        <is>
          <t>B003BNZVHK</t>
        </is>
      </c>
      <c r="C184" t="n">
        <v>1</v>
      </c>
      <c r="D184" t="n">
        <v>2205</v>
      </c>
      <c r="E184">
        <f>VLOOKUP(D184,[6]Sheet1!$B:$X,23,0)</f>
        <v/>
      </c>
      <c r="F184">
        <f>E184/C184</f>
        <v/>
      </c>
      <c r="G184">
        <f>VLOOKUP(D184,[6]Sheet1!$B:$X,16,0)</f>
        <v/>
      </c>
      <c r="H184">
        <f>G184/C184</f>
        <v/>
      </c>
      <c r="I184">
        <f>VLOOKUP(D184,[6]Sheet1!$B:$V,21,0)</f>
        <v/>
      </c>
      <c r="J184">
        <f>VLOOKUP(D184,[6]Sheet1!$B:$V,17,0)</f>
        <v/>
      </c>
      <c r="K184">
        <f>VLOOKUP(D184,[6]Sheet1!$B:$V,18,0)</f>
        <v/>
      </c>
      <c r="L184">
        <f>VLOOKUP(D184,[6]Sheet1!$B:$V,19,0)</f>
        <v/>
      </c>
      <c r="M184">
        <f>VLOOKUP(B184,[7]Sheet2!$A:$C,3,0)</f>
        <v/>
      </c>
      <c r="N184">
        <f>VLOOKUP(A184,'[8]Master-April24'!$A:$AP,42,0)</f>
        <v/>
      </c>
    </row>
    <row r="185">
      <c r="A185" t="inlineStr">
        <is>
          <t>5002-EACH</t>
        </is>
      </c>
      <c r="B185" t="inlineStr">
        <is>
          <t>B00886FNA0</t>
        </is>
      </c>
      <c r="C185" t="n">
        <v>1</v>
      </c>
      <c r="D185" t="n">
        <v>5002</v>
      </c>
      <c r="E185">
        <f>VLOOKUP(D185,[6]Sheet1!$B:$X,23,0)</f>
        <v/>
      </c>
      <c r="F185">
        <f>E185/C185</f>
        <v/>
      </c>
      <c r="G185">
        <f>VLOOKUP(D185,[6]Sheet1!$B:$X,16,0)</f>
        <v/>
      </c>
      <c r="H185">
        <f>G185/C185</f>
        <v/>
      </c>
      <c r="I185">
        <f>VLOOKUP(D185,[6]Sheet1!$B:$V,21,0)</f>
        <v/>
      </c>
      <c r="J185">
        <f>VLOOKUP(D185,[6]Sheet1!$B:$V,17,0)</f>
        <v/>
      </c>
      <c r="K185">
        <f>VLOOKUP(D185,[6]Sheet1!$B:$V,18,0)</f>
        <v/>
      </c>
      <c r="L185">
        <f>VLOOKUP(D185,[6]Sheet1!$B:$V,19,0)</f>
        <v/>
      </c>
      <c r="M185">
        <f>VLOOKUP(B185,[7]Sheet2!$A:$C,3,0)</f>
        <v/>
      </c>
      <c r="N185">
        <f>VLOOKUP(A185,'[8]Master-April24'!$A:$AP,42,0)</f>
        <v/>
      </c>
    </row>
    <row r="186">
      <c r="A186" t="inlineStr">
        <is>
          <t>1747-SET4</t>
        </is>
      </c>
      <c r="B186" t="inlineStr">
        <is>
          <t>B0BLRRXMS6</t>
        </is>
      </c>
      <c r="C186" t="n">
        <v>4</v>
      </c>
      <c r="D186" t="n">
        <v>1747</v>
      </c>
      <c r="E186">
        <f>VLOOKUP(D186,[6]Sheet1!$B:$X,23,0)</f>
        <v/>
      </c>
      <c r="F186">
        <f>E186/C186</f>
        <v/>
      </c>
      <c r="G186">
        <f>VLOOKUP(D186,[6]Sheet1!$B:$X,16,0)</f>
        <v/>
      </c>
      <c r="H186">
        <f>G186/C186</f>
        <v/>
      </c>
      <c r="I186">
        <f>VLOOKUP(D186,[6]Sheet1!$B:$V,21,0)</f>
        <v/>
      </c>
      <c r="J186">
        <f>VLOOKUP(D186,[6]Sheet1!$B:$V,17,0)</f>
        <v/>
      </c>
      <c r="K186">
        <f>VLOOKUP(D186,[6]Sheet1!$B:$V,18,0)</f>
        <v/>
      </c>
      <c r="L186">
        <f>VLOOKUP(D186,[6]Sheet1!$B:$V,19,0)</f>
        <v/>
      </c>
      <c r="M186">
        <f>VLOOKUP(B186,[7]Sheet2!$A:$C,3,0)</f>
        <v/>
      </c>
      <c r="N186">
        <f>VLOOKUP(A186,'[8]Master-April24'!$A:$AP,42,0)</f>
        <v/>
      </c>
    </row>
    <row r="187">
      <c r="A187" t="inlineStr">
        <is>
          <t>3147-EACH</t>
        </is>
      </c>
      <c r="B187" t="inlineStr">
        <is>
          <t>B07Q5VRSMZ</t>
        </is>
      </c>
      <c r="C187" t="n">
        <v>1</v>
      </c>
      <c r="D187" t="n">
        <v>3147</v>
      </c>
      <c r="G187">
        <f>VLOOKUP(D187,[6]Sheet1!$B:$X,16,0)</f>
        <v/>
      </c>
      <c r="H187">
        <f>G187/C187</f>
        <v/>
      </c>
      <c r="I187">
        <f>VLOOKUP(D187,[6]Sheet1!$B:$V,21,0)</f>
        <v/>
      </c>
      <c r="J187">
        <f>VLOOKUP(D187,[6]Sheet1!$B:$V,17,0)</f>
        <v/>
      </c>
      <c r="K187">
        <f>VLOOKUP(D187,[6]Sheet1!$B:$V,18,0)</f>
        <v/>
      </c>
      <c r="L187">
        <f>VLOOKUP(D187,[6]Sheet1!$B:$V,19,0)</f>
        <v/>
      </c>
      <c r="M187">
        <f>VLOOKUP(B187,[7]Sheet2!$A:$C,3,0)</f>
        <v/>
      </c>
      <c r="N187">
        <f>VLOOKUP(A187,'[8]Master-April24'!$A:$AP,42,0)</f>
        <v/>
      </c>
    </row>
    <row r="188">
      <c r="A188" t="inlineStr">
        <is>
          <t>2807-SET4</t>
        </is>
      </c>
      <c r="B188" t="inlineStr">
        <is>
          <t>B07RJZND6F</t>
        </is>
      </c>
      <c r="C188" t="n">
        <v>4</v>
      </c>
      <c r="D188" t="n">
        <v>2807</v>
      </c>
      <c r="E188">
        <f>VLOOKUP(D188,[6]Sheet1!$B:$X,23,0)</f>
        <v/>
      </c>
      <c r="F188">
        <f>E188/C188</f>
        <v/>
      </c>
      <c r="G188">
        <f>VLOOKUP(D188,[6]Sheet1!$B:$X,16,0)</f>
        <v/>
      </c>
      <c r="H188">
        <f>G188/C188</f>
        <v/>
      </c>
      <c r="I188">
        <f>VLOOKUP(D188,[6]Sheet1!$B:$V,21,0)</f>
        <v/>
      </c>
      <c r="J188">
        <f>VLOOKUP(D188,[6]Sheet1!$B:$V,17,0)</f>
        <v/>
      </c>
      <c r="K188">
        <f>VLOOKUP(D188,[6]Sheet1!$B:$V,18,0)</f>
        <v/>
      </c>
      <c r="L188">
        <f>VLOOKUP(D188,[6]Sheet1!$B:$V,19,0)</f>
        <v/>
      </c>
      <c r="M188">
        <f>VLOOKUP(B188,[7]Sheet2!$A:$C,3,0)</f>
        <v/>
      </c>
      <c r="N188">
        <f>VLOOKUP(A188,'[8]Master-April24'!$A:$AP,42,0)</f>
        <v/>
      </c>
    </row>
    <row r="189">
      <c r="A189" t="inlineStr">
        <is>
          <t>4104-EACH</t>
        </is>
      </c>
      <c r="B189" t="inlineStr">
        <is>
          <t>B07Q97R8X9</t>
        </is>
      </c>
      <c r="C189" t="n">
        <v>1</v>
      </c>
      <c r="D189" t="n">
        <v>4104</v>
      </c>
      <c r="G189">
        <f>VLOOKUP(D189,[6]Sheet1!$B:$X,16,0)</f>
        <v/>
      </c>
      <c r="H189">
        <f>G189/C189</f>
        <v/>
      </c>
      <c r="I189">
        <f>VLOOKUP(D189,[6]Sheet1!$B:$V,21,0)</f>
        <v/>
      </c>
      <c r="J189">
        <f>VLOOKUP(D189,[6]Sheet1!$B:$V,17,0)</f>
        <v/>
      </c>
      <c r="K189">
        <f>VLOOKUP(D189,[6]Sheet1!$B:$V,18,0)</f>
        <v/>
      </c>
      <c r="L189">
        <f>VLOOKUP(D189,[6]Sheet1!$B:$V,19,0)</f>
        <v/>
      </c>
      <c r="M189">
        <f>VLOOKUP(B189,[7]Sheet2!$A:$C,3,0)</f>
        <v/>
      </c>
      <c r="N189">
        <f>VLOOKUP(A189,'[8]Master-April24'!$A:$AP,42,0)</f>
        <v/>
      </c>
    </row>
    <row r="190">
      <c r="A190" t="inlineStr">
        <is>
          <t>3171-EACH</t>
        </is>
      </c>
      <c r="B190" t="inlineStr">
        <is>
          <t>B0BP5Q88DW</t>
        </is>
      </c>
      <c r="C190" t="n">
        <v>1</v>
      </c>
      <c r="D190" t="n">
        <v>3171</v>
      </c>
      <c r="G190">
        <f>VLOOKUP(D190,[6]Sheet1!$B:$X,16,0)</f>
        <v/>
      </c>
      <c r="H190">
        <f>G190/C190</f>
        <v/>
      </c>
      <c r="I190">
        <f>VLOOKUP(D190,[6]Sheet1!$B:$V,21,0)</f>
        <v/>
      </c>
      <c r="J190">
        <f>VLOOKUP(D190,[6]Sheet1!$B:$V,17,0)</f>
        <v/>
      </c>
      <c r="K190">
        <f>VLOOKUP(D190,[6]Sheet1!$B:$V,18,0)</f>
        <v/>
      </c>
      <c r="L190">
        <f>VLOOKUP(D190,[6]Sheet1!$B:$V,19,0)</f>
        <v/>
      </c>
      <c r="M190">
        <f>VLOOKUP(B190,[7]Sheet2!$A:$C,3,0)</f>
        <v/>
      </c>
      <c r="N190">
        <f>VLOOKUP(A190,'[8]Master-April24'!$A:$AP,42,0)</f>
        <v/>
      </c>
    </row>
    <row r="191">
      <c r="A191" t="inlineStr">
        <is>
          <t>1753-PACK4</t>
        </is>
      </c>
      <c r="B191" t="inlineStr">
        <is>
          <t>B09BDGVCHW</t>
        </is>
      </c>
      <c r="C191" t="n">
        <v>4</v>
      </c>
      <c r="D191" t="n">
        <v>1753</v>
      </c>
      <c r="E191">
        <f>VLOOKUP(D191,[6]Sheet1!$B:$X,23,0)</f>
        <v/>
      </c>
      <c r="F191">
        <f>E191/C191</f>
        <v/>
      </c>
      <c r="G191">
        <f>VLOOKUP(D191,[6]Sheet1!$B:$X,16,0)</f>
        <v/>
      </c>
      <c r="H191">
        <f>G191/C191</f>
        <v/>
      </c>
      <c r="I191">
        <f>VLOOKUP(D191,[6]Sheet1!$B:$V,21,0)</f>
        <v/>
      </c>
      <c r="J191">
        <f>VLOOKUP(D191,[6]Sheet1!$B:$V,17,0)</f>
        <v/>
      </c>
      <c r="K191">
        <f>VLOOKUP(D191,[6]Sheet1!$B:$V,18,0)</f>
        <v/>
      </c>
      <c r="L191">
        <f>VLOOKUP(D191,[6]Sheet1!$B:$V,19,0)</f>
        <v/>
      </c>
      <c r="M191">
        <f>VLOOKUP(B191,[7]Sheet2!$A:$C,3,0)</f>
        <v/>
      </c>
      <c r="N191">
        <f>VLOOKUP(A191,'[8]Master-April24'!$A:$AP,42,0)</f>
        <v/>
      </c>
    </row>
    <row r="192">
      <c r="A192" t="inlineStr">
        <is>
          <t>2005-PACK2</t>
        </is>
      </c>
      <c r="B192" t="inlineStr">
        <is>
          <t>B08GXCMX5Z</t>
        </is>
      </c>
      <c r="C192" t="n">
        <v>2</v>
      </c>
      <c r="D192" t="n">
        <v>2005</v>
      </c>
      <c r="E192">
        <f>VLOOKUP(D192,[6]Sheet1!$B:$X,23,0)</f>
        <v/>
      </c>
      <c r="F192">
        <f>E192/C192</f>
        <v/>
      </c>
      <c r="G192">
        <f>VLOOKUP(D192,[6]Sheet1!$B:$X,16,0)</f>
        <v/>
      </c>
      <c r="H192">
        <f>G192/C192</f>
        <v/>
      </c>
      <c r="I192">
        <f>VLOOKUP(D192,[6]Sheet1!$B:$V,21,0)</f>
        <v/>
      </c>
      <c r="J192">
        <f>VLOOKUP(D192,[6]Sheet1!$B:$V,17,0)</f>
        <v/>
      </c>
      <c r="K192">
        <f>VLOOKUP(D192,[6]Sheet1!$B:$V,18,0)</f>
        <v/>
      </c>
      <c r="L192">
        <f>VLOOKUP(D192,[6]Sheet1!$B:$V,19,0)</f>
        <v/>
      </c>
      <c r="M192">
        <f>VLOOKUP(B192,[7]Sheet2!$A:$C,3,0)</f>
        <v/>
      </c>
      <c r="N192">
        <f>VLOOKUP(A192,'[8]Master-April24'!$A:$AP,42,0)</f>
        <v/>
      </c>
    </row>
    <row r="193">
      <c r="A193" t="inlineStr">
        <is>
          <t>321-EACH</t>
        </is>
      </c>
      <c r="B193" t="inlineStr">
        <is>
          <t>B00914XF5S</t>
        </is>
      </c>
      <c r="C193" t="n">
        <v>1</v>
      </c>
      <c r="D193" t="n">
        <v>321</v>
      </c>
      <c r="E193">
        <f>VLOOKUP(D193,[6]Sheet1!$B:$X,23,0)</f>
        <v/>
      </c>
      <c r="F193">
        <f>E193/C193</f>
        <v/>
      </c>
      <c r="G193">
        <f>VLOOKUP(D193,[6]Sheet1!$B:$X,16,0)</f>
        <v/>
      </c>
      <c r="H193">
        <f>G193/C193</f>
        <v/>
      </c>
      <c r="I193">
        <f>VLOOKUP(D193,[6]Sheet1!$B:$V,21,0)</f>
        <v/>
      </c>
      <c r="J193">
        <f>VLOOKUP(D193,[6]Sheet1!$B:$V,17,0)</f>
        <v/>
      </c>
      <c r="K193">
        <f>VLOOKUP(D193,[6]Sheet1!$B:$V,18,0)</f>
        <v/>
      </c>
      <c r="L193">
        <f>VLOOKUP(D193,[6]Sheet1!$B:$V,19,0)</f>
        <v/>
      </c>
      <c r="M193">
        <f>VLOOKUP(B193,[7]Sheet2!$A:$C,3,0)</f>
        <v/>
      </c>
      <c r="N193">
        <f>VLOOKUP(A193,'[8]Master-April24'!$A:$AP,42,0)</f>
        <v/>
      </c>
    </row>
    <row r="194">
      <c r="A194" t="inlineStr">
        <is>
          <t>6810-PACK2</t>
        </is>
      </c>
      <c r="B194" t="inlineStr">
        <is>
          <t>B09DJSF21H</t>
        </is>
      </c>
      <c r="C194" t="n">
        <v>2</v>
      </c>
      <c r="D194" t="n">
        <v>6810</v>
      </c>
      <c r="E194">
        <f>VLOOKUP(D194,[6]Sheet1!$B:$X,23,0)</f>
        <v/>
      </c>
      <c r="F194">
        <f>E194/C194</f>
        <v/>
      </c>
      <c r="G194">
        <f>VLOOKUP(D194,[6]Sheet1!$B:$X,16,0)</f>
        <v/>
      </c>
      <c r="H194">
        <f>G194/C194</f>
        <v/>
      </c>
      <c r="I194">
        <f>VLOOKUP(D194,[6]Sheet1!$B:$V,21,0)</f>
        <v/>
      </c>
      <c r="J194">
        <f>VLOOKUP(D194,[6]Sheet1!$B:$V,17,0)</f>
        <v/>
      </c>
      <c r="K194">
        <f>VLOOKUP(D194,[6]Sheet1!$B:$V,18,0)</f>
        <v/>
      </c>
      <c r="L194">
        <f>VLOOKUP(D194,[6]Sheet1!$B:$V,19,0)</f>
        <v/>
      </c>
      <c r="M194">
        <f>VLOOKUP(B194,[7]Sheet2!$A:$C,3,0)</f>
        <v/>
      </c>
      <c r="N194">
        <f>VLOOKUP(A194,'[8]Master-April24'!$A:$AP,42,0)</f>
        <v/>
      </c>
    </row>
    <row r="195">
      <c r="A195" t="inlineStr">
        <is>
          <t>609-PACK4</t>
        </is>
      </c>
      <c r="B195" t="inlineStr">
        <is>
          <t>B09C2QNFTV</t>
        </is>
      </c>
      <c r="C195" t="n">
        <v>4</v>
      </c>
      <c r="D195" t="n">
        <v>609</v>
      </c>
      <c r="E195">
        <f>VLOOKUP(D195,[6]Sheet1!$B:$X,23,0)</f>
        <v/>
      </c>
      <c r="F195">
        <f>E195/C195</f>
        <v/>
      </c>
      <c r="G195">
        <f>VLOOKUP(D195,[6]Sheet1!$B:$X,16,0)</f>
        <v/>
      </c>
      <c r="H195">
        <f>G195/C195</f>
        <v/>
      </c>
      <c r="I195">
        <f>VLOOKUP(D195,[6]Sheet1!$B:$V,21,0)</f>
        <v/>
      </c>
      <c r="J195">
        <f>VLOOKUP(D195,[6]Sheet1!$B:$V,17,0)</f>
        <v/>
      </c>
      <c r="K195">
        <f>VLOOKUP(D195,[6]Sheet1!$B:$V,18,0)</f>
        <v/>
      </c>
      <c r="L195">
        <f>VLOOKUP(D195,[6]Sheet1!$B:$V,19,0)</f>
        <v/>
      </c>
      <c r="M195">
        <f>VLOOKUP(B195,[7]Sheet2!$A:$C,3,0)</f>
        <v/>
      </c>
      <c r="N195">
        <f>VLOOKUP(A195,'[8]Master-April24'!$A:$AP,42,0)</f>
        <v/>
      </c>
    </row>
    <row r="196">
      <c r="A196" t="inlineStr">
        <is>
          <t>3167-EA-PP</t>
        </is>
      </c>
      <c r="B196" t="inlineStr">
        <is>
          <t>B0CFGGD44R</t>
        </is>
      </c>
      <c r="C196" t="n">
        <v>1</v>
      </c>
      <c r="D196" t="n">
        <v>3167</v>
      </c>
      <c r="G196">
        <f>VLOOKUP(D196,[6]Sheet1!$B:$X,16,0)</f>
        <v/>
      </c>
      <c r="H196">
        <f>G196/C196</f>
        <v/>
      </c>
      <c r="I196">
        <f>VLOOKUP(D196,[6]Sheet1!$B:$V,21,0)</f>
        <v/>
      </c>
      <c r="J196">
        <f>VLOOKUP(D196,[6]Sheet1!$B:$V,17,0)</f>
        <v/>
      </c>
      <c r="K196">
        <f>VLOOKUP(D196,[6]Sheet1!$B:$V,18,0)</f>
        <v/>
      </c>
      <c r="L196">
        <f>VLOOKUP(D196,[6]Sheet1!$B:$V,19,0)</f>
        <v/>
      </c>
      <c r="M196">
        <f>VLOOKUP(B196,[7]Sheet2!$A:$C,3,0)</f>
        <v/>
      </c>
      <c r="N196">
        <f>VLOOKUP(A196,'[8]Master-April24'!$A:$AP,42,0)</f>
        <v/>
      </c>
    </row>
    <row r="197">
      <c r="A197" t="inlineStr">
        <is>
          <t>3388-SET3</t>
        </is>
      </c>
      <c r="B197" t="inlineStr">
        <is>
          <t>B08BQMHJ97</t>
        </is>
      </c>
      <c r="C197" t="n">
        <v>3</v>
      </c>
      <c r="D197" t="n">
        <v>3388</v>
      </c>
      <c r="G197">
        <f>VLOOKUP(D197,[6]Sheet1!$B:$X,16,0)</f>
        <v/>
      </c>
      <c r="H197">
        <f>G197/C197</f>
        <v/>
      </c>
      <c r="I197">
        <f>VLOOKUP(D197,[6]Sheet1!$B:$V,21,0)</f>
        <v/>
      </c>
      <c r="J197">
        <f>VLOOKUP(D197,[6]Sheet1!$B:$V,17,0)</f>
        <v/>
      </c>
      <c r="K197">
        <f>VLOOKUP(D197,[6]Sheet1!$B:$V,18,0)</f>
        <v/>
      </c>
      <c r="L197">
        <f>VLOOKUP(D197,[6]Sheet1!$B:$V,19,0)</f>
        <v/>
      </c>
      <c r="M197">
        <f>VLOOKUP(B197,[7]Sheet2!$A:$C,3,0)</f>
        <v/>
      </c>
      <c r="N197">
        <f>VLOOKUP(A197,'[8]Master-April24'!$A:$AP,42,0)</f>
        <v/>
      </c>
    </row>
    <row r="198">
      <c r="A198" t="inlineStr">
        <is>
          <t>3388-SET2</t>
        </is>
      </c>
      <c r="B198" t="inlineStr">
        <is>
          <t>B08BQMHJ97</t>
        </is>
      </c>
      <c r="C198" t="n">
        <v>2</v>
      </c>
      <c r="D198" t="n">
        <v>3388</v>
      </c>
      <c r="G198">
        <f>VLOOKUP(D198,[6]Sheet1!$B:$X,16,0)</f>
        <v/>
      </c>
      <c r="H198">
        <f>G198/C198</f>
        <v/>
      </c>
      <c r="I198">
        <f>VLOOKUP(D198,[6]Sheet1!$B:$V,21,0)</f>
        <v/>
      </c>
      <c r="J198">
        <f>VLOOKUP(D198,[6]Sheet1!$B:$V,17,0)</f>
        <v/>
      </c>
      <c r="K198">
        <f>VLOOKUP(D198,[6]Sheet1!$B:$V,18,0)</f>
        <v/>
      </c>
      <c r="L198">
        <f>VLOOKUP(D198,[6]Sheet1!$B:$V,19,0)</f>
        <v/>
      </c>
      <c r="M198">
        <f>VLOOKUP(B198,[7]Sheet2!$A:$C,3,0)</f>
        <v/>
      </c>
      <c r="N198">
        <f>VLOOKUP(A198,'[8]Master-April24'!$A:$AP,42,0)</f>
        <v/>
      </c>
    </row>
    <row r="199">
      <c r="A199" t="inlineStr">
        <is>
          <t>5014-PACK4</t>
        </is>
      </c>
      <c r="B199" t="inlineStr">
        <is>
          <t>B0BG9KF2MB</t>
        </is>
      </c>
      <c r="C199" t="n">
        <v>4</v>
      </c>
      <c r="D199" t="n">
        <v>5014</v>
      </c>
      <c r="G199">
        <f>VLOOKUP(D199,[6]Sheet1!$B:$X,16,0)</f>
        <v/>
      </c>
      <c r="H199">
        <f>G199/C199</f>
        <v/>
      </c>
      <c r="I199">
        <f>VLOOKUP(D199,[6]Sheet1!$B:$V,21,0)</f>
        <v/>
      </c>
      <c r="J199">
        <f>VLOOKUP(D199,[6]Sheet1!$B:$V,17,0)</f>
        <v/>
      </c>
      <c r="K199">
        <f>VLOOKUP(D199,[6]Sheet1!$B:$V,18,0)</f>
        <v/>
      </c>
      <c r="L199">
        <f>VLOOKUP(D199,[6]Sheet1!$B:$V,19,0)</f>
        <v/>
      </c>
      <c r="M199">
        <f>VLOOKUP(B199,[7]Sheet2!$A:$C,3,0)</f>
        <v/>
      </c>
      <c r="N199">
        <f>VLOOKUP(A199,'[8]Master-April24'!$A:$AP,42,0)</f>
        <v/>
      </c>
    </row>
    <row r="200">
      <c r="A200" t="inlineStr">
        <is>
          <t>1286-EACH</t>
        </is>
      </c>
      <c r="B200" t="inlineStr">
        <is>
          <t>B07HY4Z2YL</t>
        </is>
      </c>
      <c r="C200" t="n">
        <v>1</v>
      </c>
      <c r="D200" t="n">
        <v>1286</v>
      </c>
      <c r="E200">
        <f>VLOOKUP(D200,[6]Sheet1!$B:$X,23,0)</f>
        <v/>
      </c>
      <c r="F200">
        <f>E200/C200</f>
        <v/>
      </c>
      <c r="G200">
        <f>VLOOKUP(D200,[6]Sheet1!$B:$X,16,0)</f>
        <v/>
      </c>
      <c r="H200">
        <f>G200/C200</f>
        <v/>
      </c>
      <c r="I200">
        <f>VLOOKUP(D200,[6]Sheet1!$B:$V,21,0)</f>
        <v/>
      </c>
      <c r="J200">
        <f>VLOOKUP(D200,[6]Sheet1!$B:$V,17,0)</f>
        <v/>
      </c>
      <c r="K200">
        <f>VLOOKUP(D200,[6]Sheet1!$B:$V,18,0)</f>
        <v/>
      </c>
      <c r="L200">
        <f>VLOOKUP(D200,[6]Sheet1!$B:$V,19,0)</f>
        <v/>
      </c>
      <c r="M200">
        <f>VLOOKUP(B200,[7]Sheet2!$A:$C,3,0)</f>
        <v/>
      </c>
      <c r="N200">
        <f>VLOOKUP(A200,'[8]Master-April24'!$A:$AP,42,0)</f>
        <v/>
      </c>
    </row>
    <row r="201">
      <c r="A201" t="inlineStr">
        <is>
          <t>2306-PACK2</t>
        </is>
      </c>
      <c r="B201" t="inlineStr">
        <is>
          <t>B09C2QV3NQ</t>
        </is>
      </c>
      <c r="C201" t="n">
        <v>2</v>
      </c>
      <c r="D201" t="n">
        <v>2306</v>
      </c>
      <c r="E201">
        <f>VLOOKUP(D201,[6]Sheet1!$B:$X,23,0)</f>
        <v/>
      </c>
      <c r="F201">
        <f>E201/C201</f>
        <v/>
      </c>
      <c r="G201">
        <f>VLOOKUP(D201,[6]Sheet1!$B:$X,16,0)</f>
        <v/>
      </c>
      <c r="H201">
        <f>G201/C201</f>
        <v/>
      </c>
      <c r="I201">
        <f>VLOOKUP(D201,[6]Sheet1!$B:$V,21,0)</f>
        <v/>
      </c>
      <c r="J201">
        <f>VLOOKUP(D201,[6]Sheet1!$B:$V,17,0)</f>
        <v/>
      </c>
      <c r="K201">
        <f>VLOOKUP(D201,[6]Sheet1!$B:$V,18,0)</f>
        <v/>
      </c>
      <c r="L201">
        <f>VLOOKUP(D201,[6]Sheet1!$B:$V,19,0)</f>
        <v/>
      </c>
      <c r="M201">
        <f>VLOOKUP(B201,[7]Sheet2!$A:$C,3,0)</f>
        <v/>
      </c>
      <c r="N201">
        <f>VLOOKUP(A201,'[8]Master-April24'!$A:$AP,42,0)</f>
        <v/>
      </c>
    </row>
    <row r="202">
      <c r="A202" t="inlineStr">
        <is>
          <t>375-SET2</t>
        </is>
      </c>
      <c r="B202" t="inlineStr">
        <is>
          <t>B08BQJPQ4P</t>
        </is>
      </c>
      <c r="C202" t="n">
        <v>2</v>
      </c>
      <c r="D202" t="n">
        <v>375</v>
      </c>
      <c r="G202">
        <f>VLOOKUP(D202,[6]Sheet1!$B:$X,16,0)</f>
        <v/>
      </c>
      <c r="H202">
        <f>G202/C202</f>
        <v/>
      </c>
      <c r="I202">
        <f>VLOOKUP(D202,[6]Sheet1!$B:$V,21,0)</f>
        <v/>
      </c>
      <c r="J202">
        <f>VLOOKUP(D202,[6]Sheet1!$B:$V,17,0)</f>
        <v/>
      </c>
      <c r="K202">
        <f>VLOOKUP(D202,[6]Sheet1!$B:$V,18,0)</f>
        <v/>
      </c>
      <c r="L202">
        <f>VLOOKUP(D202,[6]Sheet1!$B:$V,19,0)</f>
        <v/>
      </c>
      <c r="M202">
        <f>VLOOKUP(B202,[7]Sheet2!$A:$C,3,0)</f>
        <v/>
      </c>
      <c r="N202">
        <f>VLOOKUP(A202,'[8]Master-April24'!$A:$AP,42,0)</f>
        <v/>
      </c>
    </row>
    <row r="203">
      <c r="A203" t="inlineStr">
        <is>
          <t>5004-EACH</t>
        </is>
      </c>
      <c r="B203" t="inlineStr">
        <is>
          <t>B07RN31Z2R</t>
        </is>
      </c>
      <c r="C203" t="n">
        <v>1</v>
      </c>
      <c r="D203" t="n">
        <v>5004</v>
      </c>
      <c r="G203">
        <f>VLOOKUP(D203,[6]Sheet1!$B:$X,16,0)</f>
        <v/>
      </c>
      <c r="H203">
        <f>G203/C203</f>
        <v/>
      </c>
      <c r="I203">
        <f>VLOOKUP(D203,[6]Sheet1!$B:$V,21,0)</f>
        <v/>
      </c>
      <c r="J203">
        <f>VLOOKUP(D203,[6]Sheet1!$B:$V,17,0)</f>
        <v/>
      </c>
      <c r="K203">
        <f>VLOOKUP(D203,[6]Sheet1!$B:$V,18,0)</f>
        <v/>
      </c>
      <c r="L203">
        <f>VLOOKUP(D203,[6]Sheet1!$B:$V,19,0)</f>
        <v/>
      </c>
      <c r="M203">
        <f>VLOOKUP(B203,[7]Sheet2!$A:$C,3,0)</f>
        <v/>
      </c>
      <c r="N203">
        <f>VLOOKUP(A203,'[8]Master-April24'!$A:$AP,42,0)</f>
        <v/>
      </c>
    </row>
    <row r="204">
      <c r="A204" t="inlineStr">
        <is>
          <t>5173-SET6</t>
        </is>
      </c>
      <c r="B204" t="inlineStr">
        <is>
          <t>B07SLDNB3M</t>
        </is>
      </c>
      <c r="C204" t="n">
        <v>6</v>
      </c>
      <c r="D204" t="n">
        <v>5173</v>
      </c>
      <c r="E204">
        <f>VLOOKUP(D204,[6]Sheet1!$B:$X,23,0)</f>
        <v/>
      </c>
      <c r="F204">
        <f>E204/C204</f>
        <v/>
      </c>
      <c r="G204">
        <f>VLOOKUP(D204,[6]Sheet1!$B:$X,16,0)</f>
        <v/>
      </c>
      <c r="H204">
        <f>G204/C204</f>
        <v/>
      </c>
      <c r="I204">
        <f>VLOOKUP(D204,[6]Sheet1!$B:$V,21,0)</f>
        <v/>
      </c>
      <c r="J204">
        <f>VLOOKUP(D204,[6]Sheet1!$B:$V,17,0)</f>
        <v/>
      </c>
      <c r="K204">
        <f>VLOOKUP(D204,[6]Sheet1!$B:$V,18,0)</f>
        <v/>
      </c>
      <c r="L204">
        <f>VLOOKUP(D204,[6]Sheet1!$B:$V,19,0)</f>
        <v/>
      </c>
      <c r="M204">
        <f>VLOOKUP(B204,[7]Sheet2!$A:$C,3,0)</f>
        <v/>
      </c>
      <c r="N204">
        <f>VLOOKUP(A204,'[8]Master-April24'!$A:$AP,42,0)</f>
        <v/>
      </c>
    </row>
    <row r="205">
      <c r="A205" t="inlineStr">
        <is>
          <t>6017-EACH</t>
        </is>
      </c>
      <c r="B205" t="inlineStr">
        <is>
          <t>B07SH9KVKW</t>
        </is>
      </c>
      <c r="C205" t="n">
        <v>1</v>
      </c>
      <c r="D205" t="n">
        <v>6017</v>
      </c>
      <c r="G205">
        <f>VLOOKUP(D205,[6]Sheet1!$B:$X,16,0)</f>
        <v/>
      </c>
      <c r="H205">
        <f>G205/C205</f>
        <v/>
      </c>
      <c r="I205">
        <f>VLOOKUP(D205,[6]Sheet1!$B:$V,21,0)</f>
        <v/>
      </c>
      <c r="J205">
        <f>VLOOKUP(D205,[6]Sheet1!$B:$V,17,0)</f>
        <v/>
      </c>
      <c r="K205">
        <f>VLOOKUP(D205,[6]Sheet1!$B:$V,18,0)</f>
        <v/>
      </c>
      <c r="L205">
        <f>VLOOKUP(D205,[6]Sheet1!$B:$V,19,0)</f>
        <v/>
      </c>
      <c r="M205">
        <f>VLOOKUP(B205,[7]Sheet2!$A:$C,3,0)</f>
        <v/>
      </c>
      <c r="N205">
        <f>VLOOKUP(A205,'[8]Master-April24'!$A:$AP,42,0)</f>
        <v/>
      </c>
    </row>
    <row r="206">
      <c r="A206" t="inlineStr">
        <is>
          <t>4100-EACH</t>
        </is>
      </c>
      <c r="B206" t="inlineStr">
        <is>
          <t>B008FK5W0A</t>
        </is>
      </c>
      <c r="C206" t="n">
        <v>1</v>
      </c>
      <c r="D206" t="n">
        <v>4100</v>
      </c>
      <c r="G206">
        <f>VLOOKUP(D206,[6]Sheet1!$B:$X,16,0)</f>
        <v/>
      </c>
      <c r="H206">
        <f>G206/C206</f>
        <v/>
      </c>
      <c r="I206">
        <f>VLOOKUP(D206,[6]Sheet1!$B:$V,21,0)</f>
        <v/>
      </c>
      <c r="J206">
        <f>VLOOKUP(D206,[6]Sheet1!$B:$V,17,0)</f>
        <v/>
      </c>
      <c r="K206">
        <f>VLOOKUP(D206,[6]Sheet1!$B:$V,18,0)</f>
        <v/>
      </c>
      <c r="L206">
        <f>VLOOKUP(D206,[6]Sheet1!$B:$V,19,0)</f>
        <v/>
      </c>
      <c r="M206">
        <f>VLOOKUP(B206,[7]Sheet2!$A:$C,3,0)</f>
        <v/>
      </c>
      <c r="N206">
        <f>VLOOKUP(A206,'[8]Master-April24'!$A:$AP,42,0)</f>
        <v/>
      </c>
    </row>
    <row r="207">
      <c r="A207" t="inlineStr">
        <is>
          <t>5086-PACK2</t>
        </is>
      </c>
      <c r="B207" t="inlineStr">
        <is>
          <t>B08DHTKJXY</t>
        </is>
      </c>
      <c r="C207" t="n">
        <v>2</v>
      </c>
      <c r="D207" t="n">
        <v>5086</v>
      </c>
      <c r="G207">
        <f>VLOOKUP(D207,[6]Sheet1!$B:$X,16,0)</f>
        <v/>
      </c>
      <c r="H207">
        <f>G207/C207</f>
        <v/>
      </c>
      <c r="I207">
        <f>VLOOKUP(D207,[6]Sheet1!$B:$V,21,0)</f>
        <v/>
      </c>
      <c r="J207">
        <f>VLOOKUP(D207,[6]Sheet1!$B:$V,17,0)</f>
        <v/>
      </c>
      <c r="K207">
        <f>VLOOKUP(D207,[6]Sheet1!$B:$V,18,0)</f>
        <v/>
      </c>
      <c r="L207">
        <f>VLOOKUP(D207,[6]Sheet1!$B:$V,19,0)</f>
        <v/>
      </c>
      <c r="M207">
        <f>VLOOKUP(B207,[7]Sheet2!$A:$C,3,0)</f>
        <v/>
      </c>
      <c r="N207">
        <f>VLOOKUP(A207,'[8]Master-April24'!$A:$AP,42,0)</f>
        <v/>
      </c>
    </row>
    <row r="208">
      <c r="A208" t="inlineStr">
        <is>
          <t>465-EACH</t>
        </is>
      </c>
      <c r="B208" t="inlineStr">
        <is>
          <t>B07T766984</t>
        </is>
      </c>
      <c r="C208" t="n">
        <v>1</v>
      </c>
      <c r="D208" t="n">
        <v>465</v>
      </c>
      <c r="G208">
        <f>VLOOKUP(D208,[6]Sheet1!$B:$X,16,0)</f>
        <v/>
      </c>
      <c r="H208">
        <f>G208/C208</f>
        <v/>
      </c>
      <c r="I208">
        <f>VLOOKUP(D208,[6]Sheet1!$B:$V,21,0)</f>
        <v/>
      </c>
      <c r="J208">
        <f>VLOOKUP(D208,[6]Sheet1!$B:$V,17,0)</f>
        <v/>
      </c>
      <c r="K208">
        <f>VLOOKUP(D208,[6]Sheet1!$B:$V,18,0)</f>
        <v/>
      </c>
      <c r="L208">
        <f>VLOOKUP(D208,[6]Sheet1!$B:$V,19,0)</f>
        <v/>
      </c>
      <c r="M208">
        <f>VLOOKUP(B208,[7]Sheet2!$A:$C,3,0)</f>
        <v/>
      </c>
      <c r="N208">
        <f>VLOOKUP(A208,'[8]Master-April24'!$A:$AP,42,0)</f>
        <v/>
      </c>
    </row>
    <row r="209">
      <c r="A209" t="inlineStr">
        <is>
          <t>465-EACH-1</t>
        </is>
      </c>
      <c r="B209" t="inlineStr">
        <is>
          <t>B07T766984</t>
        </is>
      </c>
      <c r="C209" t="n">
        <v>1</v>
      </c>
      <c r="D209" t="n">
        <v>465</v>
      </c>
      <c r="G209">
        <f>VLOOKUP(D209,[6]Sheet1!$B:$X,16,0)</f>
        <v/>
      </c>
      <c r="H209">
        <f>G209/C209</f>
        <v/>
      </c>
      <c r="I209">
        <f>VLOOKUP(D209,[6]Sheet1!$B:$V,21,0)</f>
        <v/>
      </c>
      <c r="J209">
        <f>VLOOKUP(D209,[6]Sheet1!$B:$V,17,0)</f>
        <v/>
      </c>
      <c r="K209">
        <f>VLOOKUP(D209,[6]Sheet1!$B:$V,18,0)</f>
        <v/>
      </c>
      <c r="L209">
        <f>VLOOKUP(D209,[6]Sheet1!$B:$V,19,0)</f>
        <v/>
      </c>
      <c r="M209">
        <f>VLOOKUP(B209,[7]Sheet2!$A:$C,3,0)</f>
        <v/>
      </c>
      <c r="N209">
        <f>VLOOKUP(A209,'[8]Master-April24'!$A:$AP,42,0)</f>
        <v/>
      </c>
    </row>
    <row r="210">
      <c r="A210" t="inlineStr">
        <is>
          <t>84200-SET2</t>
        </is>
      </c>
      <c r="B210" t="inlineStr">
        <is>
          <t>B08BQWB7QZ</t>
        </is>
      </c>
      <c r="C210" t="n">
        <v>2</v>
      </c>
      <c r="D210" t="n">
        <v>84200</v>
      </c>
      <c r="G210">
        <f>VLOOKUP(D210,[6]Sheet1!$B:$X,16,0)</f>
        <v/>
      </c>
      <c r="H210">
        <f>G210/C210</f>
        <v/>
      </c>
      <c r="I210">
        <f>VLOOKUP(D210,[6]Sheet1!$B:$V,21,0)</f>
        <v/>
      </c>
      <c r="J210">
        <f>VLOOKUP(D210,[6]Sheet1!$B:$V,17,0)</f>
        <v/>
      </c>
      <c r="K210">
        <f>VLOOKUP(D210,[6]Sheet1!$B:$V,18,0)</f>
        <v/>
      </c>
      <c r="L210">
        <f>VLOOKUP(D210,[6]Sheet1!$B:$V,19,0)</f>
        <v/>
      </c>
      <c r="M210">
        <f>VLOOKUP(B210,[7]Sheet2!$A:$C,3,0)</f>
        <v/>
      </c>
      <c r="N210">
        <f>VLOOKUP(A210,'[8]Master-April24'!$A:$AP,42,0)</f>
        <v/>
      </c>
    </row>
    <row r="211">
      <c r="A211" t="inlineStr">
        <is>
          <t>4124-EACH</t>
        </is>
      </c>
      <c r="B211" t="inlineStr">
        <is>
          <t>B07Q714JRN</t>
        </is>
      </c>
      <c r="C211" t="n">
        <v>1</v>
      </c>
      <c r="D211" t="n">
        <v>4124</v>
      </c>
      <c r="G211">
        <f>VLOOKUP(D211,[6]Sheet1!$B:$X,16,0)</f>
        <v/>
      </c>
      <c r="H211">
        <f>G211/C211</f>
        <v/>
      </c>
      <c r="I211">
        <f>VLOOKUP(D211,[6]Sheet1!$B:$V,21,0)</f>
        <v/>
      </c>
      <c r="J211">
        <f>VLOOKUP(D211,[6]Sheet1!$B:$V,17,0)</f>
        <v/>
      </c>
      <c r="K211">
        <f>VLOOKUP(D211,[6]Sheet1!$B:$V,18,0)</f>
        <v/>
      </c>
      <c r="L211">
        <f>VLOOKUP(D211,[6]Sheet1!$B:$V,19,0)</f>
        <v/>
      </c>
      <c r="M211">
        <f>VLOOKUP(B211,[7]Sheet2!$A:$C,3,0)</f>
        <v/>
      </c>
      <c r="N211">
        <f>VLOOKUP(A211,'[8]Master-April24'!$A:$AP,42,0)</f>
        <v/>
      </c>
    </row>
    <row r="212">
      <c r="A212" t="inlineStr">
        <is>
          <t>2306-PACK4</t>
        </is>
      </c>
      <c r="B212" t="inlineStr">
        <is>
          <t>B09C2PF8Q7</t>
        </is>
      </c>
      <c r="C212" t="n">
        <v>4</v>
      </c>
      <c r="D212" t="n">
        <v>2306</v>
      </c>
      <c r="E212">
        <f>VLOOKUP(D212,[6]Sheet1!$B:$X,23,0)</f>
        <v/>
      </c>
      <c r="F212">
        <f>E212/C212</f>
        <v/>
      </c>
      <c r="G212">
        <f>VLOOKUP(D212,[6]Sheet1!$B:$X,16,0)</f>
        <v/>
      </c>
      <c r="H212">
        <f>G212/C212</f>
        <v/>
      </c>
      <c r="I212">
        <f>VLOOKUP(D212,[6]Sheet1!$B:$V,21,0)</f>
        <v/>
      </c>
      <c r="J212">
        <f>VLOOKUP(D212,[6]Sheet1!$B:$V,17,0)</f>
        <v/>
      </c>
      <c r="K212">
        <f>VLOOKUP(D212,[6]Sheet1!$B:$V,18,0)</f>
        <v/>
      </c>
      <c r="L212">
        <f>VLOOKUP(D212,[6]Sheet1!$B:$V,19,0)</f>
        <v/>
      </c>
      <c r="M212">
        <f>VLOOKUP(B212,[7]Sheet2!$A:$C,3,0)</f>
        <v/>
      </c>
      <c r="N212">
        <f>VLOOKUP(A212,'[8]Master-April24'!$A:$AP,42,0)</f>
        <v/>
      </c>
    </row>
    <row r="213">
      <c r="A213" t="inlineStr">
        <is>
          <t>2172-SET6</t>
        </is>
      </c>
      <c r="B213" t="inlineStr">
        <is>
          <t>B07RX344Q6</t>
        </is>
      </c>
      <c r="C213" t="n">
        <v>6</v>
      </c>
      <c r="D213" t="n">
        <v>2172</v>
      </c>
      <c r="G213">
        <f>VLOOKUP(D213,[6]Sheet1!$B:$X,16,0)</f>
        <v/>
      </c>
      <c r="H213">
        <f>G213/C213</f>
        <v/>
      </c>
      <c r="I213">
        <f>VLOOKUP(D213,[6]Sheet1!$B:$V,21,0)</f>
        <v/>
      </c>
      <c r="J213">
        <f>VLOOKUP(D213,[6]Sheet1!$B:$V,17,0)</f>
        <v/>
      </c>
      <c r="K213">
        <f>VLOOKUP(D213,[6]Sheet1!$B:$V,18,0)</f>
        <v/>
      </c>
      <c r="L213">
        <f>VLOOKUP(D213,[6]Sheet1!$B:$V,19,0)</f>
        <v/>
      </c>
      <c r="M213">
        <f>VLOOKUP(B213,[7]Sheet2!$A:$C,3,0)</f>
        <v/>
      </c>
      <c r="N213">
        <f>VLOOKUP(A213,'[8]Master-April24'!$A:$AP,42,0)</f>
        <v/>
      </c>
    </row>
    <row r="214">
      <c r="A214" t="inlineStr">
        <is>
          <t>2315-EACH</t>
        </is>
      </c>
      <c r="B214" t="inlineStr">
        <is>
          <t>B07R289Y78</t>
        </is>
      </c>
      <c r="C214" t="n">
        <v>1</v>
      </c>
      <c r="D214" t="n">
        <v>2315</v>
      </c>
      <c r="E214">
        <f>VLOOKUP(D214,[6]Sheet1!$B:$X,23,0)</f>
        <v/>
      </c>
      <c r="F214">
        <f>E214/C214</f>
        <v/>
      </c>
      <c r="G214">
        <f>VLOOKUP(D214,[6]Sheet1!$B:$X,16,0)</f>
        <v/>
      </c>
      <c r="H214">
        <f>G214/C214</f>
        <v/>
      </c>
      <c r="I214">
        <f>VLOOKUP(D214,[6]Sheet1!$B:$V,21,0)</f>
        <v/>
      </c>
      <c r="J214">
        <f>VLOOKUP(D214,[6]Sheet1!$B:$V,17,0)</f>
        <v/>
      </c>
      <c r="K214">
        <f>VLOOKUP(D214,[6]Sheet1!$B:$V,18,0)</f>
        <v/>
      </c>
      <c r="L214">
        <f>VLOOKUP(D214,[6]Sheet1!$B:$V,19,0)</f>
        <v/>
      </c>
      <c r="M214">
        <f>VLOOKUP(B214,[7]Sheet2!$A:$C,3,0)</f>
        <v/>
      </c>
      <c r="N214">
        <f>VLOOKUP(A214,'[8]Master-April24'!$A:$AP,42,0)</f>
        <v/>
      </c>
    </row>
    <row r="215">
      <c r="A215" t="inlineStr">
        <is>
          <t>1286-PACK2</t>
        </is>
      </c>
      <c r="B215" t="inlineStr">
        <is>
          <t>B08FRS3TML</t>
        </is>
      </c>
      <c r="C215" t="n">
        <v>2</v>
      </c>
      <c r="D215" t="n">
        <v>1286</v>
      </c>
      <c r="E215">
        <f>VLOOKUP(D215,[6]Sheet1!$B:$X,23,0)</f>
        <v/>
      </c>
      <c r="F215">
        <f>E215/C215</f>
        <v/>
      </c>
      <c r="G215">
        <f>VLOOKUP(D215,[6]Sheet1!$B:$X,16,0)</f>
        <v/>
      </c>
      <c r="H215">
        <f>G215/C215</f>
        <v/>
      </c>
      <c r="I215">
        <f>VLOOKUP(D215,[6]Sheet1!$B:$V,21,0)</f>
        <v/>
      </c>
      <c r="J215">
        <f>VLOOKUP(D215,[6]Sheet1!$B:$V,17,0)</f>
        <v/>
      </c>
      <c r="K215">
        <f>VLOOKUP(D215,[6]Sheet1!$B:$V,18,0)</f>
        <v/>
      </c>
      <c r="L215">
        <f>VLOOKUP(D215,[6]Sheet1!$B:$V,19,0)</f>
        <v/>
      </c>
      <c r="M215">
        <f>VLOOKUP(B215,[7]Sheet2!$A:$C,3,0)</f>
        <v/>
      </c>
      <c r="N215">
        <f>VLOOKUP(A215,'[8]Master-April24'!$A:$AP,42,0)</f>
        <v/>
      </c>
    </row>
    <row r="216">
      <c r="A216" t="inlineStr">
        <is>
          <t>1621-EACH</t>
        </is>
      </c>
      <c r="B216" t="inlineStr">
        <is>
          <t>B07RFTSF59</t>
        </is>
      </c>
      <c r="C216" t="n">
        <v>1</v>
      </c>
      <c r="D216" t="n">
        <v>1621</v>
      </c>
      <c r="E216">
        <f>VLOOKUP(D216,[6]Sheet1!$B:$X,23,0)</f>
        <v/>
      </c>
      <c r="F216">
        <f>E216/C216</f>
        <v/>
      </c>
      <c r="G216">
        <f>VLOOKUP(D216,[6]Sheet1!$B:$X,16,0)</f>
        <v/>
      </c>
      <c r="H216">
        <f>G216/C216</f>
        <v/>
      </c>
      <c r="I216">
        <f>VLOOKUP(D216,[6]Sheet1!$B:$V,21,0)</f>
        <v/>
      </c>
      <c r="J216">
        <f>VLOOKUP(D216,[6]Sheet1!$B:$V,17,0)</f>
        <v/>
      </c>
      <c r="K216">
        <f>VLOOKUP(D216,[6]Sheet1!$B:$V,18,0)</f>
        <v/>
      </c>
      <c r="L216">
        <f>VLOOKUP(D216,[6]Sheet1!$B:$V,19,0)</f>
        <v/>
      </c>
      <c r="M216">
        <f>VLOOKUP(B216,[7]Sheet2!$A:$C,3,0)</f>
        <v/>
      </c>
      <c r="N216">
        <f>VLOOKUP(A216,'[8]Master-April24'!$A:$AP,42,0)</f>
        <v/>
      </c>
    </row>
    <row r="217">
      <c r="A217" t="inlineStr">
        <is>
          <t>2330-EACH</t>
        </is>
      </c>
      <c r="B217" t="inlineStr">
        <is>
          <t>B00TQ5WT4U</t>
        </is>
      </c>
      <c r="C217" t="n">
        <v>1</v>
      </c>
      <c r="D217" t="n">
        <v>2330</v>
      </c>
      <c r="E217">
        <f>VLOOKUP(D217,[6]Sheet1!$B:$X,23,0)</f>
        <v/>
      </c>
      <c r="F217">
        <f>E217/C217</f>
        <v/>
      </c>
      <c r="G217">
        <f>VLOOKUP(D217,[6]Sheet1!$B:$X,16,0)</f>
        <v/>
      </c>
      <c r="H217">
        <f>G217/C217</f>
        <v/>
      </c>
      <c r="I217">
        <f>VLOOKUP(D217,[6]Sheet1!$B:$V,21,0)</f>
        <v/>
      </c>
      <c r="J217">
        <f>VLOOKUP(D217,[6]Sheet1!$B:$V,17,0)</f>
        <v/>
      </c>
      <c r="K217">
        <f>VLOOKUP(D217,[6]Sheet1!$B:$V,18,0)</f>
        <v/>
      </c>
      <c r="L217">
        <f>VLOOKUP(D217,[6]Sheet1!$B:$V,19,0)</f>
        <v/>
      </c>
      <c r="M217">
        <f>VLOOKUP(B217,[7]Sheet2!$A:$C,3,0)</f>
        <v/>
      </c>
      <c r="N217">
        <f>VLOOKUP(A217,'[8]Master-April24'!$A:$AP,42,0)</f>
        <v/>
      </c>
    </row>
    <row r="218">
      <c r="A218" t="inlineStr">
        <is>
          <t>3459-A-SET3</t>
        </is>
      </c>
      <c r="B218" t="inlineStr">
        <is>
          <t>B086334ZCX</t>
        </is>
      </c>
      <c r="C218" t="n">
        <v>3</v>
      </c>
      <c r="D218" t="inlineStr">
        <is>
          <t>3459-A</t>
        </is>
      </c>
      <c r="G218">
        <f>VLOOKUP(D218,[6]Sheet1!$B:$X,16,0)</f>
        <v/>
      </c>
      <c r="H218">
        <f>G218/C218</f>
        <v/>
      </c>
      <c r="I218">
        <f>VLOOKUP(D218,[6]Sheet1!$B:$V,21,0)</f>
        <v/>
      </c>
      <c r="J218">
        <f>VLOOKUP(D218,[6]Sheet1!$B:$V,17,0)</f>
        <v/>
      </c>
      <c r="K218">
        <f>VLOOKUP(D218,[6]Sheet1!$B:$V,18,0)</f>
        <v/>
      </c>
      <c r="L218">
        <f>VLOOKUP(D218,[6]Sheet1!$B:$V,19,0)</f>
        <v/>
      </c>
      <c r="M218">
        <f>VLOOKUP(B218,[7]Sheet2!$A:$C,3,0)</f>
        <v/>
      </c>
      <c r="N218">
        <f>VLOOKUP(A218,'[8]Master-April24'!$A:$AP,42,0)</f>
        <v/>
      </c>
    </row>
    <row r="219">
      <c r="A219" t="inlineStr">
        <is>
          <t>5174-EACH</t>
        </is>
      </c>
      <c r="B219" t="inlineStr">
        <is>
          <t>B07TGB6SPM</t>
        </is>
      </c>
      <c r="C219" t="n">
        <v>1</v>
      </c>
      <c r="D219" t="n">
        <v>5174</v>
      </c>
      <c r="E219">
        <f>VLOOKUP(D219,[6]Sheet1!$B:$X,23,0)</f>
        <v/>
      </c>
      <c r="F219">
        <f>E219/C219</f>
        <v/>
      </c>
      <c r="G219">
        <f>VLOOKUP(D219,[6]Sheet1!$B:$X,16,0)</f>
        <v/>
      </c>
      <c r="H219">
        <f>G219/C219</f>
        <v/>
      </c>
      <c r="I219">
        <f>VLOOKUP(D219,[6]Sheet1!$B:$V,21,0)</f>
        <v/>
      </c>
      <c r="J219">
        <f>VLOOKUP(D219,[6]Sheet1!$B:$V,17,0)</f>
        <v/>
      </c>
      <c r="K219">
        <f>VLOOKUP(D219,[6]Sheet1!$B:$V,18,0)</f>
        <v/>
      </c>
      <c r="L219">
        <f>VLOOKUP(D219,[6]Sheet1!$B:$V,19,0)</f>
        <v/>
      </c>
      <c r="M219">
        <f>VLOOKUP(B219,[7]Sheet2!$A:$C,3,0)</f>
        <v/>
      </c>
      <c r="N219">
        <f>VLOOKUP(A219,'[8]Master-April24'!$A:$AP,42,0)</f>
        <v/>
      </c>
    </row>
    <row r="220">
      <c r="A220" t="inlineStr">
        <is>
          <t>5013-PACK2</t>
        </is>
      </c>
      <c r="B220" t="inlineStr">
        <is>
          <t>B00KDLAYZ2</t>
        </is>
      </c>
      <c r="C220" t="n">
        <v>2</v>
      </c>
      <c r="D220" t="n">
        <v>5013</v>
      </c>
      <c r="G220">
        <f>VLOOKUP(D220,[6]Sheet1!$B:$X,16,0)</f>
        <v/>
      </c>
      <c r="H220">
        <f>G220/C220</f>
        <v/>
      </c>
      <c r="I220">
        <f>VLOOKUP(D220,[6]Sheet1!$B:$V,21,0)</f>
        <v/>
      </c>
      <c r="J220">
        <f>VLOOKUP(D220,[6]Sheet1!$B:$V,17,0)</f>
        <v/>
      </c>
      <c r="K220">
        <f>VLOOKUP(D220,[6]Sheet1!$B:$V,18,0)</f>
        <v/>
      </c>
      <c r="L220">
        <f>VLOOKUP(D220,[6]Sheet1!$B:$V,19,0)</f>
        <v/>
      </c>
      <c r="M220">
        <f>VLOOKUP(B220,[7]Sheet2!$A:$C,3,0)</f>
        <v/>
      </c>
      <c r="N220">
        <f>VLOOKUP(A220,'[8]Master-April24'!$A:$AP,42,0)</f>
        <v/>
      </c>
    </row>
    <row r="221">
      <c r="A221" t="inlineStr">
        <is>
          <t>213-EACH</t>
        </is>
      </c>
      <c r="B221" t="inlineStr">
        <is>
          <t>B07H9LVLQ2</t>
        </is>
      </c>
      <c r="C221" t="n">
        <v>1</v>
      </c>
      <c r="D221" t="n">
        <v>213</v>
      </c>
      <c r="E221">
        <f>VLOOKUP(D221,[6]Sheet1!$B:$X,23,0)</f>
        <v/>
      </c>
      <c r="F221">
        <f>E221/C221</f>
        <v/>
      </c>
      <c r="G221">
        <f>VLOOKUP(D221,[6]Sheet1!$B:$X,16,0)</f>
        <v/>
      </c>
      <c r="H221">
        <f>G221/C221</f>
        <v/>
      </c>
      <c r="I221">
        <f>VLOOKUP(D221,[6]Sheet1!$B:$V,21,0)</f>
        <v/>
      </c>
      <c r="J221">
        <f>VLOOKUP(D221,[6]Sheet1!$B:$V,17,0)</f>
        <v/>
      </c>
      <c r="K221">
        <f>VLOOKUP(D221,[6]Sheet1!$B:$V,18,0)</f>
        <v/>
      </c>
      <c r="L221">
        <f>VLOOKUP(D221,[6]Sheet1!$B:$V,19,0)</f>
        <v/>
      </c>
      <c r="M221">
        <f>VLOOKUP(B221,[7]Sheet2!$A:$C,3,0)</f>
        <v/>
      </c>
      <c r="N221">
        <f>VLOOKUP(A221,'[8]Master-April24'!$A:$AP,42,0)</f>
        <v/>
      </c>
    </row>
    <row r="222">
      <c r="A222" t="inlineStr">
        <is>
          <t>6030-EACH</t>
        </is>
      </c>
      <c r="B222" t="inlineStr">
        <is>
          <t>B07SLD9TY1</t>
        </is>
      </c>
      <c r="C222" t="n">
        <v>1</v>
      </c>
      <c r="D222" t="n">
        <v>6030</v>
      </c>
      <c r="G222">
        <f>VLOOKUP(D222,[6]Sheet1!$B:$X,16,0)</f>
        <v/>
      </c>
      <c r="H222">
        <f>G222/C222</f>
        <v/>
      </c>
      <c r="I222">
        <f>VLOOKUP(D222,[6]Sheet1!$B:$V,21,0)</f>
        <v/>
      </c>
      <c r="J222">
        <f>VLOOKUP(D222,[6]Sheet1!$B:$V,17,0)</f>
        <v/>
      </c>
      <c r="K222">
        <f>VLOOKUP(D222,[6]Sheet1!$B:$V,18,0)</f>
        <v/>
      </c>
      <c r="L222">
        <f>VLOOKUP(D222,[6]Sheet1!$B:$V,19,0)</f>
        <v/>
      </c>
      <c r="M222">
        <f>VLOOKUP(B222,[7]Sheet2!$A:$C,3,0)</f>
        <v/>
      </c>
      <c r="N222">
        <f>VLOOKUP(A222,'[8]Master-April24'!$A:$AP,42,0)</f>
        <v/>
      </c>
    </row>
    <row r="223">
      <c r="A223" t="inlineStr">
        <is>
          <t>5087-PACK6</t>
        </is>
      </c>
      <c r="B223" t="inlineStr">
        <is>
          <t>B0B8QH1XGH</t>
        </is>
      </c>
      <c r="C223" t="n">
        <v>6</v>
      </c>
      <c r="D223" t="n">
        <v>5087</v>
      </c>
      <c r="G223">
        <f>VLOOKUP(D223,[6]Sheet1!$B:$X,16,0)</f>
        <v/>
      </c>
      <c r="H223">
        <f>G223/C223</f>
        <v/>
      </c>
      <c r="I223">
        <f>VLOOKUP(D223,[6]Sheet1!$B:$V,21,0)</f>
        <v/>
      </c>
      <c r="J223">
        <f>VLOOKUP(D223,[6]Sheet1!$B:$V,17,0)</f>
        <v/>
      </c>
      <c r="K223">
        <f>VLOOKUP(D223,[6]Sheet1!$B:$V,18,0)</f>
        <v/>
      </c>
      <c r="L223">
        <f>VLOOKUP(D223,[6]Sheet1!$B:$V,19,0)</f>
        <v/>
      </c>
      <c r="M223">
        <f>VLOOKUP(B223,[7]Sheet2!$A:$C,3,0)</f>
        <v/>
      </c>
      <c r="N223">
        <f>VLOOKUP(A223,'[8]Master-April24'!$A:$AP,42,0)</f>
        <v/>
      </c>
    </row>
    <row r="224">
      <c r="A224" t="inlineStr">
        <is>
          <t>206-EACH</t>
        </is>
      </c>
      <c r="B224" t="inlineStr">
        <is>
          <t>B07RJV3FTZ</t>
        </is>
      </c>
      <c r="C224" t="n">
        <v>1</v>
      </c>
      <c r="D224" t="n">
        <v>206</v>
      </c>
      <c r="E224">
        <f>VLOOKUP(D224,[6]Sheet1!$B:$X,23,0)</f>
        <v/>
      </c>
      <c r="F224">
        <f>E224/C224</f>
        <v/>
      </c>
      <c r="G224">
        <f>VLOOKUP(D224,[6]Sheet1!$B:$X,16,0)</f>
        <v/>
      </c>
      <c r="H224">
        <f>G224/C224</f>
        <v/>
      </c>
      <c r="I224">
        <f>VLOOKUP(D224,[6]Sheet1!$B:$V,21,0)</f>
        <v/>
      </c>
      <c r="J224">
        <f>VLOOKUP(D224,[6]Sheet1!$B:$V,17,0)</f>
        <v/>
      </c>
      <c r="K224">
        <f>VLOOKUP(D224,[6]Sheet1!$B:$V,18,0)</f>
        <v/>
      </c>
      <c r="L224">
        <f>VLOOKUP(D224,[6]Sheet1!$B:$V,19,0)</f>
        <v/>
      </c>
      <c r="M224">
        <f>VLOOKUP(B224,[7]Sheet2!$A:$C,3,0)</f>
        <v/>
      </c>
      <c r="N224">
        <f>VLOOKUP(A224,'[8]Master-April24'!$A:$AP,42,0)</f>
        <v/>
      </c>
    </row>
    <row r="225">
      <c r="A225" t="inlineStr">
        <is>
          <t>4120-EACH</t>
        </is>
      </c>
      <c r="B225" t="inlineStr">
        <is>
          <t>B07Q713R9G</t>
        </is>
      </c>
      <c r="C225" t="n">
        <v>1</v>
      </c>
      <c r="D225" t="n">
        <v>4120</v>
      </c>
      <c r="G225">
        <f>VLOOKUP(D225,[6]Sheet1!$B:$X,16,0)</f>
        <v/>
      </c>
      <c r="H225">
        <f>G225/C225</f>
        <v/>
      </c>
      <c r="I225">
        <f>VLOOKUP(D225,[6]Sheet1!$B:$V,21,0)</f>
        <v/>
      </c>
      <c r="J225">
        <f>VLOOKUP(D225,[6]Sheet1!$B:$V,17,0)</f>
        <v/>
      </c>
      <c r="K225">
        <f>VLOOKUP(D225,[6]Sheet1!$B:$V,18,0)</f>
        <v/>
      </c>
      <c r="L225">
        <f>VLOOKUP(D225,[6]Sheet1!$B:$V,19,0)</f>
        <v/>
      </c>
      <c r="M225">
        <f>VLOOKUP(B225,[7]Sheet2!$A:$C,3,0)</f>
        <v/>
      </c>
      <c r="N225">
        <f>VLOOKUP(A225,'[8]Master-April24'!$A:$AP,42,0)</f>
        <v/>
      </c>
    </row>
    <row r="226">
      <c r="A226" t="inlineStr">
        <is>
          <t>5076-EACH</t>
        </is>
      </c>
      <c r="B226" t="inlineStr">
        <is>
          <t>B015T84GY8</t>
        </is>
      </c>
      <c r="C226" t="n">
        <v>1</v>
      </c>
      <c r="D226" t="n">
        <v>5076</v>
      </c>
      <c r="E226">
        <f>VLOOKUP(D226,[6]Sheet1!$B:$X,23,0)</f>
        <v/>
      </c>
      <c r="F226">
        <f>E226/C226</f>
        <v/>
      </c>
      <c r="G226">
        <f>VLOOKUP(D226,[6]Sheet1!$B:$X,16,0)</f>
        <v/>
      </c>
      <c r="H226">
        <f>G226/C226</f>
        <v/>
      </c>
      <c r="I226">
        <f>VLOOKUP(D226,[6]Sheet1!$B:$V,21,0)</f>
        <v/>
      </c>
      <c r="J226">
        <f>VLOOKUP(D226,[6]Sheet1!$B:$V,17,0)</f>
        <v/>
      </c>
      <c r="K226">
        <f>VLOOKUP(D226,[6]Sheet1!$B:$V,18,0)</f>
        <v/>
      </c>
      <c r="L226">
        <f>VLOOKUP(D226,[6]Sheet1!$B:$V,19,0)</f>
        <v/>
      </c>
      <c r="M226">
        <f>VLOOKUP(B226,[7]Sheet2!$A:$C,3,0)</f>
        <v/>
      </c>
      <c r="N226">
        <f>VLOOKUP(A226,'[8]Master-April24'!$A:$AP,42,0)</f>
        <v/>
      </c>
    </row>
    <row r="227">
      <c r="A227" t="inlineStr">
        <is>
          <t>5011-PACK4</t>
        </is>
      </c>
      <c r="B227" t="inlineStr">
        <is>
          <t>B0127E92VE</t>
        </is>
      </c>
      <c r="C227" t="n">
        <v>4</v>
      </c>
      <c r="D227" t="n">
        <v>5011</v>
      </c>
      <c r="G227">
        <f>VLOOKUP(D227,[6]Sheet1!$B:$X,16,0)</f>
        <v/>
      </c>
      <c r="H227">
        <f>G227/C227</f>
        <v/>
      </c>
      <c r="I227">
        <f>VLOOKUP(D227,[6]Sheet1!$B:$V,21,0)</f>
        <v/>
      </c>
      <c r="J227">
        <f>VLOOKUP(D227,[6]Sheet1!$B:$V,17,0)</f>
        <v/>
      </c>
      <c r="K227">
        <f>VLOOKUP(D227,[6]Sheet1!$B:$V,18,0)</f>
        <v/>
      </c>
      <c r="L227">
        <f>VLOOKUP(D227,[6]Sheet1!$B:$V,19,0)</f>
        <v/>
      </c>
      <c r="M227">
        <f>VLOOKUP(B227,[7]Sheet2!$A:$C,3,0)</f>
        <v/>
      </c>
      <c r="N227">
        <f>VLOOKUP(A227,'[8]Master-April24'!$A:$AP,42,0)</f>
        <v/>
      </c>
    </row>
    <row r="228">
      <c r="A228" t="inlineStr">
        <is>
          <t>3006-SET6</t>
        </is>
      </c>
      <c r="B228" t="inlineStr">
        <is>
          <t>B07RJTVW1K</t>
        </is>
      </c>
      <c r="C228" t="n">
        <v>6</v>
      </c>
      <c r="D228" t="n">
        <v>3006</v>
      </c>
      <c r="E228">
        <f>VLOOKUP(D228,[6]Sheet1!$B:$X,23,0)</f>
        <v/>
      </c>
      <c r="F228">
        <f>E228/C228</f>
        <v/>
      </c>
      <c r="G228">
        <f>VLOOKUP(D228,[6]Sheet1!$B:$X,16,0)</f>
        <v/>
      </c>
      <c r="H228">
        <f>G228/C228</f>
        <v/>
      </c>
      <c r="I228">
        <f>VLOOKUP(D228,[6]Sheet1!$B:$V,21,0)</f>
        <v/>
      </c>
      <c r="J228">
        <f>VLOOKUP(D228,[6]Sheet1!$B:$V,17,0)</f>
        <v/>
      </c>
      <c r="K228">
        <f>VLOOKUP(D228,[6]Sheet1!$B:$V,18,0)</f>
        <v/>
      </c>
      <c r="L228">
        <f>VLOOKUP(D228,[6]Sheet1!$B:$V,19,0)</f>
        <v/>
      </c>
      <c r="M228">
        <f>VLOOKUP(B228,[7]Sheet2!$A:$C,3,0)</f>
        <v/>
      </c>
      <c r="N228">
        <f>VLOOKUP(A228,'[8]Master-April24'!$A:$AP,42,0)</f>
        <v/>
      </c>
    </row>
    <row r="229">
      <c r="A229" t="inlineStr">
        <is>
          <t>2205-PACK2</t>
        </is>
      </c>
      <c r="B229" t="inlineStr">
        <is>
          <t>B09BBLKGY9</t>
        </is>
      </c>
      <c r="C229" t="n">
        <v>2</v>
      </c>
      <c r="D229" t="n">
        <v>2205</v>
      </c>
      <c r="E229">
        <f>VLOOKUP(D229,[6]Sheet1!$B:$X,23,0)</f>
        <v/>
      </c>
      <c r="F229">
        <f>E229/C229</f>
        <v/>
      </c>
      <c r="G229">
        <f>VLOOKUP(D229,[6]Sheet1!$B:$X,16,0)</f>
        <v/>
      </c>
      <c r="H229">
        <f>G229/C229</f>
        <v/>
      </c>
      <c r="I229">
        <f>VLOOKUP(D229,[6]Sheet1!$B:$V,21,0)</f>
        <v/>
      </c>
      <c r="J229">
        <f>VLOOKUP(D229,[6]Sheet1!$B:$V,17,0)</f>
        <v/>
      </c>
      <c r="K229">
        <f>VLOOKUP(D229,[6]Sheet1!$B:$V,18,0)</f>
        <v/>
      </c>
      <c r="L229">
        <f>VLOOKUP(D229,[6]Sheet1!$B:$V,19,0)</f>
        <v/>
      </c>
      <c r="M229">
        <f>VLOOKUP(B229,[7]Sheet2!$A:$C,3,0)</f>
        <v/>
      </c>
      <c r="N229">
        <f>VLOOKUP(A229,'[8]Master-April24'!$A:$AP,42,0)</f>
        <v/>
      </c>
    </row>
    <row r="230">
      <c r="A230" t="inlineStr">
        <is>
          <t>2225-EACH</t>
        </is>
      </c>
      <c r="B230" t="inlineStr">
        <is>
          <t>B001BO004K</t>
        </is>
      </c>
      <c r="C230" t="n">
        <v>1</v>
      </c>
      <c r="D230" t="n">
        <v>2225</v>
      </c>
      <c r="E230">
        <f>VLOOKUP(D230,[6]Sheet1!$B:$X,23,0)</f>
        <v/>
      </c>
      <c r="F230">
        <f>E230/C230</f>
        <v/>
      </c>
      <c r="G230">
        <f>VLOOKUP(D230,[6]Sheet1!$B:$X,16,0)</f>
        <v/>
      </c>
      <c r="H230">
        <f>G230/C230</f>
        <v/>
      </c>
      <c r="I230">
        <f>VLOOKUP(D230,[6]Sheet1!$B:$V,21,0)</f>
        <v/>
      </c>
      <c r="J230">
        <f>VLOOKUP(D230,[6]Sheet1!$B:$V,17,0)</f>
        <v/>
      </c>
      <c r="K230">
        <f>VLOOKUP(D230,[6]Sheet1!$B:$V,18,0)</f>
        <v/>
      </c>
      <c r="L230">
        <f>VLOOKUP(D230,[6]Sheet1!$B:$V,19,0)</f>
        <v/>
      </c>
      <c r="M230">
        <f>VLOOKUP(B230,[7]Sheet2!$A:$C,3,0)</f>
        <v/>
      </c>
      <c r="N230">
        <f>VLOOKUP(A230,'[8]Master-April24'!$A:$AP,42,0)</f>
        <v/>
      </c>
    </row>
    <row r="231">
      <c r="A231" t="inlineStr">
        <is>
          <t>847-EACH</t>
        </is>
      </c>
      <c r="B231" t="inlineStr">
        <is>
          <t>B08QRDCTXN</t>
        </is>
      </c>
      <c r="C231" t="n">
        <v>1</v>
      </c>
      <c r="D231" t="n">
        <v>847</v>
      </c>
      <c r="G231">
        <f>VLOOKUP(D231,[6]Sheet1!$B:$X,16,0)</f>
        <v/>
      </c>
      <c r="H231">
        <f>G231/C231</f>
        <v/>
      </c>
      <c r="I231">
        <f>VLOOKUP(D231,[6]Sheet1!$B:$V,21,0)</f>
        <v/>
      </c>
      <c r="J231">
        <f>VLOOKUP(D231,[6]Sheet1!$B:$V,17,0)</f>
        <v/>
      </c>
      <c r="K231">
        <f>VLOOKUP(D231,[6]Sheet1!$B:$V,18,0)</f>
        <v/>
      </c>
      <c r="L231">
        <f>VLOOKUP(D231,[6]Sheet1!$B:$V,19,0)</f>
        <v/>
      </c>
      <c r="M231">
        <f>VLOOKUP(B231,[7]Sheet2!$A:$C,3,0)</f>
        <v/>
      </c>
      <c r="N231">
        <f>VLOOKUP(A231,'[8]Master-April24'!$A:$AP,42,0)</f>
        <v/>
      </c>
    </row>
    <row r="232">
      <c r="A232" t="inlineStr">
        <is>
          <t>315-SET6</t>
        </is>
      </c>
      <c r="B232" t="inlineStr">
        <is>
          <t>B07SFD3KHB</t>
        </is>
      </c>
      <c r="C232" t="n">
        <v>6</v>
      </c>
      <c r="D232" t="n">
        <v>315</v>
      </c>
      <c r="E232">
        <f>VLOOKUP(D232,[6]Sheet1!$B:$X,23,0)</f>
        <v/>
      </c>
      <c r="F232">
        <f>E232/C232</f>
        <v/>
      </c>
      <c r="G232">
        <f>VLOOKUP(D232,[6]Sheet1!$B:$X,16,0)</f>
        <v/>
      </c>
      <c r="H232">
        <f>G232/C232</f>
        <v/>
      </c>
      <c r="I232">
        <f>VLOOKUP(D232,[6]Sheet1!$B:$V,21,0)</f>
        <v/>
      </c>
      <c r="J232">
        <f>VLOOKUP(D232,[6]Sheet1!$B:$V,17,0)</f>
        <v/>
      </c>
      <c r="K232">
        <f>VLOOKUP(D232,[6]Sheet1!$B:$V,18,0)</f>
        <v/>
      </c>
      <c r="L232">
        <f>VLOOKUP(D232,[6]Sheet1!$B:$V,19,0)</f>
        <v/>
      </c>
      <c r="M232">
        <f>VLOOKUP(B232,[7]Sheet2!$A:$C,3,0)</f>
        <v/>
      </c>
      <c r="N232">
        <f>VLOOKUP(A232,'[8]Master-April24'!$A:$AP,42,0)</f>
        <v/>
      </c>
    </row>
    <row r="233">
      <c r="A233" t="inlineStr">
        <is>
          <t>543-PACK2</t>
        </is>
      </c>
      <c r="B233" t="inlineStr">
        <is>
          <t>B08DFHV95M</t>
        </is>
      </c>
      <c r="C233" t="n">
        <v>2</v>
      </c>
      <c r="D233" t="n">
        <v>543</v>
      </c>
      <c r="G233">
        <f>VLOOKUP(D233,[6]Sheet1!$B:$X,16,0)</f>
        <v/>
      </c>
      <c r="H233">
        <f>G233/C233</f>
        <v/>
      </c>
      <c r="I233">
        <f>VLOOKUP(D233,[6]Sheet1!$B:$V,21,0)</f>
        <v/>
      </c>
      <c r="J233">
        <f>VLOOKUP(D233,[6]Sheet1!$B:$V,17,0)</f>
        <v/>
      </c>
      <c r="K233">
        <f>VLOOKUP(D233,[6]Sheet1!$B:$V,18,0)</f>
        <v/>
      </c>
      <c r="L233">
        <f>VLOOKUP(D233,[6]Sheet1!$B:$V,19,0)</f>
        <v/>
      </c>
      <c r="M233">
        <f>VLOOKUP(B233,[7]Sheet2!$A:$C,3,0)</f>
        <v/>
      </c>
      <c r="N233">
        <f>VLOOKUP(A233,'[8]Master-April24'!$A:$AP,42,0)</f>
        <v/>
      </c>
    </row>
    <row r="234">
      <c r="A234" t="inlineStr">
        <is>
          <t>5033-PACK2</t>
        </is>
      </c>
      <c r="B234" t="inlineStr">
        <is>
          <t>B08DHSRY9P</t>
        </is>
      </c>
      <c r="C234" t="n">
        <v>2</v>
      </c>
      <c r="D234" t="n">
        <v>5033</v>
      </c>
      <c r="G234">
        <f>VLOOKUP(D234,[6]Sheet1!$B:$X,16,0)</f>
        <v/>
      </c>
      <c r="H234">
        <f>G234/C234</f>
        <v/>
      </c>
      <c r="I234">
        <f>VLOOKUP(D234,[6]Sheet1!$B:$V,21,0)</f>
        <v/>
      </c>
      <c r="J234">
        <f>VLOOKUP(D234,[6]Sheet1!$B:$V,17,0)</f>
        <v/>
      </c>
      <c r="K234">
        <f>VLOOKUP(D234,[6]Sheet1!$B:$V,18,0)</f>
        <v/>
      </c>
      <c r="L234">
        <f>VLOOKUP(D234,[6]Sheet1!$B:$V,19,0)</f>
        <v/>
      </c>
      <c r="M234">
        <f>VLOOKUP(B234,[7]Sheet2!$A:$C,3,0)</f>
        <v/>
      </c>
      <c r="N234">
        <f>VLOOKUP(A234,'[8]Master-April24'!$A:$AP,42,0)</f>
        <v/>
      </c>
    </row>
    <row r="235">
      <c r="A235" t="inlineStr">
        <is>
          <t>5034-PACK2</t>
        </is>
      </c>
      <c r="B235" t="inlineStr">
        <is>
          <t>B08DHQ5MTQ</t>
        </is>
      </c>
      <c r="C235" t="n">
        <v>2</v>
      </c>
      <c r="D235" t="n">
        <v>5034</v>
      </c>
      <c r="G235">
        <f>VLOOKUP(D235,[6]Sheet1!$B:$X,16,0)</f>
        <v/>
      </c>
      <c r="H235">
        <f>G235/C235</f>
        <v/>
      </c>
      <c r="I235">
        <f>VLOOKUP(D235,[6]Sheet1!$B:$V,21,0)</f>
        <v/>
      </c>
      <c r="J235">
        <f>VLOOKUP(D235,[6]Sheet1!$B:$V,17,0)</f>
        <v/>
      </c>
      <c r="K235">
        <f>VLOOKUP(D235,[6]Sheet1!$B:$V,18,0)</f>
        <v/>
      </c>
      <c r="L235">
        <f>VLOOKUP(D235,[6]Sheet1!$B:$V,19,0)</f>
        <v/>
      </c>
      <c r="M235">
        <f>VLOOKUP(B235,[7]Sheet2!$A:$C,3,0)</f>
        <v/>
      </c>
      <c r="N235">
        <f>VLOOKUP(A235,'[8]Master-April24'!$A:$AP,42,0)</f>
        <v/>
      </c>
    </row>
    <row r="236">
      <c r="A236" t="inlineStr">
        <is>
          <t>2209-EACH</t>
        </is>
      </c>
      <c r="B236" t="inlineStr">
        <is>
          <t>B07RQQ2SFV</t>
        </is>
      </c>
      <c r="C236" t="n">
        <v>1</v>
      </c>
      <c r="D236" t="n">
        <v>2209</v>
      </c>
      <c r="E236">
        <f>VLOOKUP(D236,[6]Sheet1!$B:$X,23,0)</f>
        <v/>
      </c>
      <c r="F236">
        <f>E236/C236</f>
        <v/>
      </c>
      <c r="G236">
        <f>VLOOKUP(D236,[6]Sheet1!$B:$X,16,0)</f>
        <v/>
      </c>
      <c r="H236">
        <f>G236/C236</f>
        <v/>
      </c>
      <c r="I236">
        <f>VLOOKUP(D236,[6]Sheet1!$B:$V,21,0)</f>
        <v/>
      </c>
      <c r="J236">
        <f>VLOOKUP(D236,[6]Sheet1!$B:$V,17,0)</f>
        <v/>
      </c>
      <c r="K236">
        <f>VLOOKUP(D236,[6]Sheet1!$B:$V,18,0)</f>
        <v/>
      </c>
      <c r="L236">
        <f>VLOOKUP(D236,[6]Sheet1!$B:$V,19,0)</f>
        <v/>
      </c>
      <c r="M236">
        <f>VLOOKUP(B236,[7]Sheet2!$A:$C,3,0)</f>
        <v/>
      </c>
      <c r="N236">
        <f>VLOOKUP(A236,'[8]Master-April24'!$A:$AP,42,0)</f>
        <v/>
      </c>
    </row>
    <row r="237">
      <c r="A237" t="inlineStr">
        <is>
          <t>2044-PACK2</t>
        </is>
      </c>
      <c r="B237" t="inlineStr">
        <is>
          <t>B08GWQ19HB</t>
        </is>
      </c>
      <c r="C237" t="n">
        <v>2</v>
      </c>
      <c r="D237" t="n">
        <v>2044</v>
      </c>
      <c r="G237">
        <f>VLOOKUP(D237,[6]Sheet1!$B:$X,16,0)</f>
        <v/>
      </c>
      <c r="H237">
        <f>G237/C237</f>
        <v/>
      </c>
      <c r="I237">
        <f>VLOOKUP(D237,[6]Sheet1!$B:$V,21,0)</f>
        <v/>
      </c>
      <c r="J237">
        <f>VLOOKUP(D237,[6]Sheet1!$B:$V,17,0)</f>
        <v/>
      </c>
      <c r="K237">
        <f>VLOOKUP(D237,[6]Sheet1!$B:$V,18,0)</f>
        <v/>
      </c>
      <c r="L237">
        <f>VLOOKUP(D237,[6]Sheet1!$B:$V,19,0)</f>
        <v/>
      </c>
      <c r="M237">
        <f>VLOOKUP(B237,[7]Sheet2!$A:$C,3,0)</f>
        <v/>
      </c>
      <c r="N237">
        <f>VLOOKUP(A237,'[8]Master-April24'!$A:$AP,42,0)</f>
        <v/>
      </c>
    </row>
    <row r="238">
      <c r="A238" t="inlineStr">
        <is>
          <t>4003-EACH</t>
        </is>
      </c>
      <c r="B238" t="inlineStr">
        <is>
          <t>B07TGDNG2G</t>
        </is>
      </c>
      <c r="C238" t="n">
        <v>1</v>
      </c>
      <c r="D238" t="n">
        <v>4003</v>
      </c>
      <c r="E238">
        <f>VLOOKUP(D238,[6]Sheet1!$B:$X,23,0)</f>
        <v/>
      </c>
      <c r="F238">
        <f>E238/C238</f>
        <v/>
      </c>
      <c r="G238">
        <f>VLOOKUP(D238,[6]Sheet1!$B:$X,16,0)</f>
        <v/>
      </c>
      <c r="H238">
        <f>G238/C238</f>
        <v/>
      </c>
      <c r="I238">
        <f>VLOOKUP(D238,[6]Sheet1!$B:$V,21,0)</f>
        <v/>
      </c>
      <c r="J238">
        <f>VLOOKUP(D238,[6]Sheet1!$B:$V,17,0)</f>
        <v/>
      </c>
      <c r="K238">
        <f>VLOOKUP(D238,[6]Sheet1!$B:$V,18,0)</f>
        <v/>
      </c>
      <c r="L238">
        <f>VLOOKUP(D238,[6]Sheet1!$B:$V,19,0)</f>
        <v/>
      </c>
      <c r="M238">
        <f>VLOOKUP(B238,[7]Sheet2!$A:$C,3,0)</f>
        <v/>
      </c>
      <c r="N238">
        <f>VLOOKUP(A238,'[8]Master-April24'!$A:$AP,42,0)</f>
        <v/>
      </c>
    </row>
    <row r="239">
      <c r="A239" t="inlineStr">
        <is>
          <t>4003-EACH-1</t>
        </is>
      </c>
      <c r="B239" t="inlineStr">
        <is>
          <t>B07TGDNG2G</t>
        </is>
      </c>
      <c r="C239" t="n">
        <v>1</v>
      </c>
      <c r="D239" t="n">
        <v>4003</v>
      </c>
      <c r="E239">
        <f>VLOOKUP(D239,[6]Sheet1!$B:$X,23,0)</f>
        <v/>
      </c>
      <c r="F239">
        <f>E239/C239</f>
        <v/>
      </c>
      <c r="G239">
        <f>VLOOKUP(D239,[6]Sheet1!$B:$X,16,0)</f>
        <v/>
      </c>
      <c r="H239">
        <f>G239/C239</f>
        <v/>
      </c>
      <c r="I239">
        <f>VLOOKUP(D239,[6]Sheet1!$B:$V,21,0)</f>
        <v/>
      </c>
      <c r="J239">
        <f>VLOOKUP(D239,[6]Sheet1!$B:$V,17,0)</f>
        <v/>
      </c>
      <c r="K239">
        <f>VLOOKUP(D239,[6]Sheet1!$B:$V,18,0)</f>
        <v/>
      </c>
      <c r="L239">
        <f>VLOOKUP(D239,[6]Sheet1!$B:$V,19,0)</f>
        <v/>
      </c>
      <c r="M239">
        <f>VLOOKUP(B239,[7]Sheet2!$A:$C,3,0)</f>
        <v/>
      </c>
      <c r="N239">
        <f>VLOOKUP(A239,'[8]Master-April24'!$A:$AP,42,0)</f>
        <v/>
      </c>
    </row>
    <row r="240">
      <c r="A240" t="inlineStr">
        <is>
          <t>2403-EACH</t>
        </is>
      </c>
      <c r="B240" t="inlineStr">
        <is>
          <t>B0BLRQNYFM</t>
        </is>
      </c>
      <c r="C240" t="n">
        <v>1</v>
      </c>
      <c r="D240" t="n">
        <v>2403</v>
      </c>
      <c r="E240">
        <f>VLOOKUP(D240,[6]Sheet1!$B:$X,23,0)</f>
        <v/>
      </c>
      <c r="F240">
        <f>E240/C240</f>
        <v/>
      </c>
      <c r="G240">
        <f>VLOOKUP(D240,[6]Sheet1!$B:$X,16,0)</f>
        <v/>
      </c>
      <c r="H240">
        <f>G240/C240</f>
        <v/>
      </c>
      <c r="I240">
        <f>VLOOKUP(D240,[6]Sheet1!$B:$V,21,0)</f>
        <v/>
      </c>
      <c r="J240">
        <f>VLOOKUP(D240,[6]Sheet1!$B:$V,17,0)</f>
        <v/>
      </c>
      <c r="K240">
        <f>VLOOKUP(D240,[6]Sheet1!$B:$V,18,0)</f>
        <v/>
      </c>
      <c r="L240">
        <f>VLOOKUP(D240,[6]Sheet1!$B:$V,19,0)</f>
        <v/>
      </c>
      <c r="M240">
        <f>VLOOKUP(B240,[7]Sheet2!$A:$C,3,0)</f>
        <v/>
      </c>
      <c r="N240">
        <f>VLOOKUP(A240,'[8]Master-April24'!$A:$AP,42,0)</f>
        <v/>
      </c>
    </row>
    <row r="241">
      <c r="A241" t="inlineStr">
        <is>
          <t>5034-EACH</t>
        </is>
      </c>
      <c r="B241" t="inlineStr">
        <is>
          <t>B07S6DCY9F</t>
        </is>
      </c>
      <c r="C241" t="n">
        <v>1</v>
      </c>
      <c r="D241" t="n">
        <v>5034</v>
      </c>
      <c r="G241">
        <f>VLOOKUP(D241,[6]Sheet1!$B:$X,16,0)</f>
        <v/>
      </c>
      <c r="H241">
        <f>G241/C241</f>
        <v/>
      </c>
      <c r="I241">
        <f>VLOOKUP(D241,[6]Sheet1!$B:$V,21,0)</f>
        <v/>
      </c>
      <c r="J241">
        <f>VLOOKUP(D241,[6]Sheet1!$B:$V,17,0)</f>
        <v/>
      </c>
      <c r="K241">
        <f>VLOOKUP(D241,[6]Sheet1!$B:$V,18,0)</f>
        <v/>
      </c>
      <c r="L241">
        <f>VLOOKUP(D241,[6]Sheet1!$B:$V,19,0)</f>
        <v/>
      </c>
      <c r="M241">
        <f>VLOOKUP(B241,[7]Sheet2!$A:$C,3,0)</f>
        <v/>
      </c>
      <c r="N241">
        <f>VLOOKUP(A241,'[8]Master-April24'!$A:$AP,42,0)</f>
        <v/>
      </c>
    </row>
    <row r="242">
      <c r="A242" t="inlineStr">
        <is>
          <t>2201-EACH</t>
        </is>
      </c>
      <c r="B242" t="inlineStr">
        <is>
          <t>B0019IMT7Y</t>
        </is>
      </c>
      <c r="C242" t="n">
        <v>1</v>
      </c>
      <c r="D242" t="n">
        <v>2201</v>
      </c>
      <c r="E242">
        <f>VLOOKUP(D242,[6]Sheet1!$B:$X,23,0)</f>
        <v/>
      </c>
      <c r="F242">
        <f>E242/C242</f>
        <v/>
      </c>
      <c r="G242">
        <f>VLOOKUP(D242,[6]Sheet1!$B:$X,16,0)</f>
        <v/>
      </c>
      <c r="H242">
        <f>G242/C242</f>
        <v/>
      </c>
      <c r="I242">
        <f>VLOOKUP(D242,[6]Sheet1!$B:$V,21,0)</f>
        <v/>
      </c>
      <c r="J242">
        <f>VLOOKUP(D242,[6]Sheet1!$B:$V,17,0)</f>
        <v/>
      </c>
      <c r="K242">
        <f>VLOOKUP(D242,[6]Sheet1!$B:$V,18,0)</f>
        <v/>
      </c>
      <c r="L242">
        <f>VLOOKUP(D242,[6]Sheet1!$B:$V,19,0)</f>
        <v/>
      </c>
      <c r="M242">
        <f>VLOOKUP(B242,[7]Sheet2!$A:$C,3,0)</f>
        <v/>
      </c>
      <c r="N242">
        <f>VLOOKUP(A242,'[8]Master-April24'!$A:$AP,42,0)</f>
        <v/>
      </c>
    </row>
    <row r="243">
      <c r="A243" t="inlineStr">
        <is>
          <t>320-SET6</t>
        </is>
      </c>
      <c r="B243" t="inlineStr">
        <is>
          <t>B07SC5B46P</t>
        </is>
      </c>
      <c r="C243" t="n">
        <v>6</v>
      </c>
      <c r="D243" t="n">
        <v>320</v>
      </c>
      <c r="E243">
        <f>VLOOKUP(D243,[6]Sheet1!$B:$X,23,0)</f>
        <v/>
      </c>
      <c r="F243">
        <f>E243/C243</f>
        <v/>
      </c>
      <c r="G243">
        <f>VLOOKUP(D243,[6]Sheet1!$B:$X,16,0)</f>
        <v/>
      </c>
      <c r="H243">
        <f>G243/C243</f>
        <v/>
      </c>
      <c r="I243">
        <f>VLOOKUP(D243,[6]Sheet1!$B:$V,21,0)</f>
        <v/>
      </c>
      <c r="J243">
        <f>VLOOKUP(D243,[6]Sheet1!$B:$V,17,0)</f>
        <v/>
      </c>
      <c r="K243">
        <f>VLOOKUP(D243,[6]Sheet1!$B:$V,18,0)</f>
        <v/>
      </c>
      <c r="L243">
        <f>VLOOKUP(D243,[6]Sheet1!$B:$V,19,0)</f>
        <v/>
      </c>
      <c r="M243">
        <f>VLOOKUP(B243,[7]Sheet2!$A:$C,3,0)</f>
        <v/>
      </c>
      <c r="N243">
        <f>VLOOKUP(A243,'[8]Master-April24'!$A:$AP,42,0)</f>
        <v/>
      </c>
    </row>
    <row r="244">
      <c r="A244" t="inlineStr">
        <is>
          <t>4140-EACH</t>
        </is>
      </c>
      <c r="B244" t="inlineStr">
        <is>
          <t>B07Q84V32B</t>
        </is>
      </c>
      <c r="C244" t="n">
        <v>1</v>
      </c>
      <c r="D244" t="n">
        <v>4140</v>
      </c>
      <c r="G244">
        <f>VLOOKUP(D244,[6]Sheet1!$B:$X,16,0)</f>
        <v/>
      </c>
      <c r="H244">
        <f>G244/C244</f>
        <v/>
      </c>
      <c r="I244">
        <f>VLOOKUP(D244,[6]Sheet1!$B:$V,21,0)</f>
        <v/>
      </c>
      <c r="J244">
        <f>VLOOKUP(D244,[6]Sheet1!$B:$V,17,0)</f>
        <v/>
      </c>
      <c r="K244">
        <f>VLOOKUP(D244,[6]Sheet1!$B:$V,18,0)</f>
        <v/>
      </c>
      <c r="L244">
        <f>VLOOKUP(D244,[6]Sheet1!$B:$V,19,0)</f>
        <v/>
      </c>
      <c r="M244">
        <f>VLOOKUP(B244,[7]Sheet2!$A:$C,3,0)</f>
        <v/>
      </c>
      <c r="N244">
        <f>VLOOKUP(A244,'[8]Master-April24'!$A:$AP,42,0)</f>
        <v/>
      </c>
    </row>
    <row r="245">
      <c r="A245" t="inlineStr">
        <is>
          <t>3179-SET4</t>
        </is>
      </c>
      <c r="B245" t="inlineStr">
        <is>
          <t>B08CYC1P9N</t>
        </is>
      </c>
      <c r="C245" t="n">
        <v>4</v>
      </c>
      <c r="D245" t="n">
        <v>3179</v>
      </c>
      <c r="E245">
        <f>VLOOKUP(D245,[6]Sheet1!$B:$X,23,0)</f>
        <v/>
      </c>
      <c r="F245">
        <f>E245/C245</f>
        <v/>
      </c>
      <c r="G245">
        <f>VLOOKUP(D245,[6]Sheet1!$B:$X,16,0)</f>
        <v/>
      </c>
      <c r="H245">
        <f>G245/C245</f>
        <v/>
      </c>
      <c r="I245">
        <f>VLOOKUP(D245,[6]Sheet1!$B:$V,21,0)</f>
        <v/>
      </c>
      <c r="J245">
        <f>VLOOKUP(D245,[6]Sheet1!$B:$V,17,0)</f>
        <v/>
      </c>
      <c r="K245">
        <f>VLOOKUP(D245,[6]Sheet1!$B:$V,18,0)</f>
        <v/>
      </c>
      <c r="L245">
        <f>VLOOKUP(D245,[6]Sheet1!$B:$V,19,0)</f>
        <v/>
      </c>
      <c r="M245">
        <f>VLOOKUP(B245,[7]Sheet2!$A:$C,3,0)</f>
        <v/>
      </c>
      <c r="N245">
        <f>VLOOKUP(A245,'[8]Master-April24'!$A:$AP,42,0)</f>
        <v/>
      </c>
    </row>
    <row r="246">
      <c r="A246" t="inlineStr">
        <is>
          <t>5046-EACH</t>
        </is>
      </c>
      <c r="B246" t="inlineStr">
        <is>
          <t>B07RP1YGHD</t>
        </is>
      </c>
      <c r="C246" t="n">
        <v>1</v>
      </c>
      <c r="D246" t="n">
        <v>5046</v>
      </c>
      <c r="G246">
        <f>VLOOKUP(D246,[6]Sheet1!$B:$X,16,0)</f>
        <v/>
      </c>
      <c r="H246">
        <f>G246/C246</f>
        <v/>
      </c>
      <c r="I246">
        <f>VLOOKUP(D246,[6]Sheet1!$B:$V,21,0)</f>
        <v/>
      </c>
      <c r="J246">
        <f>VLOOKUP(D246,[6]Sheet1!$B:$V,17,0)</f>
        <v/>
      </c>
      <c r="K246">
        <f>VLOOKUP(D246,[6]Sheet1!$B:$V,18,0)</f>
        <v/>
      </c>
      <c r="L246">
        <f>VLOOKUP(D246,[6]Sheet1!$B:$V,19,0)</f>
        <v/>
      </c>
      <c r="M246">
        <f>VLOOKUP(B246,[7]Sheet2!$A:$C,3,0)</f>
        <v/>
      </c>
      <c r="N246">
        <f>VLOOKUP(A246,'[8]Master-April24'!$A:$AP,42,0)</f>
        <v/>
      </c>
    </row>
    <row r="247">
      <c r="A247" t="inlineStr">
        <is>
          <t>804-SET6</t>
        </is>
      </c>
      <c r="B247" t="inlineStr">
        <is>
          <t>B07R81PNF1</t>
        </is>
      </c>
      <c r="C247" t="n">
        <v>6</v>
      </c>
      <c r="D247" t="n">
        <v>804</v>
      </c>
      <c r="E247">
        <f>VLOOKUP(D247,[6]Sheet1!$B:$X,23,0)</f>
        <v/>
      </c>
      <c r="F247">
        <f>E247/C247</f>
        <v/>
      </c>
      <c r="G247">
        <f>VLOOKUP(D247,[6]Sheet1!$B:$X,16,0)</f>
        <v/>
      </c>
      <c r="H247">
        <f>G247/C247</f>
        <v/>
      </c>
      <c r="I247">
        <f>VLOOKUP(D247,[6]Sheet1!$B:$V,21,0)</f>
        <v/>
      </c>
      <c r="J247">
        <f>VLOOKUP(D247,[6]Sheet1!$B:$V,17,0)</f>
        <v/>
      </c>
      <c r="K247">
        <f>VLOOKUP(D247,[6]Sheet1!$B:$V,18,0)</f>
        <v/>
      </c>
      <c r="L247">
        <f>VLOOKUP(D247,[6]Sheet1!$B:$V,19,0)</f>
        <v/>
      </c>
      <c r="M247">
        <f>VLOOKUP(B247,[7]Sheet2!$A:$C,3,0)</f>
        <v/>
      </c>
      <c r="N247">
        <f>VLOOKUP(A247,'[8]Master-April24'!$A:$AP,42,0)</f>
        <v/>
      </c>
    </row>
    <row r="248">
      <c r="A248" t="inlineStr">
        <is>
          <t>761-EACH</t>
        </is>
      </c>
      <c r="B248" t="inlineStr">
        <is>
          <t>B0019IHJIS</t>
        </is>
      </c>
      <c r="C248" t="n">
        <v>1</v>
      </c>
      <c r="D248" t="n">
        <v>761</v>
      </c>
      <c r="E248">
        <f>VLOOKUP(D248,[6]Sheet1!$B:$X,23,0)</f>
        <v/>
      </c>
      <c r="F248">
        <f>E248/C248</f>
        <v/>
      </c>
      <c r="G248">
        <f>VLOOKUP(D248,[6]Sheet1!$B:$X,16,0)</f>
        <v/>
      </c>
      <c r="H248">
        <f>G248/C248</f>
        <v/>
      </c>
      <c r="I248">
        <f>VLOOKUP(D248,[6]Sheet1!$B:$V,21,0)</f>
        <v/>
      </c>
      <c r="J248">
        <f>VLOOKUP(D248,[6]Sheet1!$B:$V,17,0)</f>
        <v/>
      </c>
      <c r="K248">
        <f>VLOOKUP(D248,[6]Sheet1!$B:$V,18,0)</f>
        <v/>
      </c>
      <c r="L248">
        <f>VLOOKUP(D248,[6]Sheet1!$B:$V,19,0)</f>
        <v/>
      </c>
      <c r="M248">
        <f>VLOOKUP(B248,[7]Sheet2!$A:$C,3,0)</f>
        <v/>
      </c>
      <c r="N248">
        <f>VLOOKUP(A248,'[8]Master-April24'!$A:$AP,42,0)</f>
        <v/>
      </c>
    </row>
    <row r="249">
      <c r="A249" t="inlineStr">
        <is>
          <t>930-EACH</t>
        </is>
      </c>
      <c r="B249" t="inlineStr">
        <is>
          <t>B003BMWQYC</t>
        </is>
      </c>
      <c r="C249" t="n">
        <v>1</v>
      </c>
      <c r="D249" t="n">
        <v>930</v>
      </c>
      <c r="E249">
        <f>VLOOKUP(D249,[6]Sheet1!$B:$X,23,0)</f>
        <v/>
      </c>
      <c r="F249">
        <f>E249/C249</f>
        <v/>
      </c>
      <c r="G249">
        <f>VLOOKUP(D249,[6]Sheet1!$B:$X,16,0)</f>
        <v/>
      </c>
      <c r="H249">
        <f>G249/C249</f>
        <v/>
      </c>
      <c r="I249">
        <f>VLOOKUP(D249,[6]Sheet1!$B:$V,21,0)</f>
        <v/>
      </c>
      <c r="J249">
        <f>VLOOKUP(D249,[6]Sheet1!$B:$V,17,0)</f>
        <v/>
      </c>
      <c r="K249">
        <f>VLOOKUP(D249,[6]Sheet1!$B:$V,18,0)</f>
        <v/>
      </c>
      <c r="L249">
        <f>VLOOKUP(D249,[6]Sheet1!$B:$V,19,0)</f>
        <v/>
      </c>
      <c r="M249">
        <f>VLOOKUP(B249,[7]Sheet2!$A:$C,3,0)</f>
        <v/>
      </c>
      <c r="N249">
        <f>VLOOKUP(A249,'[8]Master-April24'!$A:$AP,42,0)</f>
        <v/>
      </c>
    </row>
    <row r="250">
      <c r="A250" t="inlineStr">
        <is>
          <t>810-SET6</t>
        </is>
      </c>
      <c r="B250" t="inlineStr">
        <is>
          <t>B09DPBCNJW</t>
        </is>
      </c>
      <c r="C250" t="n">
        <v>6</v>
      </c>
      <c r="D250" t="n">
        <v>810</v>
      </c>
      <c r="E250">
        <f>VLOOKUP(D250,[6]Sheet1!$B:$X,23,0)</f>
        <v/>
      </c>
      <c r="F250">
        <f>E250/C250</f>
        <v/>
      </c>
      <c r="G250">
        <f>VLOOKUP(D250,[6]Sheet1!$B:$X,16,0)</f>
        <v/>
      </c>
      <c r="H250">
        <f>G250/C250</f>
        <v/>
      </c>
      <c r="I250">
        <f>VLOOKUP(D250,[6]Sheet1!$B:$V,21,0)</f>
        <v/>
      </c>
      <c r="J250">
        <f>VLOOKUP(D250,[6]Sheet1!$B:$V,17,0)</f>
        <v/>
      </c>
      <c r="K250">
        <f>VLOOKUP(D250,[6]Sheet1!$B:$V,18,0)</f>
        <v/>
      </c>
      <c r="L250">
        <f>VLOOKUP(D250,[6]Sheet1!$B:$V,19,0)</f>
        <v/>
      </c>
      <c r="M250">
        <f>VLOOKUP(B250,[7]Sheet2!$A:$C,3,0)</f>
        <v/>
      </c>
      <c r="N250">
        <f>VLOOKUP(A250,'[8]Master-April24'!$A:$AP,42,0)</f>
        <v/>
      </c>
    </row>
    <row r="251">
      <c r="A251" t="inlineStr">
        <is>
          <t>546-SET4</t>
        </is>
      </c>
      <c r="B251" t="inlineStr">
        <is>
          <t>B07SB6PGTB</t>
        </is>
      </c>
      <c r="C251" t="n">
        <v>4</v>
      </c>
      <c r="D251" t="n">
        <v>546</v>
      </c>
      <c r="G251">
        <f>VLOOKUP(D251,[6]Sheet1!$B:$X,16,0)</f>
        <v/>
      </c>
      <c r="H251">
        <f>G251/C251</f>
        <v/>
      </c>
      <c r="I251">
        <f>VLOOKUP(D251,[6]Sheet1!$B:$V,21,0)</f>
        <v/>
      </c>
      <c r="J251">
        <f>VLOOKUP(D251,[6]Sheet1!$B:$V,17,0)</f>
        <v/>
      </c>
      <c r="K251">
        <f>VLOOKUP(D251,[6]Sheet1!$B:$V,18,0)</f>
        <v/>
      </c>
      <c r="L251">
        <f>VLOOKUP(D251,[6]Sheet1!$B:$V,19,0)</f>
        <v/>
      </c>
      <c r="M251">
        <f>VLOOKUP(B251,[7]Sheet2!$A:$C,3,0)</f>
        <v/>
      </c>
      <c r="N251">
        <f>VLOOKUP(A251,'[8]Master-April24'!$A:$AP,42,0)</f>
        <v/>
      </c>
    </row>
    <row r="252">
      <c r="A252" t="inlineStr">
        <is>
          <t>3116-SET6</t>
        </is>
      </c>
      <c r="B252" t="inlineStr">
        <is>
          <t>B07RZ2XFZW</t>
        </is>
      </c>
      <c r="C252" t="n">
        <v>6</v>
      </c>
      <c r="D252" t="n">
        <v>3116</v>
      </c>
      <c r="E252">
        <f>VLOOKUP(D252,[6]Sheet1!$B:$X,23,0)</f>
        <v/>
      </c>
      <c r="F252">
        <f>E252/C252</f>
        <v/>
      </c>
      <c r="G252">
        <f>VLOOKUP(D252,[6]Sheet1!$B:$X,16,0)</f>
        <v/>
      </c>
      <c r="H252">
        <f>G252/C252</f>
        <v/>
      </c>
      <c r="I252">
        <f>VLOOKUP(D252,[6]Sheet1!$B:$V,21,0)</f>
        <v/>
      </c>
      <c r="J252">
        <f>VLOOKUP(D252,[6]Sheet1!$B:$V,17,0)</f>
        <v/>
      </c>
      <c r="K252">
        <f>VLOOKUP(D252,[6]Sheet1!$B:$V,18,0)</f>
        <v/>
      </c>
      <c r="L252">
        <f>VLOOKUP(D252,[6]Sheet1!$B:$V,19,0)</f>
        <v/>
      </c>
      <c r="M252">
        <f>VLOOKUP(B252,[7]Sheet2!$A:$C,3,0)</f>
        <v/>
      </c>
      <c r="N252">
        <f>VLOOKUP(A252,'[8]Master-April24'!$A:$AP,42,0)</f>
        <v/>
      </c>
    </row>
    <row r="253">
      <c r="A253" t="inlineStr">
        <is>
          <t>2207-EACH</t>
        </is>
      </c>
      <c r="B253" t="inlineStr">
        <is>
          <t>B001BO3JHA</t>
        </is>
      </c>
      <c r="C253" t="n">
        <v>1</v>
      </c>
      <c r="D253" t="n">
        <v>2207</v>
      </c>
      <c r="E253">
        <f>VLOOKUP(D253,[6]Sheet1!$B:$X,23,0)</f>
        <v/>
      </c>
      <c r="F253">
        <f>E253/C253</f>
        <v/>
      </c>
      <c r="G253">
        <f>VLOOKUP(D253,[6]Sheet1!$B:$X,16,0)</f>
        <v/>
      </c>
      <c r="H253">
        <f>G253/C253</f>
        <v/>
      </c>
      <c r="I253">
        <f>VLOOKUP(D253,[6]Sheet1!$B:$V,21,0)</f>
        <v/>
      </c>
      <c r="J253">
        <f>VLOOKUP(D253,[6]Sheet1!$B:$V,17,0)</f>
        <v/>
      </c>
      <c r="K253">
        <f>VLOOKUP(D253,[6]Sheet1!$B:$V,18,0)</f>
        <v/>
      </c>
      <c r="L253">
        <f>VLOOKUP(D253,[6]Sheet1!$B:$V,19,0)</f>
        <v/>
      </c>
      <c r="M253">
        <f>VLOOKUP(B253,[7]Sheet2!$A:$C,3,0)</f>
        <v/>
      </c>
      <c r="N253">
        <f>VLOOKUP(A253,'[8]Master-April24'!$A:$AP,42,0)</f>
        <v/>
      </c>
    </row>
    <row r="254">
      <c r="A254" t="inlineStr">
        <is>
          <t>543-EACH</t>
        </is>
      </c>
      <c r="B254" t="inlineStr">
        <is>
          <t>B0019IOFNA</t>
        </is>
      </c>
      <c r="C254" t="n">
        <v>1</v>
      </c>
      <c r="D254" t="n">
        <v>543</v>
      </c>
      <c r="G254">
        <f>VLOOKUP(D254,[6]Sheet1!$B:$X,16,0)</f>
        <v/>
      </c>
      <c r="H254">
        <f>G254/C254</f>
        <v/>
      </c>
      <c r="I254">
        <f>VLOOKUP(D254,[6]Sheet1!$B:$V,21,0)</f>
        <v/>
      </c>
      <c r="J254">
        <f>VLOOKUP(D254,[6]Sheet1!$B:$V,17,0)</f>
        <v/>
      </c>
      <c r="K254">
        <f>VLOOKUP(D254,[6]Sheet1!$B:$V,18,0)</f>
        <v/>
      </c>
      <c r="L254">
        <f>VLOOKUP(D254,[6]Sheet1!$B:$V,19,0)</f>
        <v/>
      </c>
      <c r="M254">
        <f>VLOOKUP(B254,[7]Sheet2!$A:$C,3,0)</f>
        <v/>
      </c>
      <c r="N254">
        <f>VLOOKUP(A254,'[8]Master-April24'!$A:$AP,42,0)</f>
        <v/>
      </c>
    </row>
    <row r="255">
      <c r="A255" t="inlineStr">
        <is>
          <t>5081-EACH</t>
        </is>
      </c>
      <c r="B255" t="inlineStr">
        <is>
          <t>B094XLGQL9</t>
        </is>
      </c>
      <c r="C255" t="n">
        <v>1</v>
      </c>
      <c r="D255" t="n">
        <v>5081</v>
      </c>
      <c r="G255">
        <f>VLOOKUP(D255,[6]Sheet1!$B:$X,16,0)</f>
        <v/>
      </c>
      <c r="H255">
        <f>G255/C255</f>
        <v/>
      </c>
      <c r="I255">
        <f>VLOOKUP(D255,[6]Sheet1!$B:$V,21,0)</f>
        <v/>
      </c>
      <c r="J255">
        <f>VLOOKUP(D255,[6]Sheet1!$B:$V,17,0)</f>
        <v/>
      </c>
      <c r="K255">
        <f>VLOOKUP(D255,[6]Sheet1!$B:$V,18,0)</f>
        <v/>
      </c>
      <c r="L255">
        <f>VLOOKUP(D255,[6]Sheet1!$B:$V,19,0)</f>
        <v/>
      </c>
      <c r="M255">
        <f>VLOOKUP(B255,[7]Sheet2!$A:$C,3,0)</f>
        <v/>
      </c>
      <c r="N255">
        <f>VLOOKUP(A255,'[8]Master-April24'!$A:$AP,42,0)</f>
        <v/>
      </c>
    </row>
    <row r="256">
      <c r="A256" t="inlineStr">
        <is>
          <t>3198-EACH</t>
        </is>
      </c>
      <c r="B256" t="inlineStr">
        <is>
          <t>B07S164JS2</t>
        </is>
      </c>
      <c r="C256" t="n">
        <v>1</v>
      </c>
      <c r="D256" t="n">
        <v>3198</v>
      </c>
      <c r="E256">
        <f>VLOOKUP(D256,[6]Sheet1!$B:$X,23,0)</f>
        <v/>
      </c>
      <c r="F256">
        <f>E256/C256</f>
        <v/>
      </c>
      <c r="G256">
        <f>VLOOKUP(D256,[6]Sheet1!$B:$X,16,0)</f>
        <v/>
      </c>
      <c r="H256">
        <f>G256/C256</f>
        <v/>
      </c>
      <c r="I256">
        <f>VLOOKUP(D256,[6]Sheet1!$B:$V,21,0)</f>
        <v/>
      </c>
      <c r="J256">
        <f>VLOOKUP(D256,[6]Sheet1!$B:$V,17,0)</f>
        <v/>
      </c>
      <c r="K256">
        <f>VLOOKUP(D256,[6]Sheet1!$B:$V,18,0)</f>
        <v/>
      </c>
      <c r="L256">
        <f>VLOOKUP(D256,[6]Sheet1!$B:$V,19,0)</f>
        <v/>
      </c>
      <c r="M256">
        <f>VLOOKUP(B256,[7]Sheet2!$A:$C,3,0)</f>
        <v/>
      </c>
      <c r="N256">
        <f>VLOOKUP(A256,'[8]Master-April24'!$A:$AP,42,0)</f>
        <v/>
      </c>
    </row>
    <row r="257">
      <c r="A257" t="inlineStr">
        <is>
          <t>2022-PACK2</t>
        </is>
      </c>
      <c r="B257" t="inlineStr">
        <is>
          <t>B08GWYQ4S5</t>
        </is>
      </c>
      <c r="C257" t="n">
        <v>2</v>
      </c>
      <c r="D257" t="n">
        <v>2022</v>
      </c>
      <c r="E257">
        <f>VLOOKUP(D257,[6]Sheet1!$B:$X,23,0)</f>
        <v/>
      </c>
      <c r="F257">
        <f>E257/C257</f>
        <v/>
      </c>
      <c r="G257">
        <f>VLOOKUP(D257,[6]Sheet1!$B:$X,16,0)</f>
        <v/>
      </c>
      <c r="H257">
        <f>G257/C257</f>
        <v/>
      </c>
      <c r="I257">
        <f>VLOOKUP(D257,[6]Sheet1!$B:$V,21,0)</f>
        <v/>
      </c>
      <c r="J257">
        <f>VLOOKUP(D257,[6]Sheet1!$B:$V,17,0)</f>
        <v/>
      </c>
      <c r="K257">
        <f>VLOOKUP(D257,[6]Sheet1!$B:$V,18,0)</f>
        <v/>
      </c>
      <c r="L257">
        <f>VLOOKUP(D257,[6]Sheet1!$B:$V,19,0)</f>
        <v/>
      </c>
      <c r="M257">
        <f>VLOOKUP(B257,[7]Sheet2!$A:$C,3,0)</f>
        <v/>
      </c>
      <c r="N257">
        <f>VLOOKUP(A257,'[8]Master-April24'!$A:$AP,42,0)</f>
        <v/>
      </c>
    </row>
    <row r="258">
      <c r="A258" t="inlineStr">
        <is>
          <t>6003-PACK2</t>
        </is>
      </c>
      <c r="B258" t="inlineStr">
        <is>
          <t>B00R3O62M6</t>
        </is>
      </c>
      <c r="C258" t="n">
        <v>2</v>
      </c>
      <c r="D258" t="n">
        <v>6003</v>
      </c>
      <c r="E258">
        <f>VLOOKUP(D258,[6]Sheet1!$B:$X,23,0)</f>
        <v/>
      </c>
      <c r="F258">
        <f>E258/C258</f>
        <v/>
      </c>
      <c r="G258">
        <f>VLOOKUP(D258,[6]Sheet1!$B:$X,16,0)</f>
        <v/>
      </c>
      <c r="H258">
        <f>G258/C258</f>
        <v/>
      </c>
      <c r="I258">
        <f>VLOOKUP(D258,[6]Sheet1!$B:$V,21,0)</f>
        <v/>
      </c>
      <c r="J258">
        <f>VLOOKUP(D258,[6]Sheet1!$B:$V,17,0)</f>
        <v/>
      </c>
      <c r="K258">
        <f>VLOOKUP(D258,[6]Sheet1!$B:$V,18,0)</f>
        <v/>
      </c>
      <c r="L258">
        <f>VLOOKUP(D258,[6]Sheet1!$B:$V,19,0)</f>
        <v/>
      </c>
      <c r="M258">
        <f>VLOOKUP(B258,[7]Sheet2!$A:$C,3,0)</f>
        <v/>
      </c>
      <c r="N258">
        <f>VLOOKUP(A258,'[8]Master-April24'!$A:$AP,42,0)</f>
        <v/>
      </c>
    </row>
    <row r="259">
      <c r="A259" t="inlineStr">
        <is>
          <t>S-2-PACK4</t>
        </is>
      </c>
      <c r="B259" t="inlineStr">
        <is>
          <t>B08DCBGTNV</t>
        </is>
      </c>
      <c r="C259" t="n">
        <v>4</v>
      </c>
      <c r="D259" t="inlineStr">
        <is>
          <t>S-2</t>
        </is>
      </c>
      <c r="E259">
        <f>VLOOKUP(D259,[6]Sheet1!$B:$X,23,0)</f>
        <v/>
      </c>
      <c r="F259">
        <f>E259/C259</f>
        <v/>
      </c>
      <c r="G259">
        <f>VLOOKUP(D259,[6]Sheet1!$B:$X,16,0)</f>
        <v/>
      </c>
      <c r="H259">
        <f>G259/C259</f>
        <v/>
      </c>
      <c r="I259">
        <f>VLOOKUP(D259,[6]Sheet1!$B:$V,21,0)</f>
        <v/>
      </c>
      <c r="J259">
        <f>VLOOKUP(D259,[6]Sheet1!$B:$V,17,0)</f>
        <v/>
      </c>
      <c r="K259">
        <f>VLOOKUP(D259,[6]Sheet1!$B:$V,18,0)</f>
        <v/>
      </c>
      <c r="L259">
        <f>VLOOKUP(D259,[6]Sheet1!$B:$V,19,0)</f>
        <v/>
      </c>
      <c r="M259">
        <f>VLOOKUP(B259,[7]Sheet2!$A:$C,3,0)</f>
        <v/>
      </c>
      <c r="N259">
        <f>VLOOKUP(A259,'[8]Master-April24'!$A:$AP,42,0)</f>
        <v/>
      </c>
    </row>
    <row r="260">
      <c r="A260" t="inlineStr">
        <is>
          <t>2232-EACH</t>
        </is>
      </c>
      <c r="B260" t="inlineStr">
        <is>
          <t>B00HZ0A98G</t>
        </is>
      </c>
      <c r="C260" t="n">
        <v>1</v>
      </c>
      <c r="D260" t="n">
        <v>2232</v>
      </c>
      <c r="E260">
        <f>VLOOKUP(D260,[6]Sheet1!$B:$X,23,0)</f>
        <v/>
      </c>
      <c r="F260">
        <f>E260/C260</f>
        <v/>
      </c>
      <c r="G260">
        <f>VLOOKUP(D260,[6]Sheet1!$B:$X,16,0)</f>
        <v/>
      </c>
      <c r="H260">
        <f>G260/C260</f>
        <v/>
      </c>
      <c r="I260">
        <f>VLOOKUP(D260,[6]Sheet1!$B:$V,21,0)</f>
        <v/>
      </c>
      <c r="J260">
        <f>VLOOKUP(D260,[6]Sheet1!$B:$V,17,0)</f>
        <v/>
      </c>
      <c r="K260">
        <f>VLOOKUP(D260,[6]Sheet1!$B:$V,18,0)</f>
        <v/>
      </c>
      <c r="L260">
        <f>VLOOKUP(D260,[6]Sheet1!$B:$V,19,0)</f>
        <v/>
      </c>
      <c r="M260">
        <f>VLOOKUP(B260,[7]Sheet2!$A:$C,3,0)</f>
        <v/>
      </c>
      <c r="N260">
        <f>VLOOKUP(A260,'[8]Master-April24'!$A:$AP,42,0)</f>
        <v/>
      </c>
    </row>
    <row r="261">
      <c r="A261" t="inlineStr">
        <is>
          <t>2043-EACH</t>
        </is>
      </c>
      <c r="B261" t="inlineStr">
        <is>
          <t>B00J8IK3YI</t>
        </is>
      </c>
      <c r="C261" t="n">
        <v>1</v>
      </c>
      <c r="D261" t="n">
        <v>2043</v>
      </c>
      <c r="E261">
        <f>VLOOKUP(D261,[6]Sheet1!$B:$X,23,0)</f>
        <v/>
      </c>
      <c r="F261">
        <f>E261/C261</f>
        <v/>
      </c>
      <c r="G261">
        <f>VLOOKUP(D261,[6]Sheet1!$B:$X,16,0)</f>
        <v/>
      </c>
      <c r="H261">
        <f>G261/C261</f>
        <v/>
      </c>
      <c r="I261">
        <f>VLOOKUP(D261,[6]Sheet1!$B:$V,21,0)</f>
        <v/>
      </c>
      <c r="J261">
        <f>VLOOKUP(D261,[6]Sheet1!$B:$V,17,0)</f>
        <v/>
      </c>
      <c r="K261">
        <f>VLOOKUP(D261,[6]Sheet1!$B:$V,18,0)</f>
        <v/>
      </c>
      <c r="L261">
        <f>VLOOKUP(D261,[6]Sheet1!$B:$V,19,0)</f>
        <v/>
      </c>
      <c r="M261">
        <f>VLOOKUP(B261,[7]Sheet2!$A:$C,3,0)</f>
        <v/>
      </c>
      <c r="N261">
        <f>VLOOKUP(A261,'[8]Master-April24'!$A:$AP,42,0)</f>
        <v/>
      </c>
    </row>
    <row r="262">
      <c r="A262" t="inlineStr">
        <is>
          <t>2043-EACH-1</t>
        </is>
      </c>
      <c r="B262" t="inlineStr">
        <is>
          <t>B00J8IK3YI</t>
        </is>
      </c>
      <c r="C262" t="n">
        <v>1</v>
      </c>
      <c r="D262" t="n">
        <v>2043</v>
      </c>
      <c r="E262">
        <f>VLOOKUP(D262,[6]Sheet1!$B:$X,23,0)</f>
        <v/>
      </c>
      <c r="F262">
        <f>E262/C262</f>
        <v/>
      </c>
      <c r="G262">
        <f>VLOOKUP(D262,[6]Sheet1!$B:$X,16,0)</f>
        <v/>
      </c>
      <c r="H262">
        <f>G262/C262</f>
        <v/>
      </c>
      <c r="I262">
        <f>VLOOKUP(D262,[6]Sheet1!$B:$V,21,0)</f>
        <v/>
      </c>
      <c r="J262">
        <f>VLOOKUP(D262,[6]Sheet1!$B:$V,17,0)</f>
        <v/>
      </c>
      <c r="K262">
        <f>VLOOKUP(D262,[6]Sheet1!$B:$V,18,0)</f>
        <v/>
      </c>
      <c r="L262">
        <f>VLOOKUP(D262,[6]Sheet1!$B:$V,19,0)</f>
        <v/>
      </c>
      <c r="M262">
        <f>VLOOKUP(B262,[7]Sheet2!$A:$C,3,0)</f>
        <v/>
      </c>
      <c r="N262">
        <f>VLOOKUP(A262,'[8]Master-April24'!$A:$AP,42,0)</f>
        <v/>
      </c>
    </row>
    <row r="263">
      <c r="A263" t="inlineStr">
        <is>
          <t>6101-EACH</t>
        </is>
      </c>
      <c r="B263" t="inlineStr">
        <is>
          <t>B07SD9P6HS</t>
        </is>
      </c>
      <c r="C263" t="n">
        <v>1</v>
      </c>
      <c r="D263" t="n">
        <v>6101</v>
      </c>
      <c r="G263">
        <f>VLOOKUP(D263,[6]Sheet1!$B:$X,16,0)</f>
        <v/>
      </c>
      <c r="H263">
        <f>G263/C263</f>
        <v/>
      </c>
      <c r="I263">
        <f>VLOOKUP(D263,[6]Sheet1!$B:$V,21,0)</f>
        <v/>
      </c>
      <c r="J263">
        <f>VLOOKUP(D263,[6]Sheet1!$B:$V,17,0)</f>
        <v/>
      </c>
      <c r="K263">
        <f>VLOOKUP(D263,[6]Sheet1!$B:$V,18,0)</f>
        <v/>
      </c>
      <c r="L263">
        <f>VLOOKUP(D263,[6]Sheet1!$B:$V,19,0)</f>
        <v/>
      </c>
      <c r="M263">
        <f>VLOOKUP(B263,[7]Sheet2!$A:$C,3,0)</f>
        <v/>
      </c>
      <c r="N263">
        <f>VLOOKUP(A263,'[8]Master-April24'!$A:$AP,42,0)</f>
        <v/>
      </c>
    </row>
    <row r="264">
      <c r="A264" t="inlineStr">
        <is>
          <t>4145-EACH</t>
        </is>
      </c>
      <c r="B264" t="inlineStr">
        <is>
          <t>B07Q8WM9D9</t>
        </is>
      </c>
      <c r="C264" t="n">
        <v>1</v>
      </c>
      <c r="D264" t="n">
        <v>4145</v>
      </c>
      <c r="G264">
        <f>VLOOKUP(D264,[6]Sheet1!$B:$X,16,0)</f>
        <v/>
      </c>
      <c r="H264">
        <f>G264/C264</f>
        <v/>
      </c>
      <c r="I264">
        <f>VLOOKUP(D264,[6]Sheet1!$B:$V,21,0)</f>
        <v/>
      </c>
      <c r="J264">
        <f>VLOOKUP(D264,[6]Sheet1!$B:$V,17,0)</f>
        <v/>
      </c>
      <c r="K264">
        <f>VLOOKUP(D264,[6]Sheet1!$B:$V,18,0)</f>
        <v/>
      </c>
      <c r="L264">
        <f>VLOOKUP(D264,[6]Sheet1!$B:$V,19,0)</f>
        <v/>
      </c>
      <c r="M264">
        <f>VLOOKUP(B264,[7]Sheet2!$A:$C,3,0)</f>
        <v/>
      </c>
      <c r="N264">
        <f>VLOOKUP(A264,'[8]Master-April24'!$A:$AP,42,0)</f>
        <v/>
      </c>
    </row>
    <row r="265">
      <c r="A265" t="inlineStr">
        <is>
          <t>575-EACH</t>
        </is>
      </c>
      <c r="B265" t="inlineStr">
        <is>
          <t>B003BLQHXO</t>
        </is>
      </c>
      <c r="C265" t="n">
        <v>1</v>
      </c>
      <c r="D265" t="n">
        <v>575</v>
      </c>
      <c r="G265">
        <f>VLOOKUP(D265,[6]Sheet1!$B:$X,16,0)</f>
        <v/>
      </c>
      <c r="H265">
        <f>G265/C265</f>
        <v/>
      </c>
      <c r="I265">
        <f>VLOOKUP(D265,[6]Sheet1!$B:$V,21,0)</f>
        <v/>
      </c>
      <c r="J265">
        <f>VLOOKUP(D265,[6]Sheet1!$B:$V,17,0)</f>
        <v/>
      </c>
      <c r="K265">
        <f>VLOOKUP(D265,[6]Sheet1!$B:$V,18,0)</f>
        <v/>
      </c>
      <c r="L265">
        <f>VLOOKUP(D265,[6]Sheet1!$B:$V,19,0)</f>
        <v/>
      </c>
      <c r="M265">
        <f>VLOOKUP(B265,[7]Sheet2!$A:$C,3,0)</f>
        <v/>
      </c>
      <c r="N265">
        <f>VLOOKUP(A265,'[8]Master-April24'!$A:$AP,42,0)</f>
        <v/>
      </c>
    </row>
    <row r="266">
      <c r="A266" t="inlineStr">
        <is>
          <t>17082-EACH</t>
        </is>
      </c>
      <c r="B266" t="inlineStr">
        <is>
          <t>B07F98QVZ6</t>
        </is>
      </c>
      <c r="C266" t="n">
        <v>1</v>
      </c>
      <c r="D266" t="n">
        <v>17082</v>
      </c>
      <c r="E266">
        <f>VLOOKUP(D266,[6]Sheet1!$B:$X,23,0)</f>
        <v/>
      </c>
      <c r="F266">
        <f>E266/C266</f>
        <v/>
      </c>
      <c r="G266">
        <f>VLOOKUP(D266,[6]Sheet1!$B:$X,16,0)</f>
        <v/>
      </c>
      <c r="H266">
        <f>G266/C266</f>
        <v/>
      </c>
      <c r="I266">
        <f>VLOOKUP(D266,[6]Sheet1!$B:$V,21,0)</f>
        <v/>
      </c>
      <c r="J266">
        <f>VLOOKUP(D266,[6]Sheet1!$B:$V,17,0)</f>
        <v/>
      </c>
      <c r="K266">
        <f>VLOOKUP(D266,[6]Sheet1!$B:$V,18,0)</f>
        <v/>
      </c>
      <c r="L266">
        <f>VLOOKUP(D266,[6]Sheet1!$B:$V,19,0)</f>
        <v/>
      </c>
      <c r="M266">
        <f>VLOOKUP(B266,[7]Sheet2!$A:$C,3,0)</f>
        <v/>
      </c>
      <c r="N266">
        <f>VLOOKUP(A266,'[8]Master-April24'!$A:$AP,42,0)</f>
        <v/>
      </c>
    </row>
    <row r="267">
      <c r="A267" t="inlineStr">
        <is>
          <t>720-PACK2</t>
        </is>
      </c>
      <c r="B267" t="inlineStr">
        <is>
          <t>B08F75DNC5</t>
        </is>
      </c>
      <c r="C267" t="n">
        <v>2</v>
      </c>
      <c r="D267" t="n">
        <v>720</v>
      </c>
      <c r="E267">
        <f>VLOOKUP(D267,[6]Sheet1!$B:$X,23,0)</f>
        <v/>
      </c>
      <c r="F267">
        <f>E267/C267</f>
        <v/>
      </c>
      <c r="G267">
        <f>VLOOKUP(D267,[6]Sheet1!$B:$X,16,0)</f>
        <v/>
      </c>
      <c r="H267">
        <f>G267/C267</f>
        <v/>
      </c>
      <c r="I267">
        <f>VLOOKUP(D267,[6]Sheet1!$B:$V,21,0)</f>
        <v/>
      </c>
      <c r="J267">
        <f>VLOOKUP(D267,[6]Sheet1!$B:$V,17,0)</f>
        <v/>
      </c>
      <c r="K267">
        <f>VLOOKUP(D267,[6]Sheet1!$B:$V,18,0)</f>
        <v/>
      </c>
      <c r="L267">
        <f>VLOOKUP(D267,[6]Sheet1!$B:$V,19,0)</f>
        <v/>
      </c>
      <c r="M267">
        <f>VLOOKUP(B267,[7]Sheet2!$A:$C,3,0)</f>
        <v/>
      </c>
      <c r="N267">
        <f>VLOOKUP(A267,'[8]Master-April24'!$A:$AP,42,0)</f>
        <v/>
      </c>
    </row>
    <row r="268">
      <c r="A268" t="inlineStr">
        <is>
          <t>720-EACH</t>
        </is>
      </c>
      <c r="B268" t="inlineStr">
        <is>
          <t>B0019IPV2O</t>
        </is>
      </c>
      <c r="C268" t="n">
        <v>1</v>
      </c>
      <c r="D268" t="n">
        <v>720</v>
      </c>
      <c r="E268">
        <f>VLOOKUP(D268,[6]Sheet1!$B:$X,23,0)</f>
        <v/>
      </c>
      <c r="F268">
        <f>E268/C268</f>
        <v/>
      </c>
      <c r="G268">
        <f>VLOOKUP(D268,[6]Sheet1!$B:$X,16,0)</f>
        <v/>
      </c>
      <c r="H268">
        <f>G268/C268</f>
        <v/>
      </c>
      <c r="M268">
        <f>VLOOKUP(B268,[7]Sheet2!$A:$C,3,0)</f>
        <v/>
      </c>
      <c r="N268">
        <f>VLOOKUP(A268,'[8]Master-April24'!$A:$AP,42,0)</f>
        <v/>
      </c>
    </row>
    <row r="269">
      <c r="A269" t="inlineStr">
        <is>
          <t>L-24-EACH</t>
        </is>
      </c>
      <c r="B269" t="inlineStr">
        <is>
          <t>B07H9JDNRG</t>
        </is>
      </c>
      <c r="C269" t="n">
        <v>1</v>
      </c>
      <c r="D269" t="inlineStr">
        <is>
          <t>L-24</t>
        </is>
      </c>
      <c r="E269">
        <f>VLOOKUP(D269,[6]Sheet1!$B:$X,23,0)</f>
        <v/>
      </c>
      <c r="F269">
        <f>E269/C269</f>
        <v/>
      </c>
      <c r="G269">
        <f>VLOOKUP(D269,[6]Sheet1!$B:$X,16,0)</f>
        <v/>
      </c>
      <c r="H269">
        <f>G269/C269</f>
        <v/>
      </c>
      <c r="M269">
        <f>VLOOKUP(B269,[7]Sheet2!$A:$C,3,0)</f>
        <v/>
      </c>
      <c r="N269">
        <f>VLOOKUP(A269,'[8]Master-April24'!$A:$AP,42,0)</f>
        <v/>
      </c>
    </row>
    <row r="270">
      <c r="A270" t="inlineStr">
        <is>
          <t>5077-A-EACH</t>
        </is>
      </c>
      <c r="B270" t="inlineStr">
        <is>
          <t>B076F38VXC</t>
        </is>
      </c>
      <c r="C270" t="n">
        <v>1</v>
      </c>
      <c r="D270" t="inlineStr">
        <is>
          <t>5077-A</t>
        </is>
      </c>
      <c r="G270">
        <f>VLOOKUP(D270,[6]Sheet1!$B:$X,16,0)</f>
        <v/>
      </c>
      <c r="H270">
        <f>G270/C270</f>
        <v/>
      </c>
      <c r="M270">
        <f>VLOOKUP(B270,[7]Sheet2!$A:$C,3,0)</f>
        <v/>
      </c>
      <c r="N270">
        <f>VLOOKUP(A270,'[8]Master-April24'!$A:$AP,42,0)</f>
        <v/>
      </c>
    </row>
    <row r="271">
      <c r="A271" t="inlineStr">
        <is>
          <t>5053-EACH-1</t>
        </is>
      </c>
      <c r="B271" t="inlineStr">
        <is>
          <t>B003BNYACC</t>
        </is>
      </c>
      <c r="C271" t="n">
        <v>1</v>
      </c>
      <c r="D271" t="n">
        <v>5053</v>
      </c>
      <c r="G271">
        <f>VLOOKUP(D271,[6]Sheet1!$B:$X,16,0)</f>
        <v/>
      </c>
      <c r="H271">
        <f>G271/C271</f>
        <v/>
      </c>
      <c r="M271">
        <f>VLOOKUP(B271,[7]Sheet2!$A:$C,3,0)</f>
        <v/>
      </c>
      <c r="N271">
        <f>VLOOKUP(A271,'[8]Master-April24'!$A:$AP,42,0)</f>
        <v/>
      </c>
    </row>
    <row r="272">
      <c r="A272" t="inlineStr">
        <is>
          <t>4401-SET6</t>
        </is>
      </c>
      <c r="B272" t="inlineStr">
        <is>
          <t>B07SFT8ZG7</t>
        </is>
      </c>
      <c r="C272" t="n">
        <v>6</v>
      </c>
      <c r="D272" t="n">
        <v>4401</v>
      </c>
      <c r="E272">
        <f>VLOOKUP(D272,[6]Sheet1!$B:$X,23,0)</f>
        <v/>
      </c>
      <c r="F272">
        <f>E272/C272</f>
        <v/>
      </c>
      <c r="G272">
        <f>VLOOKUP(D272,[6]Sheet1!$B:$X,16,0)</f>
        <v/>
      </c>
      <c r="H272">
        <f>G272/C272</f>
        <v/>
      </c>
      <c r="M272">
        <f>VLOOKUP(B272,[7]Sheet2!$A:$C,3,0)</f>
        <v/>
      </c>
      <c r="N272">
        <f>VLOOKUP(A272,'[8]Master-April24'!$A:$AP,42,0)</f>
        <v/>
      </c>
    </row>
    <row r="273">
      <c r="A273" t="inlineStr">
        <is>
          <t>2028-PACK2</t>
        </is>
      </c>
      <c r="B273" t="inlineStr">
        <is>
          <t>B08GWSZ1H9</t>
        </is>
      </c>
      <c r="C273" t="n">
        <v>2</v>
      </c>
      <c r="D273" t="n">
        <v>2028</v>
      </c>
      <c r="E273">
        <f>VLOOKUP(D273,[6]Sheet1!$B:$X,23,0)</f>
        <v/>
      </c>
      <c r="F273">
        <f>E273/C273</f>
        <v/>
      </c>
      <c r="G273">
        <f>VLOOKUP(D273,[6]Sheet1!$B:$X,16,0)</f>
        <v/>
      </c>
      <c r="H273">
        <f>G273/C273</f>
        <v/>
      </c>
      <c r="M273">
        <f>VLOOKUP(B273,[7]Sheet2!$A:$C,3,0)</f>
        <v/>
      </c>
      <c r="N273">
        <f>VLOOKUP(A273,'[8]Master-April24'!$A:$AP,42,0)</f>
        <v/>
      </c>
    </row>
    <row r="274">
      <c r="A274" t="inlineStr">
        <is>
          <t>3171-PACK4</t>
        </is>
      </c>
      <c r="B274" t="inlineStr">
        <is>
          <t>B0BP58T3VN</t>
        </is>
      </c>
      <c r="C274" t="n">
        <v>4</v>
      </c>
      <c r="D274" t="n">
        <v>3171</v>
      </c>
      <c r="G274">
        <f>VLOOKUP(D274,[6]Sheet1!$B:$X,16,0)</f>
        <v/>
      </c>
      <c r="H274">
        <f>G274/C274</f>
        <v/>
      </c>
      <c r="M274">
        <f>VLOOKUP(B274,[7]Sheet2!$A:$C,3,0)</f>
        <v/>
      </c>
      <c r="N274">
        <f>VLOOKUP(A274,'[8]Master-April24'!$A:$AP,42,0)</f>
        <v/>
      </c>
    </row>
    <row r="275">
      <c r="A275" t="inlineStr">
        <is>
          <t>929-PACK2</t>
        </is>
      </c>
      <c r="B275" t="inlineStr">
        <is>
          <t>B08GCYWBK1</t>
        </is>
      </c>
      <c r="C275" t="n">
        <v>2</v>
      </c>
      <c r="D275" t="n">
        <v>929</v>
      </c>
      <c r="E275">
        <f>VLOOKUP(D275,[6]Sheet1!$B:$X,23,0)</f>
        <v/>
      </c>
      <c r="F275">
        <f>E275/C275</f>
        <v/>
      </c>
      <c r="G275">
        <f>VLOOKUP(D275,[6]Sheet1!$B:$X,16,0)</f>
        <v/>
      </c>
      <c r="H275">
        <f>G275/C275</f>
        <v/>
      </c>
      <c r="M275">
        <f>VLOOKUP(B275,[7]Sheet2!$A:$C,3,0)</f>
        <v/>
      </c>
      <c r="N275">
        <f>VLOOKUP(A275,'[8]Master-April24'!$A:$AP,42,0)</f>
        <v/>
      </c>
    </row>
    <row r="276">
      <c r="A276" t="inlineStr">
        <is>
          <t>810-GN-PACK2</t>
        </is>
      </c>
      <c r="B276" t="inlineStr">
        <is>
          <t>B0BPJJ5YWM</t>
        </is>
      </c>
      <c r="C276" t="n">
        <v>2</v>
      </c>
      <c r="D276" t="inlineStr">
        <is>
          <t>810-GN</t>
        </is>
      </c>
      <c r="E276">
        <f>VLOOKUP(D276,[6]Sheet1!$B:$X,23,0)</f>
        <v/>
      </c>
      <c r="F276">
        <f>E276/C276</f>
        <v/>
      </c>
      <c r="G276">
        <f>VLOOKUP(D276,[6]Sheet1!$B:$X,16,0)</f>
        <v/>
      </c>
      <c r="H276">
        <f>G276/C276</f>
        <v/>
      </c>
      <c r="M276">
        <f>VLOOKUP(B276,[7]Sheet2!$A:$C,3,0)</f>
        <v/>
      </c>
      <c r="N276">
        <f>VLOOKUP(A276,'[8]Master-April24'!$A:$AP,42,0)</f>
        <v/>
      </c>
    </row>
    <row r="277">
      <c r="A277" t="inlineStr">
        <is>
          <t>2309-PACK2</t>
        </is>
      </c>
      <c r="B277" t="inlineStr">
        <is>
          <t>B0C5ZHCQQ6</t>
        </is>
      </c>
      <c r="C277" t="n">
        <v>2</v>
      </c>
      <c r="D277" t="n">
        <v>2309</v>
      </c>
      <c r="E277">
        <f>VLOOKUP(D277,[6]Sheet1!$B:$X,23,0)</f>
        <v/>
      </c>
      <c r="F277">
        <f>E277/C277</f>
        <v/>
      </c>
      <c r="G277">
        <f>VLOOKUP(D277,[6]Sheet1!$B:$X,16,0)</f>
        <v/>
      </c>
      <c r="H277">
        <f>G277/C277</f>
        <v/>
      </c>
      <c r="M277">
        <f>VLOOKUP(B277,[7]Sheet2!$A:$C,3,0)</f>
        <v/>
      </c>
      <c r="N277">
        <f>VLOOKUP(A277,'[8]Master-April24'!$A:$AP,42,0)</f>
        <v/>
      </c>
    </row>
    <row r="278">
      <c r="A278" t="inlineStr">
        <is>
          <t>2007-PACK2</t>
        </is>
      </c>
      <c r="B278" t="inlineStr">
        <is>
          <t>B08GWQRWMD</t>
        </is>
      </c>
      <c r="C278" t="n">
        <v>2</v>
      </c>
      <c r="D278" t="n">
        <v>2007</v>
      </c>
      <c r="E278">
        <f>VLOOKUP(D278,[6]Sheet1!$B:$X,23,0)</f>
        <v/>
      </c>
      <c r="F278">
        <f>E278/C278</f>
        <v/>
      </c>
      <c r="G278">
        <f>VLOOKUP(D278,[6]Sheet1!$B:$X,16,0)</f>
        <v/>
      </c>
      <c r="H278">
        <f>G278/C278</f>
        <v/>
      </c>
      <c r="M278">
        <f>VLOOKUP(B278,[7]Sheet2!$A:$C,3,0)</f>
        <v/>
      </c>
      <c r="N278">
        <f>VLOOKUP(A278,'[8]Master-April24'!$A:$AP,42,0)</f>
        <v/>
      </c>
    </row>
    <row r="279">
      <c r="A279" t="inlineStr">
        <is>
          <t>540-EACH</t>
        </is>
      </c>
      <c r="B279" t="inlineStr">
        <is>
          <t>B0BCM2D62W</t>
        </is>
      </c>
      <c r="C279" t="n">
        <v>1</v>
      </c>
      <c r="D279" t="n">
        <v>540</v>
      </c>
      <c r="G279">
        <f>VLOOKUP(D279,[6]Sheet1!$B:$X,16,0)</f>
        <v/>
      </c>
      <c r="H279">
        <f>G279/C279</f>
        <v/>
      </c>
      <c r="M279">
        <f>VLOOKUP(B279,[7]Sheet2!$A:$C,3,0)</f>
        <v/>
      </c>
      <c r="N279">
        <f>VLOOKUP(A279,'[8]Master-April24'!$A:$AP,42,0)</f>
        <v/>
      </c>
    </row>
    <row r="280">
      <c r="A280" t="inlineStr">
        <is>
          <t>2140-SET6</t>
        </is>
      </c>
      <c r="B280" t="inlineStr">
        <is>
          <t>B07RX2WKJW</t>
        </is>
      </c>
      <c r="C280" t="n">
        <v>6</v>
      </c>
      <c r="D280" t="n">
        <v>2140</v>
      </c>
      <c r="G280">
        <f>VLOOKUP(D280,[6]Sheet1!$B:$X,16,0)</f>
        <v/>
      </c>
      <c r="H280">
        <f>G280/C280</f>
        <v/>
      </c>
      <c r="M280">
        <f>VLOOKUP(B280,[7]Sheet2!$A:$C,3,0)</f>
        <v/>
      </c>
      <c r="N280">
        <f>VLOOKUP(A280,'[8]Master-April24'!$A:$AP,42,0)</f>
        <v/>
      </c>
    </row>
    <row r="281">
      <c r="A281" t="inlineStr">
        <is>
          <t>520-PACK2</t>
        </is>
      </c>
      <c r="B281" t="inlineStr">
        <is>
          <t>B08DFJTJHB</t>
        </is>
      </c>
      <c r="C281" t="n">
        <v>2</v>
      </c>
      <c r="D281" t="n">
        <v>520</v>
      </c>
      <c r="G281">
        <f>VLOOKUP(D281,[6]Sheet1!$B:$X,16,0)</f>
        <v/>
      </c>
      <c r="H281">
        <f>G281/C281</f>
        <v/>
      </c>
      <c r="M281">
        <f>VLOOKUP(B281,[7]Sheet2!$A:$C,3,0)</f>
        <v/>
      </c>
      <c r="N281">
        <f>VLOOKUP(A281,'[8]Master-April24'!$A:$AP,42,0)</f>
        <v/>
      </c>
    </row>
    <row r="282">
      <c r="A282" t="inlineStr">
        <is>
          <t>39200-SET2</t>
        </is>
      </c>
      <c r="B282" t="inlineStr">
        <is>
          <t>B08BQPP9FX</t>
        </is>
      </c>
      <c r="C282" t="n">
        <v>2</v>
      </c>
      <c r="D282" t="n">
        <v>39200</v>
      </c>
      <c r="G282">
        <f>VLOOKUP(D282,[6]Sheet1!$B:$X,16,0)</f>
        <v/>
      </c>
      <c r="H282">
        <f>G282/C282</f>
        <v/>
      </c>
      <c r="M282">
        <f>VLOOKUP(B282,[7]Sheet2!$A:$C,3,0)</f>
        <v/>
      </c>
      <c r="N282">
        <f>VLOOKUP(A282,'[8]Master-April24'!$A:$AP,42,0)</f>
        <v/>
      </c>
    </row>
    <row r="283">
      <c r="A283" t="inlineStr">
        <is>
          <t>4576436-SET2</t>
        </is>
      </c>
      <c r="B283" t="inlineStr">
        <is>
          <t>B0921MD44J</t>
        </is>
      </c>
      <c r="C283" t="n">
        <v>2</v>
      </c>
      <c r="D283" t="n">
        <v>4576436</v>
      </c>
      <c r="G283">
        <f>VLOOKUP(D283,[6]Sheet1!$B:$X,16,0)</f>
        <v/>
      </c>
      <c r="H283">
        <f>G283/C283</f>
        <v/>
      </c>
      <c r="M283">
        <f>VLOOKUP(B283,[7]Sheet2!$A:$C,3,0)</f>
        <v/>
      </c>
      <c r="N283">
        <f>VLOOKUP(A283,'[8]Master-April24'!$A:$AP,42,0)</f>
        <v/>
      </c>
    </row>
    <row r="284">
      <c r="A284" t="inlineStr">
        <is>
          <t>5013-PACK4</t>
        </is>
      </c>
      <c r="B284" t="inlineStr">
        <is>
          <t>B01DX0UJLS</t>
        </is>
      </c>
      <c r="C284" t="n">
        <v>4</v>
      </c>
      <c r="D284" t="n">
        <v>5013</v>
      </c>
      <c r="G284">
        <f>VLOOKUP(D284,[6]Sheet1!$B:$X,16,0)</f>
        <v/>
      </c>
      <c r="H284">
        <f>G284/C284</f>
        <v/>
      </c>
      <c r="M284">
        <f>VLOOKUP(B284,[7]Sheet2!$A:$C,3,0)</f>
        <v/>
      </c>
      <c r="N284">
        <f>VLOOKUP(A284,'[8]Master-April24'!$A:$AP,42,0)</f>
        <v/>
      </c>
    </row>
    <row r="285">
      <c r="A285" t="inlineStr">
        <is>
          <t>4107-PACK4</t>
        </is>
      </c>
      <c r="B285" t="inlineStr">
        <is>
          <t>B08DPVHFYK</t>
        </is>
      </c>
      <c r="C285" t="n">
        <v>4</v>
      </c>
      <c r="D285" t="n">
        <v>4107</v>
      </c>
      <c r="G285">
        <f>VLOOKUP(D285,[6]Sheet1!$B:$X,16,0)</f>
        <v/>
      </c>
      <c r="H285">
        <f>G285/C285</f>
        <v/>
      </c>
      <c r="M285">
        <f>VLOOKUP(B285,[7]Sheet2!$A:$C,3,0)</f>
        <v/>
      </c>
      <c r="N285">
        <f>VLOOKUP(A285,'[8]Master-April24'!$A:$AP,42,0)</f>
        <v/>
      </c>
    </row>
    <row r="286">
      <c r="A286" t="inlineStr">
        <is>
          <t>508-PACK6</t>
        </is>
      </c>
      <c r="B286" t="inlineStr">
        <is>
          <t>B0B8QRTPL6</t>
        </is>
      </c>
      <c r="C286" t="n">
        <v>6</v>
      </c>
      <c r="D286" t="n">
        <v>508</v>
      </c>
      <c r="G286">
        <f>VLOOKUP(D286,[6]Sheet1!$B:$X,16,0)</f>
        <v/>
      </c>
      <c r="H286">
        <f>G286/C286</f>
        <v/>
      </c>
      <c r="M286">
        <f>VLOOKUP(B286,[7]Sheet2!$A:$C,3,0)</f>
        <v/>
      </c>
      <c r="N286">
        <f>VLOOKUP(A286,'[8]Master-April24'!$A:$AP,42,0)</f>
        <v/>
      </c>
    </row>
    <row r="287">
      <c r="A287" t="inlineStr">
        <is>
          <t>1812-SET6</t>
        </is>
      </c>
      <c r="B287" t="inlineStr">
        <is>
          <t>B00U9UC766</t>
        </is>
      </c>
      <c r="C287" t="n">
        <v>6</v>
      </c>
      <c r="D287" t="n">
        <v>1812</v>
      </c>
      <c r="G287">
        <f>VLOOKUP(D287,[6]Sheet1!$B:$X,16,0)</f>
        <v/>
      </c>
      <c r="H287">
        <f>G287/C287</f>
        <v/>
      </c>
      <c r="M287">
        <f>VLOOKUP(B287,[7]Sheet2!$A:$C,3,0)</f>
        <v/>
      </c>
      <c r="N287">
        <f>VLOOKUP(A287,'[8]Master-April24'!$A:$AP,42,0)</f>
        <v/>
      </c>
    </row>
    <row r="288">
      <c r="A288" t="inlineStr">
        <is>
          <t>716-PACK2</t>
        </is>
      </c>
      <c r="B288" t="inlineStr">
        <is>
          <t>B08F77T22M</t>
        </is>
      </c>
      <c r="C288" t="n">
        <v>2</v>
      </c>
      <c r="D288" t="n">
        <v>716</v>
      </c>
      <c r="E288">
        <f>VLOOKUP(D288,[6]Sheet1!$B:$X,23,0)</f>
        <v/>
      </c>
      <c r="F288">
        <f>E288/C288</f>
        <v/>
      </c>
      <c r="G288">
        <f>VLOOKUP(D288,[6]Sheet1!$B:$X,16,0)</f>
        <v/>
      </c>
      <c r="H288">
        <f>G288/C288</f>
        <v/>
      </c>
      <c r="M288">
        <f>VLOOKUP(B288,[7]Sheet2!$A:$C,3,0)</f>
        <v/>
      </c>
      <c r="N288">
        <f>VLOOKUP(A288,'[8]Master-April24'!$A:$AP,42,0)</f>
        <v/>
      </c>
    </row>
    <row r="289">
      <c r="A289" t="inlineStr">
        <is>
          <t>2309-PACK4</t>
        </is>
      </c>
      <c r="B289" t="inlineStr">
        <is>
          <t>B0BP5RLPWM</t>
        </is>
      </c>
      <c r="C289" t="n">
        <v>4</v>
      </c>
      <c r="D289" t="n">
        <v>2309</v>
      </c>
      <c r="E289">
        <f>VLOOKUP(D289,[6]Sheet1!$B:$X,23,0)</f>
        <v/>
      </c>
      <c r="F289">
        <f>E289/C289</f>
        <v/>
      </c>
      <c r="G289">
        <f>VLOOKUP(D289,[6]Sheet1!$B:$X,16,0)</f>
        <v/>
      </c>
      <c r="H289">
        <f>G289/C289</f>
        <v/>
      </c>
      <c r="M289">
        <f>VLOOKUP(B289,[7]Sheet2!$A:$C,3,0)</f>
        <v/>
      </c>
      <c r="N289">
        <f>VLOOKUP(A289,'[8]Master-April24'!$A:$AP,42,0)</f>
        <v/>
      </c>
    </row>
    <row r="290">
      <c r="A290" t="inlineStr">
        <is>
          <t>17081-EACH</t>
        </is>
      </c>
      <c r="B290" t="inlineStr">
        <is>
          <t>B07BXRN8PQ</t>
        </is>
      </c>
      <c r="C290" t="n">
        <v>1</v>
      </c>
      <c r="D290" t="n">
        <v>17081</v>
      </c>
      <c r="E290">
        <f>VLOOKUP(D290,[6]Sheet1!$B:$X,23,0)</f>
        <v/>
      </c>
      <c r="F290">
        <f>E290/C290</f>
        <v/>
      </c>
      <c r="G290">
        <f>VLOOKUP(D290,[6]Sheet1!$B:$X,16,0)</f>
        <v/>
      </c>
      <c r="H290">
        <f>G290/C290</f>
        <v/>
      </c>
      <c r="M290">
        <f>VLOOKUP(B290,[7]Sheet2!$A:$C,3,0)</f>
        <v/>
      </c>
      <c r="N290">
        <f>VLOOKUP(A290,'[8]Master-April24'!$A:$AP,42,0)</f>
        <v/>
      </c>
    </row>
    <row r="291">
      <c r="A291" t="inlineStr">
        <is>
          <t>1770-EACH</t>
        </is>
      </c>
      <c r="B291" t="inlineStr">
        <is>
          <t>B07S65QQ82</t>
        </is>
      </c>
      <c r="C291" t="n">
        <v>1</v>
      </c>
      <c r="D291" t="n">
        <v>1770</v>
      </c>
      <c r="E291">
        <f>VLOOKUP(D291,[6]Sheet1!$B:$X,23,0)</f>
        <v/>
      </c>
      <c r="F291">
        <f>E291/C291</f>
        <v/>
      </c>
      <c r="G291">
        <f>VLOOKUP(D291,[6]Sheet1!$B:$X,16,0)</f>
        <v/>
      </c>
      <c r="H291">
        <f>G291/C291</f>
        <v/>
      </c>
      <c r="M291">
        <f>VLOOKUP(B291,[7]Sheet2!$A:$C,3,0)</f>
        <v/>
      </c>
      <c r="N291">
        <f>VLOOKUP(A291,'[8]Master-April24'!$A:$AP,42,0)</f>
        <v/>
      </c>
    </row>
    <row r="292">
      <c r="A292" t="inlineStr">
        <is>
          <t>4150-EACH</t>
        </is>
      </c>
      <c r="B292" t="inlineStr">
        <is>
          <t>B07Q5VSDJZ</t>
        </is>
      </c>
      <c r="C292" t="n">
        <v>1</v>
      </c>
      <c r="D292" t="n">
        <v>4150</v>
      </c>
      <c r="G292">
        <f>VLOOKUP(D292,[6]Sheet1!$B:$X,16,0)</f>
        <v/>
      </c>
      <c r="H292">
        <f>G292/C292</f>
        <v/>
      </c>
      <c r="M292">
        <f>VLOOKUP(B292,[7]Sheet2!$A:$C,3,0)</f>
        <v/>
      </c>
      <c r="N292">
        <f>VLOOKUP(A292,'[8]Master-April24'!$A:$AP,42,0)</f>
        <v/>
      </c>
    </row>
    <row r="293">
      <c r="A293" t="inlineStr">
        <is>
          <t>569-PACK2</t>
        </is>
      </c>
      <c r="B293" t="inlineStr">
        <is>
          <t>B09C7NBHPS</t>
        </is>
      </c>
      <c r="C293" t="n">
        <v>2</v>
      </c>
      <c r="D293" t="n">
        <v>569</v>
      </c>
      <c r="G293">
        <f>VLOOKUP(D293,[6]Sheet1!$B:$X,16,0)</f>
        <v/>
      </c>
      <c r="H293">
        <f>G293/C293</f>
        <v/>
      </c>
      <c r="M293">
        <f>VLOOKUP(B293,[7]Sheet2!$A:$C,3,0)</f>
        <v/>
      </c>
      <c r="N293">
        <f>VLOOKUP(A293,'[8]Master-April24'!$A:$AP,42,0)</f>
        <v/>
      </c>
    </row>
    <row r="294">
      <c r="A294" t="inlineStr">
        <is>
          <t>834-EACH</t>
        </is>
      </c>
      <c r="B294" t="inlineStr">
        <is>
          <t>B0D7RN1FV3</t>
        </is>
      </c>
      <c r="C294" t="n">
        <v>1</v>
      </c>
      <c r="D294" t="n">
        <v>834</v>
      </c>
      <c r="G294">
        <f>VLOOKUP(D294,[6]Sheet1!$B:$X,16,0)</f>
        <v/>
      </c>
      <c r="H294">
        <f>G294/C294</f>
        <v/>
      </c>
      <c r="M294">
        <f>VLOOKUP(B294,[7]Sheet2!$A:$C,3,0)</f>
        <v/>
      </c>
      <c r="N294">
        <f>VLOOKUP(A294,'[8]Master-April24'!$A:$AP,42,0)</f>
        <v/>
      </c>
    </row>
    <row r="295">
      <c r="A295" t="inlineStr">
        <is>
          <t>2024-EACH</t>
        </is>
      </c>
      <c r="B295" t="inlineStr">
        <is>
          <t>B003BS9A54</t>
        </is>
      </c>
      <c r="C295" t="n">
        <v>1</v>
      </c>
      <c r="D295" t="n">
        <v>2024</v>
      </c>
      <c r="E295">
        <f>VLOOKUP(D295,[6]Sheet1!$B:$X,23,0)</f>
        <v/>
      </c>
      <c r="F295">
        <f>E295/C295</f>
        <v/>
      </c>
      <c r="G295">
        <f>VLOOKUP(D295,[6]Sheet1!$B:$X,16,0)</f>
        <v/>
      </c>
      <c r="H295">
        <f>G295/C295</f>
        <v/>
      </c>
      <c r="M295">
        <f>VLOOKUP(B295,[7]Sheet2!$A:$C,3,0)</f>
        <v/>
      </c>
      <c r="N295">
        <f>VLOOKUP(A295,'[8]Master-April24'!$A:$AP,42,0)</f>
        <v/>
      </c>
    </row>
    <row r="296">
      <c r="A296" t="inlineStr">
        <is>
          <t>8010-EACH</t>
        </is>
      </c>
      <c r="B296" t="inlineStr">
        <is>
          <t>B0B3C4XXJ5</t>
        </is>
      </c>
      <c r="C296" t="n">
        <v>1</v>
      </c>
      <c r="D296" t="n">
        <v>8010</v>
      </c>
      <c r="G296">
        <f>VLOOKUP(D296,[6]Sheet1!$B:$X,16,0)</f>
        <v/>
      </c>
      <c r="H296">
        <f>G296/C296</f>
        <v/>
      </c>
      <c r="M296">
        <f>VLOOKUP(B296,[7]Sheet2!$A:$C,3,0)</f>
        <v/>
      </c>
      <c r="N296">
        <f>VLOOKUP(A296,'[8]Master-April24'!$A:$AP,42,0)</f>
        <v/>
      </c>
    </row>
    <row r="297">
      <c r="A297" t="inlineStr">
        <is>
          <t>1616-PACK2</t>
        </is>
      </c>
      <c r="B297" t="inlineStr">
        <is>
          <t>B08DDHS5LN</t>
        </is>
      </c>
      <c r="C297" t="n">
        <v>2</v>
      </c>
      <c r="D297" t="n">
        <v>1616</v>
      </c>
      <c r="E297">
        <f>VLOOKUP(D297,[6]Sheet1!$B:$X,23,0)</f>
        <v/>
      </c>
      <c r="F297">
        <f>E297/C297</f>
        <v/>
      </c>
      <c r="G297">
        <f>VLOOKUP(D297,[6]Sheet1!$B:$X,16,0)</f>
        <v/>
      </c>
      <c r="H297">
        <f>G297/C297</f>
        <v/>
      </c>
      <c r="M297">
        <f>VLOOKUP(B297,[7]Sheet2!$A:$C,3,0)</f>
        <v/>
      </c>
      <c r="N297">
        <f>VLOOKUP(A297,'[8]Master-April24'!$A:$AP,42,0)</f>
        <v/>
      </c>
    </row>
    <row r="298">
      <c r="A298" t="inlineStr">
        <is>
          <t>809-SET6</t>
        </is>
      </c>
      <c r="B298" t="inlineStr">
        <is>
          <t>B09HL5JHLT</t>
        </is>
      </c>
      <c r="C298" t="n">
        <v>6</v>
      </c>
      <c r="D298" t="n">
        <v>809</v>
      </c>
      <c r="E298">
        <f>VLOOKUP(D298,[6]Sheet1!$B:$X,23,0)</f>
        <v/>
      </c>
      <c r="F298">
        <f>E298/C298</f>
        <v/>
      </c>
      <c r="G298">
        <f>VLOOKUP(D298,[6]Sheet1!$B:$X,16,0)</f>
        <v/>
      </c>
      <c r="H298">
        <f>G298/C298</f>
        <v/>
      </c>
      <c r="M298">
        <f>VLOOKUP(B298,[7]Sheet2!$A:$C,3,0)</f>
        <v/>
      </c>
      <c r="N298">
        <f>VLOOKUP(A298,'[8]Master-April24'!$A:$AP,42,0)</f>
        <v/>
      </c>
    </row>
    <row r="299">
      <c r="A299" t="inlineStr">
        <is>
          <t>809-SETOF6</t>
        </is>
      </c>
      <c r="B299" t="inlineStr">
        <is>
          <t>B09HL5JHLT</t>
        </is>
      </c>
      <c r="C299" t="n">
        <v>6</v>
      </c>
      <c r="D299" t="n">
        <v>809</v>
      </c>
      <c r="E299">
        <f>VLOOKUP(D299,[6]Sheet1!$B:$X,23,0)</f>
        <v/>
      </c>
      <c r="F299">
        <f>E299/C299</f>
        <v/>
      </c>
      <c r="G299">
        <f>VLOOKUP(D299,[6]Sheet1!$B:$X,16,0)</f>
        <v/>
      </c>
      <c r="H299">
        <f>G299/C299</f>
        <v/>
      </c>
      <c r="M299">
        <f>VLOOKUP(B299,[7]Sheet2!$A:$C,3,0)</f>
        <v/>
      </c>
      <c r="N299">
        <f>VLOOKUP(A299,'[8]Master-April24'!$A:$AP,42,0)</f>
        <v/>
      </c>
    </row>
    <row r="300">
      <c r="A300" t="inlineStr">
        <is>
          <t>1717-SET3</t>
        </is>
      </c>
      <c r="B300" t="inlineStr">
        <is>
          <t>B0BWSQZ7Q4</t>
        </is>
      </c>
      <c r="C300" t="n">
        <v>3</v>
      </c>
      <c r="D300" t="n">
        <v>1717</v>
      </c>
      <c r="E300">
        <f>VLOOKUP(D300,[6]Sheet1!$B:$X,23,0)</f>
        <v/>
      </c>
      <c r="F300">
        <f>E300/C300</f>
        <v/>
      </c>
      <c r="G300">
        <f>VLOOKUP(D300,[6]Sheet1!$B:$X,16,0)</f>
        <v/>
      </c>
      <c r="H300">
        <f>G300/C300</f>
        <v/>
      </c>
      <c r="M300">
        <f>VLOOKUP(B300,[7]Sheet2!$A:$C,3,0)</f>
        <v/>
      </c>
      <c r="N300">
        <f>VLOOKUP(A300,'[8]Master-April24'!$A:$AP,42,0)</f>
        <v/>
      </c>
    </row>
    <row r="301">
      <c r="A301" t="inlineStr">
        <is>
          <t>5012-PACK4</t>
        </is>
      </c>
      <c r="B301" t="inlineStr">
        <is>
          <t>B0BG9FZZQ5</t>
        </is>
      </c>
      <c r="C301" t="n">
        <v>4</v>
      </c>
      <c r="D301" t="n">
        <v>5012</v>
      </c>
      <c r="G301">
        <f>VLOOKUP(D301,[6]Sheet1!$B:$X,16,0)</f>
        <v/>
      </c>
      <c r="H301">
        <f>G301/C301</f>
        <v/>
      </c>
      <c r="M301">
        <f>VLOOKUP(B301,[7]Sheet2!$A:$C,3,0)</f>
        <v/>
      </c>
      <c r="N301">
        <f>VLOOKUP(A301,'[8]Master-April24'!$A:$AP,42,0)</f>
        <v/>
      </c>
    </row>
    <row r="302">
      <c r="A302" t="inlineStr">
        <is>
          <t>6004-PACK2</t>
        </is>
      </c>
      <c r="B302" t="inlineStr">
        <is>
          <t>B08G8YX6FP</t>
        </is>
      </c>
      <c r="C302" t="n">
        <v>2</v>
      </c>
      <c r="D302" t="n">
        <v>6004</v>
      </c>
      <c r="E302">
        <f>VLOOKUP(D302,[6]Sheet1!$B:$X,23,0)</f>
        <v/>
      </c>
      <c r="F302">
        <f>E302/C302</f>
        <v/>
      </c>
      <c r="G302">
        <f>VLOOKUP(D302,[6]Sheet1!$B:$X,16,0)</f>
        <v/>
      </c>
      <c r="H302">
        <f>G302/C302</f>
        <v/>
      </c>
      <c r="M302">
        <f>VLOOKUP(B302,[7]Sheet2!$A:$C,3,0)</f>
        <v/>
      </c>
      <c r="N302">
        <f>VLOOKUP(A302,'[8]Master-April24'!$A:$AP,42,0)</f>
        <v/>
      </c>
    </row>
    <row r="303">
      <c r="A303" t="inlineStr">
        <is>
          <t>609-BAZIC</t>
        </is>
      </c>
      <c r="B303" t="inlineStr">
        <is>
          <t>B00CBL5ROA</t>
        </is>
      </c>
      <c r="C303" t="n">
        <v>1</v>
      </c>
      <c r="D303" t="inlineStr">
        <is>
          <t>609-BAZIC</t>
        </is>
      </c>
      <c r="E303">
        <f>VLOOKUP(D303,[6]Sheet1!$B:$X,23,0)</f>
        <v/>
      </c>
      <c r="F303">
        <f>E303/C303</f>
        <v/>
      </c>
      <c r="G303">
        <f>VLOOKUP(D303,[6]Sheet1!$B:$X,16,0)</f>
        <v/>
      </c>
      <c r="H303">
        <f>G303/C303</f>
        <v/>
      </c>
      <c r="M303">
        <f>VLOOKUP(B303,[7]Sheet2!$A:$C,3,0)</f>
        <v/>
      </c>
      <c r="N303">
        <f>VLOOKUP(A303,'[8]Master-April24'!$A:$AP,42,0)</f>
        <v/>
      </c>
    </row>
    <row r="304">
      <c r="A304" t="inlineStr">
        <is>
          <t>804-LIMEGREEN-PACK2</t>
        </is>
      </c>
      <c r="B304" t="inlineStr">
        <is>
          <t>B0B23FT6G9</t>
        </is>
      </c>
      <c r="C304" t="n">
        <v>2</v>
      </c>
      <c r="D304" t="inlineStr">
        <is>
          <t>804-LIMEGREEN</t>
        </is>
      </c>
      <c r="E304">
        <f>VLOOKUP(D304,[6]Sheet1!$B:$X,23,0)</f>
        <v/>
      </c>
      <c r="F304">
        <f>E304/C304</f>
        <v/>
      </c>
      <c r="G304">
        <f>VLOOKUP(D304,[6]Sheet1!$B:$X,16,0)</f>
        <v/>
      </c>
      <c r="H304">
        <f>G304/C304</f>
        <v/>
      </c>
      <c r="M304">
        <f>VLOOKUP(B304,[7]Sheet2!$A:$C,3,0)</f>
        <v/>
      </c>
      <c r="N304">
        <f>VLOOKUP(A304,'[8]Master-April24'!$A:$AP,42,0)</f>
        <v/>
      </c>
    </row>
    <row r="305">
      <c r="A305" t="inlineStr">
        <is>
          <t>512-EACH</t>
        </is>
      </c>
      <c r="B305" t="inlineStr">
        <is>
          <t>B07SBL2P12</t>
        </is>
      </c>
      <c r="C305" t="n">
        <v>1</v>
      </c>
      <c r="D305" t="n">
        <v>512</v>
      </c>
      <c r="G305">
        <f>VLOOKUP(D305,[6]Sheet1!$B:$X,16,0)</f>
        <v/>
      </c>
      <c r="H305">
        <f>G305/C305</f>
        <v/>
      </c>
      <c r="M305">
        <f>VLOOKUP(B305,[7]Sheet2!$A:$C,3,0)</f>
        <v/>
      </c>
      <c r="N305">
        <f>VLOOKUP(A305,'[8]Master-April24'!$A:$AP,42,0)</f>
        <v/>
      </c>
    </row>
    <row r="306">
      <c r="A306" t="inlineStr">
        <is>
          <t>2206-PACK2</t>
        </is>
      </c>
      <c r="B306" t="inlineStr">
        <is>
          <t>B09BC5L9F5</t>
        </is>
      </c>
      <c r="C306" t="n">
        <v>2</v>
      </c>
      <c r="D306" t="n">
        <v>2206</v>
      </c>
      <c r="E306">
        <f>VLOOKUP(D306,[6]Sheet1!$B:$X,23,0)</f>
        <v/>
      </c>
      <c r="F306">
        <f>E306/C306</f>
        <v/>
      </c>
      <c r="G306">
        <f>VLOOKUP(D306,[6]Sheet1!$B:$X,16,0)</f>
        <v/>
      </c>
      <c r="H306">
        <f>G306/C306</f>
        <v/>
      </c>
      <c r="M306">
        <f>VLOOKUP(B306,[7]Sheet2!$A:$C,3,0)</f>
        <v/>
      </c>
      <c r="N306">
        <f>VLOOKUP(A306,'[8]Master-April24'!$A:$AP,42,0)</f>
        <v/>
      </c>
    </row>
    <row r="307">
      <c r="A307" t="inlineStr">
        <is>
          <t>362-SET3</t>
        </is>
      </c>
      <c r="B307" t="inlineStr">
        <is>
          <t>B0CZM2CG84</t>
        </is>
      </c>
      <c r="C307" t="n">
        <v>3</v>
      </c>
      <c r="D307" t="n">
        <v>362</v>
      </c>
      <c r="G307">
        <f>VLOOKUP(D307,[6]Sheet1!$B:$X,16,0)</f>
        <v/>
      </c>
      <c r="H307">
        <f>G307/C307</f>
        <v/>
      </c>
      <c r="M307">
        <f>VLOOKUP(B307,[7]Sheet2!$A:$C,3,0)</f>
        <v/>
      </c>
      <c r="N307">
        <f>VLOOKUP(A307,'[8]Master-April24'!$A:$AP,42,0)</f>
        <v/>
      </c>
    </row>
    <row r="308">
      <c r="A308" t="inlineStr">
        <is>
          <t>4104-PACK4</t>
        </is>
      </c>
      <c r="B308" t="inlineStr">
        <is>
          <t>B08DQ29JP6</t>
        </is>
      </c>
      <c r="C308" t="n">
        <v>4</v>
      </c>
      <c r="D308" t="n">
        <v>4104</v>
      </c>
      <c r="G308">
        <f>VLOOKUP(D308,[6]Sheet1!$B:$X,16,0)</f>
        <v/>
      </c>
      <c r="H308">
        <f>G308/C308</f>
        <v/>
      </c>
      <c r="M308">
        <f>VLOOKUP(B308,[7]Sheet2!$A:$C,3,0)</f>
        <v/>
      </c>
      <c r="N308">
        <f>VLOOKUP(A308,'[8]Master-April24'!$A:$AP,42,0)</f>
        <v/>
      </c>
    </row>
    <row r="309">
      <c r="A309" t="inlineStr">
        <is>
          <t>2012-EACH</t>
        </is>
      </c>
      <c r="B309" t="inlineStr">
        <is>
          <t>B07S1Q41RH</t>
        </is>
      </c>
      <c r="C309" t="n">
        <v>1</v>
      </c>
      <c r="D309" t="n">
        <v>2012</v>
      </c>
      <c r="E309">
        <f>VLOOKUP(D309,[6]Sheet1!$B:$X,23,0)</f>
        <v/>
      </c>
      <c r="F309">
        <f>E309/C309</f>
        <v/>
      </c>
      <c r="G309">
        <f>VLOOKUP(D309,[6]Sheet1!$B:$X,16,0)</f>
        <v/>
      </c>
      <c r="H309">
        <f>G309/C309</f>
        <v/>
      </c>
      <c r="M309">
        <f>VLOOKUP(B309,[7]Sheet2!$A:$C,3,0)</f>
        <v/>
      </c>
      <c r="N309">
        <f>VLOOKUP(A309,'[8]Master-April24'!$A:$AP,42,0)</f>
        <v/>
      </c>
    </row>
    <row r="310">
      <c r="A310" t="inlineStr">
        <is>
          <t>203-EACH</t>
        </is>
      </c>
      <c r="B310" t="inlineStr">
        <is>
          <t>B08VCZ11NP</t>
        </is>
      </c>
      <c r="C310" t="n">
        <v>1</v>
      </c>
      <c r="D310" t="n">
        <v>203</v>
      </c>
      <c r="E310">
        <f>VLOOKUP(D310,[6]Sheet1!$B:$X,23,0)</f>
        <v/>
      </c>
      <c r="F310">
        <f>E310/C310</f>
        <v/>
      </c>
      <c r="G310">
        <f>VLOOKUP(D310,[6]Sheet1!$B:$X,16,0)</f>
        <v/>
      </c>
      <c r="H310">
        <f>G310/C310</f>
        <v/>
      </c>
      <c r="M310">
        <f>VLOOKUP(B310,[7]Sheet2!$A:$C,3,0)</f>
        <v/>
      </c>
      <c r="N310">
        <f>VLOOKUP(A310,'[8]Master-April24'!$A:$AP,42,0)</f>
        <v/>
      </c>
    </row>
    <row r="311">
      <c r="A311" t="inlineStr">
        <is>
          <t>5090-EACH</t>
        </is>
      </c>
      <c r="B311" t="inlineStr">
        <is>
          <t>B00Z3BPRRW</t>
        </is>
      </c>
      <c r="C311" t="n">
        <v>1</v>
      </c>
      <c r="D311" t="n">
        <v>5090</v>
      </c>
      <c r="G311">
        <f>VLOOKUP(D311,[6]Sheet1!$B:$X,16,0)</f>
        <v/>
      </c>
      <c r="H311">
        <f>G311/C311</f>
        <v/>
      </c>
      <c r="M311">
        <f>VLOOKUP(B311,[7]Sheet2!$A:$C,3,0)</f>
        <v/>
      </c>
      <c r="N311">
        <f>VLOOKUP(A311,'[8]Master-April24'!$A:$AP,42,0)</f>
        <v/>
      </c>
    </row>
    <row r="312">
      <c r="A312" t="inlineStr">
        <is>
          <t>744-PACK2</t>
        </is>
      </c>
      <c r="B312" t="inlineStr">
        <is>
          <t>B08F6W23QR</t>
        </is>
      </c>
      <c r="C312" t="n">
        <v>2</v>
      </c>
      <c r="D312" t="n">
        <v>744</v>
      </c>
      <c r="E312">
        <f>VLOOKUP(D312,[6]Sheet1!$B:$X,23,0)</f>
        <v/>
      </c>
      <c r="F312">
        <f>E312/C312</f>
        <v/>
      </c>
      <c r="G312">
        <f>VLOOKUP(D312,[6]Sheet1!$B:$X,16,0)</f>
        <v/>
      </c>
      <c r="H312">
        <f>G312/C312</f>
        <v/>
      </c>
      <c r="M312">
        <f>VLOOKUP(B312,[7]Sheet2!$A:$C,3,0)</f>
        <v/>
      </c>
      <c r="N312">
        <f>VLOOKUP(A312,'[8]Master-April24'!$A:$AP,42,0)</f>
        <v/>
      </c>
    </row>
    <row r="313">
      <c r="A313" t="inlineStr">
        <is>
          <t>641-SET2</t>
        </is>
      </c>
      <c r="B313" t="inlineStr">
        <is>
          <t>B0BYFL1Y8X</t>
        </is>
      </c>
      <c r="C313" t="n">
        <v>2</v>
      </c>
      <c r="D313" t="n">
        <v>641</v>
      </c>
      <c r="G313">
        <f>VLOOKUP(D313,[6]Sheet1!$B:$X,16,0)</f>
        <v/>
      </c>
      <c r="H313">
        <f>G313/C313</f>
        <v/>
      </c>
      <c r="M313">
        <f>VLOOKUP(B313,[7]Sheet2!$A:$C,3,0)</f>
        <v/>
      </c>
      <c r="N313">
        <f>VLOOKUP(A313,'[8]Master-April24'!$A:$AP,42,0)</f>
        <v/>
      </c>
    </row>
    <row r="314">
      <c r="A314" t="inlineStr">
        <is>
          <t>3124-EACH</t>
        </is>
      </c>
      <c r="B314" t="inlineStr">
        <is>
          <t>B08CYCJ3B6</t>
        </is>
      </c>
      <c r="C314" t="n">
        <v>1</v>
      </c>
      <c r="D314" t="n">
        <v>3124</v>
      </c>
      <c r="G314">
        <f>VLOOKUP(D314,[6]Sheet1!$B:$X,16,0)</f>
        <v/>
      </c>
      <c r="H314">
        <f>G314/C314</f>
        <v/>
      </c>
      <c r="M314">
        <f>VLOOKUP(B314,[7]Sheet2!$A:$C,3,0)</f>
        <v/>
      </c>
      <c r="N314">
        <f>VLOOKUP(A314,'[8]Master-April24'!$A:$AP,42,0)</f>
        <v/>
      </c>
    </row>
    <row r="315">
      <c r="A315" t="inlineStr">
        <is>
          <t>2010-PACK2</t>
        </is>
      </c>
      <c r="B315" t="inlineStr">
        <is>
          <t>B08GX2ZKXB</t>
        </is>
      </c>
      <c r="C315" t="n">
        <v>2</v>
      </c>
      <c r="D315" t="n">
        <v>2010</v>
      </c>
      <c r="E315">
        <f>VLOOKUP(D315,[6]Sheet1!$B:$X,23,0)</f>
        <v/>
      </c>
      <c r="F315">
        <f>E315/C315</f>
        <v/>
      </c>
      <c r="G315">
        <f>VLOOKUP(D315,[6]Sheet1!$B:$X,16,0)</f>
        <v/>
      </c>
      <c r="H315">
        <f>G315/C315</f>
        <v/>
      </c>
      <c r="M315">
        <f>VLOOKUP(B315,[7]Sheet2!$A:$C,3,0)</f>
        <v/>
      </c>
      <c r="N315">
        <f>VLOOKUP(A315,'[8]Master-April24'!$A:$AP,42,0)</f>
        <v/>
      </c>
    </row>
    <row r="316">
      <c r="A316" t="inlineStr">
        <is>
          <t>2023-PACK2</t>
        </is>
      </c>
      <c r="B316" t="inlineStr">
        <is>
          <t>B08GWH9HWJ</t>
        </is>
      </c>
      <c r="C316" t="n">
        <v>2</v>
      </c>
      <c r="D316" t="n">
        <v>2023</v>
      </c>
      <c r="E316">
        <f>VLOOKUP(D316,[6]Sheet1!$B:$X,23,0)</f>
        <v/>
      </c>
      <c r="F316">
        <f>E316/C316</f>
        <v/>
      </c>
      <c r="G316">
        <f>VLOOKUP(D316,[6]Sheet1!$B:$X,16,0)</f>
        <v/>
      </c>
      <c r="H316">
        <f>G316/C316</f>
        <v/>
      </c>
      <c r="M316">
        <f>VLOOKUP(B316,[7]Sheet2!$A:$C,3,0)</f>
        <v/>
      </c>
      <c r="N316">
        <f>VLOOKUP(A316,'[8]Master-April24'!$A:$AP,42,0)</f>
        <v/>
      </c>
    </row>
    <row r="317">
      <c r="A317" t="inlineStr">
        <is>
          <t>744-EACH</t>
        </is>
      </c>
      <c r="B317" t="inlineStr">
        <is>
          <t>B00IIN3U1M</t>
        </is>
      </c>
      <c r="C317" t="n">
        <v>1</v>
      </c>
      <c r="D317" t="n">
        <v>744</v>
      </c>
      <c r="E317">
        <f>VLOOKUP(D317,[6]Sheet1!$B:$X,23,0)</f>
        <v/>
      </c>
      <c r="F317">
        <f>E317/C317</f>
        <v/>
      </c>
      <c r="G317">
        <f>VLOOKUP(D317,[6]Sheet1!$B:$X,16,0)</f>
        <v/>
      </c>
      <c r="H317">
        <f>G317/C317</f>
        <v/>
      </c>
      <c r="M317">
        <f>VLOOKUP(B317,[7]Sheet2!$A:$C,3,0)</f>
        <v/>
      </c>
      <c r="N317">
        <f>VLOOKUP(A317,'[8]Master-April24'!$A:$AP,42,0)</f>
        <v/>
      </c>
    </row>
    <row r="318">
      <c r="A318" t="inlineStr">
        <is>
          <t>1753-PACK12</t>
        </is>
      </c>
      <c r="B318" t="inlineStr">
        <is>
          <t>B09BDGRXKC</t>
        </is>
      </c>
      <c r="C318" t="n">
        <v>12</v>
      </c>
      <c r="D318" t="n">
        <v>1753</v>
      </c>
      <c r="E318">
        <f>VLOOKUP(D318,[6]Sheet1!$B:$X,23,0)</f>
        <v/>
      </c>
      <c r="F318">
        <f>E318/C318</f>
        <v/>
      </c>
      <c r="G318">
        <f>VLOOKUP(D318,[6]Sheet1!$B:$X,16,0)</f>
        <v/>
      </c>
      <c r="H318">
        <f>G318/C318</f>
        <v/>
      </c>
      <c r="M318">
        <f>VLOOKUP(B318,[7]Sheet2!$A:$C,3,0)</f>
        <v/>
      </c>
      <c r="N318">
        <f>VLOOKUP(A318,'[8]Master-April24'!$A:$AP,42,0)</f>
        <v/>
      </c>
    </row>
    <row r="319">
      <c r="A319" t="inlineStr">
        <is>
          <t>6018-EACH</t>
        </is>
      </c>
      <c r="B319" t="inlineStr">
        <is>
          <t>B00R16YNZO</t>
        </is>
      </c>
      <c r="C319" t="n">
        <v>1</v>
      </c>
      <c r="D319" t="n">
        <v>6018</v>
      </c>
      <c r="G319">
        <f>VLOOKUP(D319,[6]Sheet1!$B:$X,16,0)</f>
        <v/>
      </c>
      <c r="H319">
        <f>G319/C319</f>
        <v/>
      </c>
      <c r="M319">
        <f>VLOOKUP(B319,[7]Sheet2!$A:$C,3,0)</f>
        <v/>
      </c>
      <c r="N319">
        <f>VLOOKUP(A319,'[8]Master-April24'!$A:$AP,42,0)</f>
        <v/>
      </c>
    </row>
    <row r="320">
      <c r="A320" t="inlineStr">
        <is>
          <t>2043-PACK2</t>
        </is>
      </c>
      <c r="B320" t="inlineStr">
        <is>
          <t>B00ZADK142</t>
        </is>
      </c>
      <c r="C320" t="n">
        <v>2</v>
      </c>
      <c r="D320" t="n">
        <v>2043</v>
      </c>
      <c r="E320">
        <f>VLOOKUP(D320,[6]Sheet1!$B:$X,23,0)</f>
        <v/>
      </c>
      <c r="F320">
        <f>E320/C320</f>
        <v/>
      </c>
      <c r="G320">
        <f>VLOOKUP(D320,[6]Sheet1!$B:$X,16,0)</f>
        <v/>
      </c>
      <c r="H320">
        <f>G320/C320</f>
        <v/>
      </c>
      <c r="M320">
        <f>VLOOKUP(B320,[7]Sheet2!$A:$C,3,0)</f>
        <v/>
      </c>
      <c r="N320">
        <f>VLOOKUP(A320,'[8]Master-April24'!$A:$AP,42,0)</f>
        <v/>
      </c>
    </row>
    <row r="321">
      <c r="A321" t="inlineStr">
        <is>
          <t>563-SET6</t>
        </is>
      </c>
      <c r="B321" t="inlineStr">
        <is>
          <t>B07SB6HLD3</t>
        </is>
      </c>
      <c r="C321" t="n">
        <v>6</v>
      </c>
      <c r="D321" t="n">
        <v>563</v>
      </c>
      <c r="G321">
        <f>VLOOKUP(D321,[6]Sheet1!$B:$X,16,0)</f>
        <v/>
      </c>
      <c r="H321">
        <f>G321/C321</f>
        <v/>
      </c>
      <c r="M321">
        <f>VLOOKUP(B321,[7]Sheet2!$A:$C,3,0)</f>
        <v/>
      </c>
      <c r="N321">
        <f>VLOOKUP(A321,'[8]Master-April24'!$A:$AP,42,0)</f>
        <v/>
      </c>
    </row>
    <row r="322">
      <c r="A322" t="inlineStr">
        <is>
          <t>804-PURPLE-PACK2</t>
        </is>
      </c>
      <c r="B322" t="inlineStr">
        <is>
          <t>B0B2335Y6M</t>
        </is>
      </c>
      <c r="C322" t="n">
        <v>2</v>
      </c>
      <c r="D322" t="n">
        <v>804</v>
      </c>
      <c r="E322">
        <f>VLOOKUP(D322,[6]Sheet1!$B:$X,23,0)</f>
        <v/>
      </c>
      <c r="F322">
        <f>E322/C322</f>
        <v/>
      </c>
      <c r="G322">
        <f>VLOOKUP(D322,[6]Sheet1!$B:$X,16,0)</f>
        <v/>
      </c>
      <c r="H322">
        <f>G322/C322</f>
        <v/>
      </c>
      <c r="M322">
        <f>VLOOKUP(B322,[7]Sheet2!$A:$C,3,0)</f>
        <v/>
      </c>
      <c r="N322">
        <f>VLOOKUP(A322,'[8]Master-April24'!$A:$AP,42,0)</f>
        <v/>
      </c>
    </row>
    <row r="323">
      <c r="A323" t="inlineStr">
        <is>
          <t>737-EACH</t>
        </is>
      </c>
      <c r="B323" t="inlineStr">
        <is>
          <t>B07SBKBSP6</t>
        </is>
      </c>
      <c r="C323" t="n">
        <v>1</v>
      </c>
      <c r="D323" t="n">
        <v>737</v>
      </c>
      <c r="E323">
        <f>VLOOKUP(D323,[6]Sheet1!$B:$X,23,0)</f>
        <v/>
      </c>
      <c r="F323">
        <f>E323/C323</f>
        <v/>
      </c>
      <c r="G323">
        <f>VLOOKUP(D323,[6]Sheet1!$B:$X,16,0)</f>
        <v/>
      </c>
      <c r="H323">
        <f>G323/C323</f>
        <v/>
      </c>
      <c r="M323">
        <f>VLOOKUP(B323,[7]Sheet2!$A:$C,3,0)</f>
        <v/>
      </c>
      <c r="N323">
        <f>VLOOKUP(A323,'[8]Master-April24'!$A:$AP,42,0)</f>
        <v/>
      </c>
    </row>
    <row r="324">
      <c r="A324" t="inlineStr">
        <is>
          <t>804-BLUE-PACK2</t>
        </is>
      </c>
      <c r="B324" t="inlineStr">
        <is>
          <t>B0B23836TN</t>
        </is>
      </c>
      <c r="C324" t="n">
        <v>2</v>
      </c>
      <c r="D324" t="inlineStr">
        <is>
          <t>804-BLUE</t>
        </is>
      </c>
      <c r="E324">
        <f>VLOOKUP(D324,[6]Sheet1!$B:$X,23,0)</f>
        <v/>
      </c>
      <c r="F324">
        <f>E324/C324</f>
        <v/>
      </c>
      <c r="G324">
        <f>VLOOKUP(D324,[6]Sheet1!$B:$X,16,0)</f>
        <v/>
      </c>
      <c r="H324">
        <f>G324/C324</f>
        <v/>
      </c>
      <c r="M324">
        <f>VLOOKUP(B324,[7]Sheet2!$A:$C,3,0)</f>
        <v/>
      </c>
      <c r="N324">
        <f>VLOOKUP(A324,'[8]Master-April24'!$A:$AP,42,0)</f>
        <v/>
      </c>
    </row>
    <row r="325">
      <c r="A325" t="inlineStr">
        <is>
          <t>542-EACH</t>
        </is>
      </c>
      <c r="B325" t="inlineStr">
        <is>
          <t>B0018MN4NO</t>
        </is>
      </c>
      <c r="C325" t="n">
        <v>1</v>
      </c>
      <c r="D325" t="n">
        <v>542</v>
      </c>
      <c r="G325">
        <f>VLOOKUP(D325,[6]Sheet1!$B:$X,16,0)</f>
        <v/>
      </c>
      <c r="H325">
        <f>G325/C325</f>
        <v/>
      </c>
      <c r="M325">
        <f>VLOOKUP(B325,[7]Sheet2!$A:$C,3,0)</f>
        <v/>
      </c>
      <c r="N325">
        <f>VLOOKUP(A325,'[8]Master-April24'!$A:$AP,42,0)</f>
        <v/>
      </c>
    </row>
    <row r="326">
      <c r="A326" t="inlineStr">
        <is>
          <t>2901-PACK2</t>
        </is>
      </c>
      <c r="B326" t="inlineStr">
        <is>
          <t>B08D6GNBHJ</t>
        </is>
      </c>
      <c r="C326" t="n">
        <v>2</v>
      </c>
      <c r="D326" t="n">
        <v>2901</v>
      </c>
      <c r="G326">
        <f>VLOOKUP(D326,[6]Sheet1!$B:$X,16,0)</f>
        <v/>
      </c>
      <c r="H326">
        <f>G326/C326</f>
        <v/>
      </c>
      <c r="M326">
        <f>VLOOKUP(B326,[7]Sheet2!$A:$C,3,0)</f>
        <v/>
      </c>
      <c r="N326">
        <f>VLOOKUP(A326,'[8]Master-April24'!$A:$AP,42,0)</f>
        <v/>
      </c>
    </row>
    <row r="327">
      <c r="A327" t="inlineStr">
        <is>
          <t>805-SET6</t>
        </is>
      </c>
      <c r="B327" t="inlineStr">
        <is>
          <t>B07RCL7XGY</t>
        </is>
      </c>
      <c r="C327" t="n">
        <v>6</v>
      </c>
      <c r="D327" t="n">
        <v>805</v>
      </c>
      <c r="E327">
        <f>VLOOKUP(D327,[6]Sheet1!$B:$X,23,0)</f>
        <v/>
      </c>
      <c r="F327">
        <f>E327/C327</f>
        <v/>
      </c>
      <c r="G327">
        <f>VLOOKUP(D327,[6]Sheet1!$B:$X,16,0)</f>
        <v/>
      </c>
      <c r="H327">
        <f>G327/C327</f>
        <v/>
      </c>
      <c r="M327">
        <f>VLOOKUP(B327,[7]Sheet2!$A:$C,3,0)</f>
        <v/>
      </c>
      <c r="N327">
        <f>VLOOKUP(A327,'[8]Master-April24'!$A:$AP,42,0)</f>
        <v/>
      </c>
    </row>
    <row r="328">
      <c r="A328" t="inlineStr">
        <is>
          <t>3107-PACK4</t>
        </is>
      </c>
      <c r="B328" t="inlineStr">
        <is>
          <t>B08G3SRN4M</t>
        </is>
      </c>
      <c r="C328" t="n">
        <v>4</v>
      </c>
      <c r="D328" t="n">
        <v>3107</v>
      </c>
      <c r="E328">
        <f>VLOOKUP(D328,[6]Sheet1!$B:$X,23,0)</f>
        <v/>
      </c>
      <c r="F328">
        <f>E328/C328</f>
        <v/>
      </c>
      <c r="G328">
        <f>VLOOKUP(D328,[6]Sheet1!$B:$X,16,0)</f>
        <v/>
      </c>
      <c r="H328">
        <f>G328/C328</f>
        <v/>
      </c>
      <c r="M328">
        <f>VLOOKUP(B328,[7]Sheet2!$A:$C,3,0)</f>
        <v/>
      </c>
      <c r="N328">
        <f>VLOOKUP(A328,'[8]Master-April24'!$A:$AP,42,0)</f>
        <v/>
      </c>
    </row>
    <row r="329">
      <c r="A329" t="inlineStr">
        <is>
          <t>1613-EACH</t>
        </is>
      </c>
      <c r="B329" t="inlineStr">
        <is>
          <t>B07RL4KKRS</t>
        </is>
      </c>
      <c r="C329" t="n">
        <v>1</v>
      </c>
      <c r="D329" t="n">
        <v>1613</v>
      </c>
      <c r="E329">
        <f>VLOOKUP(D329,[6]Sheet1!$B:$X,23,0)</f>
        <v/>
      </c>
      <c r="F329">
        <f>E329/C329</f>
        <v/>
      </c>
      <c r="G329">
        <f>VLOOKUP(D329,[6]Sheet1!$B:$X,16,0)</f>
        <v/>
      </c>
      <c r="H329">
        <f>G329/C329</f>
        <v/>
      </c>
      <c r="M329">
        <f>VLOOKUP(B329,[7]Sheet2!$A:$C,3,0)</f>
        <v/>
      </c>
      <c r="N329">
        <f>VLOOKUP(A329,'[8]Master-April24'!$A:$AP,42,0)</f>
        <v/>
      </c>
    </row>
    <row r="330">
      <c r="A330" t="inlineStr">
        <is>
          <t>3142-EACH</t>
        </is>
      </c>
      <c r="B330" t="inlineStr">
        <is>
          <t>B07Q713CKC</t>
        </is>
      </c>
      <c r="C330" t="n">
        <v>1</v>
      </c>
      <c r="D330" t="n">
        <v>3142</v>
      </c>
      <c r="G330">
        <f>VLOOKUP(D330,[6]Sheet1!$B:$X,16,0)</f>
        <v/>
      </c>
      <c r="H330">
        <f>G330/C330</f>
        <v/>
      </c>
      <c r="M330">
        <f>VLOOKUP(B330,[7]Sheet2!$A:$C,3,0)</f>
        <v/>
      </c>
      <c r="N330">
        <f>VLOOKUP(A330,'[8]Master-April24'!$A:$AP,42,0)</f>
        <v/>
      </c>
    </row>
    <row r="331">
      <c r="A331" t="inlineStr">
        <is>
          <t>5051-PACK4</t>
        </is>
      </c>
      <c r="B331" t="inlineStr">
        <is>
          <t>B08FBQ7D8L</t>
        </is>
      </c>
      <c r="C331" t="n">
        <v>4</v>
      </c>
      <c r="D331" t="n">
        <v>5051</v>
      </c>
      <c r="G331">
        <f>VLOOKUP(D331,[6]Sheet1!$B:$X,16,0)</f>
        <v/>
      </c>
      <c r="H331">
        <f>G331/C331</f>
        <v/>
      </c>
      <c r="M331">
        <f>VLOOKUP(B331,[7]Sheet2!$A:$C,3,0)</f>
        <v/>
      </c>
      <c r="N331">
        <f>VLOOKUP(A331,'[8]Master-April24'!$A:$AP,42,0)</f>
        <v/>
      </c>
    </row>
    <row r="332">
      <c r="A332" t="inlineStr">
        <is>
          <t>601-SET6</t>
        </is>
      </c>
      <c r="B332" t="inlineStr">
        <is>
          <t>B07SGY8JRM</t>
        </is>
      </c>
      <c r="C332" t="n">
        <v>6</v>
      </c>
      <c r="D332" t="n">
        <v>601</v>
      </c>
      <c r="E332">
        <f>VLOOKUP(D332,[6]Sheet1!$B:$X,23,0)</f>
        <v/>
      </c>
      <c r="F332">
        <f>E332/C332</f>
        <v/>
      </c>
      <c r="G332">
        <f>VLOOKUP(D332,[6]Sheet1!$B:$X,16,0)</f>
        <v/>
      </c>
      <c r="H332">
        <f>G332/C332</f>
        <v/>
      </c>
      <c r="M332">
        <f>VLOOKUP(B332,[7]Sheet2!$A:$C,3,0)</f>
        <v/>
      </c>
      <c r="N332">
        <f>VLOOKUP(A332,'[8]Master-April24'!$A:$AP,42,0)</f>
        <v/>
      </c>
    </row>
    <row r="333">
      <c r="A333" t="inlineStr">
        <is>
          <t>837-SET4</t>
        </is>
      </c>
      <c r="B333" t="inlineStr">
        <is>
          <t>B07RCB9JSP</t>
        </is>
      </c>
      <c r="C333" t="n">
        <v>4</v>
      </c>
      <c r="D333" t="n">
        <v>837</v>
      </c>
      <c r="E333">
        <f>VLOOKUP(D333,[6]Sheet1!$B:$X,23,0)</f>
        <v/>
      </c>
      <c r="F333">
        <f>E333/C333</f>
        <v/>
      </c>
      <c r="G333">
        <f>VLOOKUP(D333,[6]Sheet1!$B:$X,16,0)</f>
        <v/>
      </c>
      <c r="H333">
        <f>G333/C333</f>
        <v/>
      </c>
      <c r="M333">
        <f>VLOOKUP(B333,[7]Sheet2!$A:$C,3,0)</f>
        <v/>
      </c>
      <c r="N333">
        <f>VLOOKUP(A333,'[8]Master-April24'!$A:$AP,42,0)</f>
        <v/>
      </c>
    </row>
    <row r="334">
      <c r="A334" t="inlineStr">
        <is>
          <t>450-A-SET2</t>
        </is>
      </c>
      <c r="B334" t="inlineStr">
        <is>
          <t>B07SJ91XHY</t>
        </is>
      </c>
      <c r="C334" t="n">
        <v>2</v>
      </c>
      <c r="D334" t="inlineStr">
        <is>
          <t>450-A</t>
        </is>
      </c>
      <c r="E334">
        <f>VLOOKUP(D334,[6]Sheet1!$B:$X,23,0)</f>
        <v/>
      </c>
      <c r="F334">
        <f>E334/C334</f>
        <v/>
      </c>
      <c r="G334">
        <f>VLOOKUP(D334,[6]Sheet1!$B:$X,16,0)</f>
        <v/>
      </c>
      <c r="H334">
        <f>G334/C334</f>
        <v/>
      </c>
      <c r="M334">
        <f>VLOOKUP(B334,[7]Sheet2!$A:$C,3,0)</f>
        <v/>
      </c>
      <c r="N334">
        <f>VLOOKUP(A334,'[8]Master-April24'!$A:$AP,42,0)</f>
        <v/>
      </c>
    </row>
    <row r="335">
      <c r="A335" t="inlineStr">
        <is>
          <t>1236-EACH</t>
        </is>
      </c>
      <c r="B335" t="inlineStr">
        <is>
          <t>B07S2XQNWH</t>
        </is>
      </c>
      <c r="C335" t="n">
        <v>1</v>
      </c>
      <c r="D335" t="n">
        <v>1236</v>
      </c>
      <c r="E335">
        <f>VLOOKUP(D335,[6]Sheet1!$B:$X,23,0)</f>
        <v/>
      </c>
      <c r="F335">
        <f>E335/C335</f>
        <v/>
      </c>
      <c r="G335">
        <f>VLOOKUP(D335,[6]Sheet1!$B:$X,16,0)</f>
        <v/>
      </c>
      <c r="H335">
        <f>G335/C335</f>
        <v/>
      </c>
      <c r="M335">
        <f>VLOOKUP(B335,[7]Sheet2!$A:$C,3,0)</f>
        <v/>
      </c>
      <c r="N335">
        <f>VLOOKUP(A335,'[8]Master-April24'!$A:$AP,42,0)</f>
        <v/>
      </c>
    </row>
    <row r="336">
      <c r="A336" t="inlineStr">
        <is>
          <t>845-SET4</t>
        </is>
      </c>
      <c r="B336" t="inlineStr">
        <is>
          <t>B08YPCDFFS</t>
        </is>
      </c>
      <c r="C336" t="n">
        <v>4</v>
      </c>
      <c r="D336" t="n">
        <v>845</v>
      </c>
      <c r="G336">
        <f>VLOOKUP(D336,[6]Sheet1!$B:$X,16,0)</f>
        <v/>
      </c>
      <c r="H336">
        <f>G336/C336</f>
        <v/>
      </c>
      <c r="M336">
        <f>VLOOKUP(B336,[7]Sheet2!$A:$C,3,0)</f>
        <v/>
      </c>
      <c r="N336">
        <f>VLOOKUP(A336,'[8]Master-April24'!$A:$AP,42,0)</f>
        <v/>
      </c>
    </row>
    <row r="337">
      <c r="A337" t="inlineStr">
        <is>
          <t>5033-PACK4</t>
        </is>
      </c>
      <c r="B337" t="inlineStr">
        <is>
          <t>B0C2SLW8VB</t>
        </is>
      </c>
      <c r="C337" t="n">
        <v>4</v>
      </c>
      <c r="D337" t="n">
        <v>5033</v>
      </c>
      <c r="G337">
        <f>VLOOKUP(D337,[6]Sheet1!$B:$X,16,0)</f>
        <v/>
      </c>
      <c r="H337">
        <f>G337/C337</f>
        <v/>
      </c>
      <c r="M337">
        <f>VLOOKUP(B337,[7]Sheet2!$A:$C,3,0)</f>
        <v/>
      </c>
      <c r="N337">
        <f>VLOOKUP(A337,'[8]Master-April24'!$A:$AP,42,0)</f>
        <v/>
      </c>
    </row>
    <row r="338">
      <c r="A338" t="inlineStr">
        <is>
          <t>1611-PACK2</t>
        </is>
      </c>
      <c r="B338" t="inlineStr">
        <is>
          <t>B08DHNM91D</t>
        </is>
      </c>
      <c r="C338" t="n">
        <v>2</v>
      </c>
      <c r="D338" t="n">
        <v>1611</v>
      </c>
      <c r="E338">
        <f>VLOOKUP(D338,[6]Sheet1!$B:$X,23,0)</f>
        <v/>
      </c>
      <c r="F338">
        <f>E338/C338</f>
        <v/>
      </c>
      <c r="G338">
        <f>VLOOKUP(D338,[6]Sheet1!$B:$X,16,0)</f>
        <v/>
      </c>
      <c r="H338">
        <f>G338/C338</f>
        <v/>
      </c>
      <c r="M338">
        <f>VLOOKUP(B338,[7]Sheet2!$A:$C,3,0)</f>
        <v/>
      </c>
      <c r="N338">
        <f>VLOOKUP(A338,'[8]Master-April24'!$A:$AP,42,0)</f>
        <v/>
      </c>
    </row>
    <row r="339">
      <c r="A339" t="inlineStr">
        <is>
          <t>5074-PACK2</t>
        </is>
      </c>
      <c r="B339" t="inlineStr">
        <is>
          <t>B08DFC6PYS</t>
        </is>
      </c>
      <c r="C339" t="n">
        <v>2</v>
      </c>
      <c r="D339" t="n">
        <v>5074</v>
      </c>
      <c r="E339">
        <f>VLOOKUP(D339,[6]Sheet1!$B:$X,23,0)</f>
        <v/>
      </c>
      <c r="F339">
        <f>E339/C339</f>
        <v/>
      </c>
      <c r="G339">
        <f>VLOOKUP(D339,[6]Sheet1!$B:$X,16,0)</f>
        <v/>
      </c>
      <c r="H339">
        <f>G339/C339</f>
        <v/>
      </c>
      <c r="M339">
        <f>VLOOKUP(B339,[7]Sheet2!$A:$C,3,0)</f>
        <v/>
      </c>
      <c r="N339">
        <f>VLOOKUP(A339,'[8]Master-April24'!$A:$AP,42,0)</f>
        <v/>
      </c>
    </row>
    <row r="340">
      <c r="A340" t="inlineStr">
        <is>
          <t>542-PACK2</t>
        </is>
      </c>
      <c r="B340" t="inlineStr">
        <is>
          <t>B08DF7PJ5P</t>
        </is>
      </c>
      <c r="C340" t="n">
        <v>2</v>
      </c>
      <c r="D340" t="n">
        <v>542</v>
      </c>
      <c r="G340">
        <f>VLOOKUP(D340,[6]Sheet1!$B:$X,16,0)</f>
        <v/>
      </c>
      <c r="H340">
        <f>G340/C340</f>
        <v/>
      </c>
      <c r="M340">
        <f>VLOOKUP(B340,[7]Sheet2!$A:$C,3,0)</f>
        <v/>
      </c>
      <c r="N340">
        <f>VLOOKUP(A340,'[8]Master-April24'!$A:$AP,42,0)</f>
        <v/>
      </c>
    </row>
    <row r="341">
      <c r="A341" t="inlineStr">
        <is>
          <t>1706-EACH</t>
        </is>
      </c>
      <c r="B341" t="inlineStr">
        <is>
          <t>B07SCHDND7</t>
        </is>
      </c>
      <c r="C341" t="n">
        <v>1</v>
      </c>
      <c r="D341" t="n">
        <v>1706</v>
      </c>
      <c r="E341">
        <f>VLOOKUP(D341,[6]Sheet1!$B:$X,23,0)</f>
        <v/>
      </c>
      <c r="F341">
        <f>E341/C341</f>
        <v/>
      </c>
      <c r="G341">
        <f>VLOOKUP(D341,[6]Sheet1!$B:$X,16,0)</f>
        <v/>
      </c>
      <c r="H341">
        <f>G341/C341</f>
        <v/>
      </c>
      <c r="M341">
        <f>VLOOKUP(B341,[7]Sheet2!$A:$C,3,0)</f>
        <v/>
      </c>
      <c r="N341">
        <f>VLOOKUP(A341,'[8]Master-April24'!$A:$AP,42,0)</f>
        <v/>
      </c>
    </row>
    <row r="342">
      <c r="A342" t="inlineStr">
        <is>
          <t>5087-PACK4</t>
        </is>
      </c>
      <c r="B342" t="inlineStr">
        <is>
          <t>B08FBN6YKB</t>
        </is>
      </c>
      <c r="C342" t="n">
        <v>4</v>
      </c>
      <c r="D342" t="n">
        <v>5087</v>
      </c>
      <c r="G342">
        <f>VLOOKUP(D342,[6]Sheet1!$B:$X,16,0)</f>
        <v/>
      </c>
      <c r="H342">
        <f>G342/C342</f>
        <v/>
      </c>
      <c r="M342">
        <f>VLOOKUP(B342,[7]Sheet2!$A:$C,3,0)</f>
        <v/>
      </c>
      <c r="N342">
        <f>VLOOKUP(A342,'[8]Master-April24'!$A:$AP,42,0)</f>
        <v/>
      </c>
    </row>
    <row r="343">
      <c r="A343" t="inlineStr">
        <is>
          <t>453-SET4</t>
        </is>
      </c>
      <c r="B343" t="inlineStr">
        <is>
          <t>B07SJ92M86</t>
        </is>
      </c>
      <c r="C343" t="n">
        <v>4</v>
      </c>
      <c r="D343" t="n">
        <v>453</v>
      </c>
      <c r="E343">
        <f>VLOOKUP(D343,[6]Sheet1!$B:$X,23,0)</f>
        <v/>
      </c>
      <c r="F343">
        <f>E343/C343</f>
        <v/>
      </c>
      <c r="G343">
        <f>VLOOKUP(D343,[6]Sheet1!$B:$X,16,0)</f>
        <v/>
      </c>
      <c r="H343">
        <f>G343/C343</f>
        <v/>
      </c>
      <c r="M343">
        <f>VLOOKUP(B343,[7]Sheet2!$A:$C,3,0)</f>
        <v/>
      </c>
      <c r="N343">
        <f>VLOOKUP(A343,'[8]Master-April24'!$A:$AP,42,0)</f>
        <v/>
      </c>
    </row>
    <row r="344">
      <c r="A344" t="inlineStr">
        <is>
          <t>3121-SET6</t>
        </is>
      </c>
      <c r="B344" t="inlineStr">
        <is>
          <t>B07QG6PGZW</t>
        </is>
      </c>
      <c r="C344" t="n">
        <v>6</v>
      </c>
      <c r="D344" t="n">
        <v>3121</v>
      </c>
      <c r="G344">
        <f>VLOOKUP(D344,[6]Sheet1!$B:$X,16,0)</f>
        <v/>
      </c>
      <c r="H344">
        <f>G344/C344</f>
        <v/>
      </c>
      <c r="M344">
        <f>VLOOKUP(B344,[7]Sheet2!$A:$C,3,0)</f>
        <v/>
      </c>
      <c r="N344">
        <f>VLOOKUP(A344,'[8]Master-April24'!$A:$AP,42,0)</f>
        <v/>
      </c>
    </row>
    <row r="345">
      <c r="A345" t="inlineStr">
        <is>
          <t>3109-PACK4</t>
        </is>
      </c>
      <c r="B345" t="inlineStr">
        <is>
          <t>B08G3W5DPX</t>
        </is>
      </c>
      <c r="C345" t="n">
        <v>4</v>
      </c>
      <c r="D345" t="n">
        <v>3109</v>
      </c>
      <c r="G345">
        <f>VLOOKUP(D345,[6]Sheet1!$B:$X,16,0)</f>
        <v/>
      </c>
      <c r="H345">
        <f>G345/C345</f>
        <v/>
      </c>
      <c r="M345">
        <f>VLOOKUP(B345,[7]Sheet2!$A:$C,3,0)</f>
        <v/>
      </c>
      <c r="N345">
        <f>VLOOKUP(A345,'[8]Master-April24'!$A:$AP,42,0)</f>
        <v/>
      </c>
    </row>
    <row r="346">
      <c r="A346" t="inlineStr">
        <is>
          <t>5045-PACK2</t>
        </is>
      </c>
      <c r="B346" t="inlineStr">
        <is>
          <t>B08DFDYV8Y</t>
        </is>
      </c>
      <c r="C346" t="n">
        <v>2</v>
      </c>
      <c r="D346" t="n">
        <v>5045</v>
      </c>
      <c r="G346">
        <f>VLOOKUP(D346,[6]Sheet1!$B:$X,16,0)</f>
        <v/>
      </c>
      <c r="H346">
        <f>G346/C346</f>
        <v/>
      </c>
      <c r="M346">
        <f>VLOOKUP(B346,[7]Sheet2!$A:$C,3,0)</f>
        <v/>
      </c>
      <c r="N346">
        <f>VLOOKUP(A346,'[8]Master-April24'!$A:$AP,42,0)</f>
        <v/>
      </c>
    </row>
    <row r="347">
      <c r="A347" t="inlineStr">
        <is>
          <t>2178-SET6</t>
        </is>
      </c>
      <c r="B347" t="inlineStr">
        <is>
          <t>B0C7J2ZG4B</t>
        </is>
      </c>
      <c r="C347" t="n">
        <v>6</v>
      </c>
      <c r="D347" t="n">
        <v>2178</v>
      </c>
      <c r="G347">
        <f>VLOOKUP(D347,[6]Sheet1!$B:$X,16,0)</f>
        <v/>
      </c>
      <c r="H347">
        <f>G347/C347</f>
        <v/>
      </c>
      <c r="M347">
        <f>VLOOKUP(B347,[7]Sheet2!$A:$C,3,0)</f>
        <v/>
      </c>
      <c r="N347">
        <f>VLOOKUP(A347,'[8]Master-April24'!$A:$AP,42,0)</f>
        <v/>
      </c>
    </row>
    <row r="348">
      <c r="A348" t="inlineStr">
        <is>
          <t>4125-EACH</t>
        </is>
      </c>
      <c r="B348" t="inlineStr">
        <is>
          <t>B07Q84SJRK</t>
        </is>
      </c>
      <c r="C348" t="n">
        <v>1</v>
      </c>
      <c r="D348" t="n">
        <v>4125</v>
      </c>
      <c r="G348">
        <f>VLOOKUP(D348,[6]Sheet1!$B:$X,16,0)</f>
        <v/>
      </c>
      <c r="H348">
        <f>G348/C348</f>
        <v/>
      </c>
      <c r="M348">
        <f>VLOOKUP(B348,[7]Sheet2!$A:$C,3,0)</f>
        <v/>
      </c>
      <c r="N348">
        <f>VLOOKUP(A348,'[8]Master-April24'!$A:$AP,42,0)</f>
        <v/>
      </c>
    </row>
    <row r="349">
      <c r="A349" t="inlineStr">
        <is>
          <t>569-PACK6</t>
        </is>
      </c>
      <c r="B349" t="inlineStr">
        <is>
          <t>B08FBN927H</t>
        </is>
      </c>
      <c r="C349" t="n">
        <v>6</v>
      </c>
      <c r="D349" t="n">
        <v>569</v>
      </c>
      <c r="G349">
        <f>VLOOKUP(D349,[6]Sheet1!$B:$X,16,0)</f>
        <v/>
      </c>
      <c r="H349">
        <f>G349/C349</f>
        <v/>
      </c>
      <c r="M349">
        <f>VLOOKUP(B349,[7]Sheet2!$A:$C,3,0)</f>
        <v/>
      </c>
      <c r="N349">
        <f>VLOOKUP(A349,'[8]Master-April24'!$A:$AP,42,0)</f>
        <v/>
      </c>
    </row>
    <row r="350">
      <c r="A350" t="inlineStr">
        <is>
          <t>3192-EACH</t>
        </is>
      </c>
      <c r="B350" t="inlineStr">
        <is>
          <t>B07Q8Y29ZR</t>
        </is>
      </c>
      <c r="C350" t="n">
        <v>1</v>
      </c>
      <c r="D350" t="n">
        <v>3192</v>
      </c>
      <c r="G350">
        <f>VLOOKUP(D350,[6]Sheet1!$B:$X,16,0)</f>
        <v/>
      </c>
      <c r="H350">
        <f>G350/C350</f>
        <v/>
      </c>
      <c r="M350">
        <f>VLOOKUP(B350,[7]Sheet2!$A:$C,3,0)</f>
        <v/>
      </c>
      <c r="N350">
        <f>VLOOKUP(A350,'[8]Master-April24'!$A:$AP,42,0)</f>
        <v/>
      </c>
    </row>
    <row r="351">
      <c r="A351" t="inlineStr">
        <is>
          <t>304-EACH</t>
        </is>
      </c>
      <c r="B351" t="inlineStr">
        <is>
          <t>B0019IO3VY</t>
        </is>
      </c>
      <c r="C351" t="n">
        <v>1</v>
      </c>
      <c r="D351" t="n">
        <v>304</v>
      </c>
      <c r="E351">
        <f>VLOOKUP(D351,[6]Sheet1!$B:$X,23,0)</f>
        <v/>
      </c>
      <c r="F351">
        <f>E351/C351</f>
        <v/>
      </c>
      <c r="G351">
        <f>VLOOKUP(D351,[6]Sheet1!$B:$X,16,0)</f>
        <v/>
      </c>
      <c r="H351">
        <f>G351/C351</f>
        <v/>
      </c>
      <c r="M351">
        <f>VLOOKUP(B351,[7]Sheet2!$A:$C,3,0)</f>
        <v/>
      </c>
      <c r="N351">
        <f>VLOOKUP(A351,'[8]Master-April24'!$A:$AP,42,0)</f>
        <v/>
      </c>
    </row>
    <row r="352">
      <c r="A352" t="inlineStr">
        <is>
          <t>17084-EACH</t>
        </is>
      </c>
      <c r="B352" t="inlineStr">
        <is>
          <t>B094PM76L6</t>
        </is>
      </c>
      <c r="C352" t="n">
        <v>1</v>
      </c>
      <c r="D352" t="n">
        <v>17084</v>
      </c>
      <c r="E352">
        <f>VLOOKUP(D352,[6]Sheet1!$B:$X,23,0)</f>
        <v/>
      </c>
      <c r="F352">
        <f>E352/C352</f>
        <v/>
      </c>
      <c r="G352">
        <f>VLOOKUP(D352,[6]Sheet1!$B:$X,16,0)</f>
        <v/>
      </c>
      <c r="H352">
        <f>G352/C352</f>
        <v/>
      </c>
      <c r="M352">
        <f>VLOOKUP(B352,[7]Sheet2!$A:$C,3,0)</f>
        <v/>
      </c>
      <c r="N352">
        <f>VLOOKUP(A352,'[8]Master-April24'!$A:$AP,42,0)</f>
        <v/>
      </c>
    </row>
    <row r="353">
      <c r="A353" t="inlineStr">
        <is>
          <t>1755-EACH</t>
        </is>
      </c>
      <c r="B353" t="inlineStr">
        <is>
          <t>B07SDL9T22</t>
        </is>
      </c>
      <c r="C353" t="n">
        <v>1</v>
      </c>
      <c r="D353" t="n">
        <v>1755</v>
      </c>
      <c r="E353">
        <f>VLOOKUP(D353,[6]Sheet1!$B:$X,23,0)</f>
        <v/>
      </c>
      <c r="F353">
        <f>E353/C353</f>
        <v/>
      </c>
      <c r="G353">
        <f>VLOOKUP(D353,[6]Sheet1!$B:$X,16,0)</f>
        <v/>
      </c>
      <c r="H353">
        <f>G353/C353</f>
        <v/>
      </c>
      <c r="M353">
        <f>VLOOKUP(B353,[7]Sheet2!$A:$C,3,0)</f>
        <v/>
      </c>
      <c r="N353">
        <f>VLOOKUP(A353,'[8]Master-April24'!$A:$AP,42,0)</f>
        <v/>
      </c>
    </row>
    <row r="354">
      <c r="A354" t="inlineStr">
        <is>
          <t>578-SET4</t>
        </is>
      </c>
      <c r="B354" t="inlineStr">
        <is>
          <t>B07S9468GC</t>
        </is>
      </c>
      <c r="C354" t="n">
        <v>4</v>
      </c>
      <c r="D354" t="n">
        <v>578</v>
      </c>
      <c r="G354">
        <f>VLOOKUP(D354,[6]Sheet1!$B:$X,16,0)</f>
        <v/>
      </c>
      <c r="H354">
        <f>G354/C354</f>
        <v/>
      </c>
      <c r="M354">
        <f>VLOOKUP(B354,[7]Sheet2!$A:$C,3,0)</f>
        <v/>
      </c>
      <c r="N354">
        <f>VLOOKUP(A354,'[8]Master-April24'!$A:$AP,42,0)</f>
        <v/>
      </c>
    </row>
    <row r="355">
      <c r="A355" t="inlineStr">
        <is>
          <t>2501-EACH</t>
        </is>
      </c>
      <c r="B355" t="inlineStr">
        <is>
          <t>B003BT3MP2</t>
        </is>
      </c>
      <c r="C355" t="n">
        <v>1</v>
      </c>
      <c r="D355" t="n">
        <v>2501</v>
      </c>
      <c r="E355">
        <f>VLOOKUP(D355,[6]Sheet1!$B:$X,23,0)</f>
        <v/>
      </c>
      <c r="F355">
        <f>E355/C355</f>
        <v/>
      </c>
      <c r="G355">
        <f>VLOOKUP(D355,[6]Sheet1!$B:$X,16,0)</f>
        <v/>
      </c>
      <c r="H355">
        <f>G355/C355</f>
        <v/>
      </c>
      <c r="M355">
        <f>VLOOKUP(B355,[7]Sheet2!$A:$C,3,0)</f>
        <v/>
      </c>
      <c r="N355">
        <f>VLOOKUP(A355,'[8]Master-April24'!$A:$AP,42,0)</f>
        <v/>
      </c>
    </row>
    <row r="356">
      <c r="A356" t="inlineStr">
        <is>
          <t>3802-EACH</t>
        </is>
      </c>
      <c r="B356" t="inlineStr">
        <is>
          <t>B07RXPJGG7</t>
        </is>
      </c>
      <c r="C356" t="n">
        <v>1</v>
      </c>
      <c r="D356" t="n">
        <v>3802</v>
      </c>
      <c r="E356">
        <f>VLOOKUP(D356,[6]Sheet1!$B:$X,23,0)</f>
        <v/>
      </c>
      <c r="F356">
        <f>E356/C356</f>
        <v/>
      </c>
      <c r="G356">
        <f>VLOOKUP(D356,[6]Sheet1!$B:$X,16,0)</f>
        <v/>
      </c>
      <c r="H356">
        <f>G356/C356</f>
        <v/>
      </c>
      <c r="M356">
        <f>VLOOKUP(B356,[7]Sheet2!$A:$C,3,0)</f>
        <v/>
      </c>
      <c r="N356">
        <f>VLOOKUP(A356,'[8]Master-April24'!$A:$AP,42,0)</f>
        <v/>
      </c>
    </row>
    <row r="357">
      <c r="A357" t="inlineStr">
        <is>
          <t>3172-SET6</t>
        </is>
      </c>
      <c r="B357" t="inlineStr">
        <is>
          <t>B07RX2LKCS</t>
        </is>
      </c>
      <c r="C357" t="n">
        <v>6</v>
      </c>
      <c r="D357" t="n">
        <v>3172</v>
      </c>
      <c r="E357">
        <f>VLOOKUP(D357,[6]Sheet1!$B:$X,23,0)</f>
        <v/>
      </c>
      <c r="F357">
        <f>E357/C357</f>
        <v/>
      </c>
      <c r="G357">
        <f>VLOOKUP(D357,[6]Sheet1!$B:$X,16,0)</f>
        <v/>
      </c>
      <c r="H357">
        <f>G357/C357</f>
        <v/>
      </c>
      <c r="M357">
        <f>VLOOKUP(B357,[7]Sheet2!$A:$C,3,0)</f>
        <v/>
      </c>
      <c r="N357">
        <f>VLOOKUP(A357,'[8]Master-April24'!$A:$AP,42,0)</f>
        <v/>
      </c>
    </row>
    <row r="358">
      <c r="A358" t="inlineStr">
        <is>
          <t>2806-SET4</t>
        </is>
      </c>
      <c r="B358" t="inlineStr">
        <is>
          <t>B07RL4GTCF</t>
        </is>
      </c>
      <c r="C358" t="n">
        <v>4</v>
      </c>
      <c r="D358" t="n">
        <v>2806</v>
      </c>
      <c r="E358">
        <f>VLOOKUP(D358,[6]Sheet1!$B:$X,23,0)</f>
        <v/>
      </c>
      <c r="F358">
        <f>E358/C358</f>
        <v/>
      </c>
      <c r="G358">
        <f>VLOOKUP(D358,[6]Sheet1!$B:$X,16,0)</f>
        <v/>
      </c>
      <c r="H358">
        <f>G358/C358</f>
        <v/>
      </c>
      <c r="M358">
        <f>VLOOKUP(B358,[7]Sheet2!$A:$C,3,0)</f>
        <v/>
      </c>
      <c r="N358">
        <f>VLOOKUP(A358,'[8]Master-April24'!$A:$AP,42,0)</f>
        <v/>
      </c>
    </row>
    <row r="359">
      <c r="A359" t="inlineStr">
        <is>
          <t>2042-PACK2</t>
        </is>
      </c>
      <c r="B359" t="inlineStr">
        <is>
          <t>B08GWR5K52</t>
        </is>
      </c>
      <c r="C359" t="n">
        <v>2</v>
      </c>
      <c r="D359" t="n">
        <v>2042</v>
      </c>
      <c r="E359">
        <f>VLOOKUP(D359,[6]Sheet1!$B:$X,23,0)</f>
        <v/>
      </c>
      <c r="F359">
        <f>E359/C359</f>
        <v/>
      </c>
      <c r="G359">
        <f>VLOOKUP(D359,[6]Sheet1!$B:$X,16,0)</f>
        <v/>
      </c>
      <c r="H359">
        <f>G359/C359</f>
        <v/>
      </c>
      <c r="M359">
        <f>VLOOKUP(B359,[7]Sheet2!$A:$C,3,0)</f>
        <v/>
      </c>
      <c r="N359">
        <f>VLOOKUP(A359,'[8]Master-April24'!$A:$AP,42,0)</f>
        <v/>
      </c>
    </row>
    <row r="360">
      <c r="A360" t="inlineStr">
        <is>
          <t>577-EACH</t>
        </is>
      </c>
      <c r="B360" t="inlineStr">
        <is>
          <t>B003BLQHWK</t>
        </is>
      </c>
      <c r="C360" t="n">
        <v>1</v>
      </c>
      <c r="D360" t="n">
        <v>577</v>
      </c>
      <c r="G360">
        <f>VLOOKUP(D360,[6]Sheet1!$B:$X,16,0)</f>
        <v/>
      </c>
      <c r="H360">
        <f>G360/C360</f>
        <v/>
      </c>
      <c r="M360">
        <f>VLOOKUP(B360,[7]Sheet2!$A:$C,3,0)</f>
        <v/>
      </c>
      <c r="N360">
        <f>VLOOKUP(A360,'[8]Master-April24'!$A:$AP,42,0)</f>
        <v/>
      </c>
    </row>
    <row r="361">
      <c r="A361" t="inlineStr">
        <is>
          <t>534-EACH</t>
        </is>
      </c>
      <c r="B361" t="inlineStr">
        <is>
          <t>B07S96JCPM</t>
        </is>
      </c>
      <c r="C361" t="n">
        <v>1</v>
      </c>
      <c r="D361" t="n">
        <v>534</v>
      </c>
      <c r="E361">
        <f>VLOOKUP(D361,[6]Sheet1!$B:$X,23,0)</f>
        <v/>
      </c>
      <c r="F361">
        <f>E361/C361</f>
        <v/>
      </c>
      <c r="G361">
        <f>VLOOKUP(D361,[6]Sheet1!$B:$X,16,0)</f>
        <v/>
      </c>
      <c r="H361">
        <f>G361/C361</f>
        <v/>
      </c>
      <c r="M361">
        <f>VLOOKUP(B361,[7]Sheet2!$A:$C,3,0)</f>
        <v/>
      </c>
      <c r="N361">
        <f>VLOOKUP(A361,'[8]Master-April24'!$A:$AP,42,0)</f>
        <v/>
      </c>
    </row>
    <row r="362">
      <c r="A362" t="inlineStr">
        <is>
          <t>835-SET4</t>
        </is>
      </c>
      <c r="B362" t="inlineStr">
        <is>
          <t>B0CCC13R34</t>
        </is>
      </c>
      <c r="C362" t="n">
        <v>4</v>
      </c>
      <c r="D362" t="n">
        <v>835</v>
      </c>
      <c r="G362">
        <f>VLOOKUP(D362,[6]Sheet1!$B:$X,16,0)</f>
        <v/>
      </c>
      <c r="H362">
        <f>G362/C362</f>
        <v/>
      </c>
      <c r="M362">
        <f>VLOOKUP(B362,[7]Sheet2!$A:$C,3,0)</f>
        <v/>
      </c>
      <c r="N362">
        <f>VLOOKUP(A362,'[8]Master-April24'!$A:$AP,42,0)</f>
        <v/>
      </c>
    </row>
    <row r="363">
      <c r="A363" t="inlineStr">
        <is>
          <t>565-EACH</t>
        </is>
      </c>
      <c r="B363" t="inlineStr">
        <is>
          <t>B0019IKAES</t>
        </is>
      </c>
      <c r="C363" t="n">
        <v>1</v>
      </c>
      <c r="D363" t="n">
        <v>565</v>
      </c>
      <c r="G363">
        <f>VLOOKUP(D363,[6]Sheet1!$B:$X,16,0)</f>
        <v/>
      </c>
      <c r="H363">
        <f>G363/C363</f>
        <v/>
      </c>
      <c r="M363">
        <f>VLOOKUP(B363,[7]Sheet2!$A:$C,3,0)</f>
        <v/>
      </c>
      <c r="N363">
        <f>VLOOKUP(A363,'[8]Master-April24'!$A:$AP,42,0)</f>
        <v/>
      </c>
    </row>
    <row r="364">
      <c r="A364" t="inlineStr">
        <is>
          <t>4146-PACK2</t>
        </is>
      </c>
      <c r="B364" t="inlineStr">
        <is>
          <t>B08DQ15MSH</t>
        </is>
      </c>
      <c r="C364" t="n">
        <v>2</v>
      </c>
      <c r="D364" t="n">
        <v>4146</v>
      </c>
      <c r="G364">
        <f>VLOOKUP(D364,[6]Sheet1!$B:$X,16,0)</f>
        <v/>
      </c>
      <c r="H364">
        <f>G364/C364</f>
        <v/>
      </c>
      <c r="M364">
        <f>VLOOKUP(B364,[7]Sheet2!$A:$C,3,0)</f>
        <v/>
      </c>
      <c r="N364">
        <f>VLOOKUP(A364,'[8]Master-April24'!$A:$AP,42,0)</f>
        <v/>
      </c>
    </row>
    <row r="365">
      <c r="A365" t="inlineStr">
        <is>
          <t>4144-EACH</t>
        </is>
      </c>
      <c r="B365" t="inlineStr">
        <is>
          <t>B07Q84SJRL</t>
        </is>
      </c>
      <c r="C365" t="n">
        <v>1</v>
      </c>
      <c r="D365" t="n">
        <v>4144</v>
      </c>
      <c r="G365">
        <f>VLOOKUP(D365,[6]Sheet1!$B:$X,16,0)</f>
        <v/>
      </c>
      <c r="H365">
        <f>G365/C365</f>
        <v/>
      </c>
      <c r="M365">
        <f>VLOOKUP(B365,[7]Sheet2!$A:$C,3,0)</f>
        <v/>
      </c>
      <c r="N365">
        <f>VLOOKUP(A365,'[8]Master-April24'!$A:$AP,42,0)</f>
        <v/>
      </c>
    </row>
    <row r="366">
      <c r="A366" t="inlineStr">
        <is>
          <t>4100-PACK4</t>
        </is>
      </c>
      <c r="B366" t="inlineStr">
        <is>
          <t>B08DQ5CPT1</t>
        </is>
      </c>
      <c r="C366" t="n">
        <v>4</v>
      </c>
      <c r="D366" t="n">
        <v>4100</v>
      </c>
      <c r="G366">
        <f>VLOOKUP(D366,[6]Sheet1!$B:$X,16,0)</f>
        <v/>
      </c>
      <c r="H366">
        <f>G366/C366</f>
        <v/>
      </c>
      <c r="M366">
        <f>VLOOKUP(B366,[7]Sheet2!$A:$C,3,0)</f>
        <v/>
      </c>
      <c r="N366">
        <f>VLOOKUP(A366,'[8]Master-April24'!$A:$AP,42,0)</f>
        <v/>
      </c>
    </row>
    <row r="367">
      <c r="A367" t="inlineStr">
        <is>
          <t>804-SET6-BAZIC</t>
        </is>
      </c>
      <c r="B367" t="inlineStr">
        <is>
          <t>B00PHEEW5I</t>
        </is>
      </c>
      <c r="C367" t="n">
        <v>6</v>
      </c>
      <c r="D367" t="n">
        <v>804</v>
      </c>
      <c r="E367">
        <f>VLOOKUP(D367,[6]Sheet1!$B:$X,23,0)</f>
        <v/>
      </c>
      <c r="F367">
        <f>E367/C367</f>
        <v/>
      </c>
      <c r="G367">
        <f>VLOOKUP(D367,[6]Sheet1!$B:$X,16,0)</f>
        <v/>
      </c>
      <c r="H367">
        <f>G367/C367</f>
        <v/>
      </c>
      <c r="M367">
        <f>VLOOKUP(B367,[7]Sheet2!$A:$C,3,0)</f>
        <v/>
      </c>
      <c r="N367">
        <f>VLOOKUP(A367,'[8]Master-April24'!$A:$AP,42,0)</f>
        <v/>
      </c>
    </row>
    <row r="368">
      <c r="A368" t="inlineStr">
        <is>
          <t>532-EACH</t>
        </is>
      </c>
      <c r="B368" t="inlineStr">
        <is>
          <t>B07S64DR26</t>
        </is>
      </c>
      <c r="C368" t="n">
        <v>1</v>
      </c>
      <c r="D368" t="n">
        <v>532</v>
      </c>
      <c r="E368">
        <f>VLOOKUP(D368,[6]Sheet1!$B:$X,23,0)</f>
        <v/>
      </c>
      <c r="F368">
        <f>E368/C368</f>
        <v/>
      </c>
      <c r="G368">
        <f>VLOOKUP(D368,[6]Sheet1!$B:$X,16,0)</f>
        <v/>
      </c>
      <c r="H368">
        <f>G368/C368</f>
        <v/>
      </c>
      <c r="M368">
        <f>VLOOKUP(B368,[7]Sheet2!$A:$C,3,0)</f>
        <v/>
      </c>
      <c r="N368">
        <f>VLOOKUP(A368,'[8]Master-April24'!$A:$AP,42,0)</f>
        <v/>
      </c>
    </row>
    <row r="369">
      <c r="A369" t="inlineStr">
        <is>
          <t>4106-PACK4</t>
        </is>
      </c>
      <c r="B369" t="inlineStr">
        <is>
          <t>B08DPXZ72H</t>
        </is>
      </c>
      <c r="C369" t="n">
        <v>4</v>
      </c>
      <c r="D369" t="n">
        <v>4106</v>
      </c>
      <c r="G369">
        <f>VLOOKUP(D369,[6]Sheet1!$B:$X,16,0)</f>
        <v/>
      </c>
      <c r="H369">
        <f>G369/C369</f>
        <v/>
      </c>
      <c r="M369">
        <f>VLOOKUP(B369,[7]Sheet2!$A:$C,3,0)</f>
        <v/>
      </c>
      <c r="N369">
        <f>VLOOKUP(A369,'[8]Master-April24'!$A:$AP,42,0)</f>
        <v/>
      </c>
    </row>
    <row r="370">
      <c r="A370" t="inlineStr">
        <is>
          <t>5009-EACH</t>
        </is>
      </c>
      <c r="B370" t="inlineStr">
        <is>
          <t>B0018MU7JI</t>
        </is>
      </c>
      <c r="C370" t="n">
        <v>1</v>
      </c>
      <c r="D370" t="n">
        <v>5009</v>
      </c>
      <c r="G370">
        <f>VLOOKUP(D370,[6]Sheet1!$B:$X,16,0)</f>
        <v/>
      </c>
      <c r="H370">
        <f>G370/C370</f>
        <v/>
      </c>
      <c r="M370">
        <f>VLOOKUP(B370,[7]Sheet2!$A:$C,3,0)</f>
        <v/>
      </c>
      <c r="N370">
        <f>VLOOKUP(A370,'[8]Master-April24'!$A:$AP,42,0)</f>
        <v/>
      </c>
    </row>
    <row r="371">
      <c r="A371" t="inlineStr">
        <is>
          <t>5009-EACH-1</t>
        </is>
      </c>
      <c r="B371" t="inlineStr">
        <is>
          <t>B0018MU7JI</t>
        </is>
      </c>
      <c r="C371" t="n">
        <v>1</v>
      </c>
      <c r="D371" t="n">
        <v>5009</v>
      </c>
      <c r="G371">
        <f>VLOOKUP(D371,[6]Sheet1!$B:$X,16,0)</f>
        <v/>
      </c>
      <c r="H371">
        <f>G371/C371</f>
        <v/>
      </c>
      <c r="M371">
        <f>VLOOKUP(B371,[7]Sheet2!$A:$C,3,0)</f>
        <v/>
      </c>
      <c r="N371">
        <f>VLOOKUP(A371,'[8]Master-April24'!$A:$AP,42,0)</f>
        <v/>
      </c>
    </row>
    <row r="372">
      <c r="A372" t="inlineStr">
        <is>
          <t>532-EA+533-EA+534-EA+535-EA</t>
        </is>
      </c>
      <c r="B372" t="inlineStr">
        <is>
          <t>B08DHQ1V4K</t>
        </is>
      </c>
      <c r="C372" t="n">
        <v>1</v>
      </c>
      <c r="D372" t="n">
        <v>532</v>
      </c>
      <c r="E372">
        <f>VLOOKUP(D372,[6]Sheet1!$B:$X,23,0)</f>
        <v/>
      </c>
      <c r="F372">
        <f>E372/C372</f>
        <v/>
      </c>
      <c r="G372">
        <f>VLOOKUP(D372,[6]Sheet1!$B:$X,16,0)</f>
        <v/>
      </c>
      <c r="H372">
        <f>G372/C372</f>
        <v/>
      </c>
      <c r="M372">
        <f>VLOOKUP(B372,[7]Sheet2!$A:$C,3,0)</f>
        <v/>
      </c>
      <c r="N372">
        <f>VLOOKUP(A372,'[8]Master-April24'!$A:$AP,42,0)</f>
        <v/>
      </c>
    </row>
    <row r="373">
      <c r="A373" t="inlineStr">
        <is>
          <t>S-23-PACK4</t>
        </is>
      </c>
      <c r="B373" t="inlineStr">
        <is>
          <t>B08DCWHXZQ</t>
        </is>
      </c>
      <c r="C373" t="n">
        <v>4</v>
      </c>
      <c r="D373" t="inlineStr">
        <is>
          <t>S-23</t>
        </is>
      </c>
      <c r="E373">
        <f>VLOOKUP(D373,[6]Sheet1!$B:$X,23,0)</f>
        <v/>
      </c>
      <c r="F373">
        <f>E373/C373</f>
        <v/>
      </c>
      <c r="G373">
        <f>VLOOKUP(D373,[6]Sheet1!$B:$X,16,0)</f>
        <v/>
      </c>
      <c r="H373">
        <f>G373/C373</f>
        <v/>
      </c>
      <c r="M373">
        <f>VLOOKUP(B373,[7]Sheet2!$A:$C,3,0)</f>
        <v/>
      </c>
      <c r="N373">
        <f>VLOOKUP(A373,'[8]Master-April24'!$A:$AP,42,0)</f>
        <v/>
      </c>
    </row>
    <row r="374">
      <c r="A374" t="inlineStr">
        <is>
          <t>1718-SET4</t>
        </is>
      </c>
      <c r="B374" t="inlineStr">
        <is>
          <t>B07S86H6GC</t>
        </is>
      </c>
      <c r="C374" t="n">
        <v>4</v>
      </c>
      <c r="D374" t="n">
        <v>1718</v>
      </c>
      <c r="E374">
        <f>VLOOKUP(D374,[6]Sheet1!$B:$X,23,0)</f>
        <v/>
      </c>
      <c r="F374">
        <f>E374/C374</f>
        <v/>
      </c>
      <c r="G374">
        <f>VLOOKUP(D374,[6]Sheet1!$B:$X,16,0)</f>
        <v/>
      </c>
      <c r="H374">
        <f>G374/C374</f>
        <v/>
      </c>
      <c r="M374">
        <f>VLOOKUP(B374,[7]Sheet2!$A:$C,3,0)</f>
        <v/>
      </c>
      <c r="N374">
        <f>VLOOKUP(A374,'[8]Master-April24'!$A:$AP,42,0)</f>
        <v/>
      </c>
    </row>
    <row r="375">
      <c r="A375" t="inlineStr">
        <is>
          <t>2320-EACH</t>
        </is>
      </c>
      <c r="B375" t="inlineStr">
        <is>
          <t>B075VWXGFL</t>
        </is>
      </c>
      <c r="C375" t="n">
        <v>1</v>
      </c>
      <c r="D375" t="n">
        <v>2320</v>
      </c>
      <c r="E375">
        <f>VLOOKUP(D375,[6]Sheet1!$B:$X,23,0)</f>
        <v/>
      </c>
      <c r="F375">
        <f>E375/C375</f>
        <v/>
      </c>
      <c r="G375">
        <f>VLOOKUP(D375,[6]Sheet1!$B:$X,16,0)</f>
        <v/>
      </c>
      <c r="H375">
        <f>G375/C375</f>
        <v/>
      </c>
      <c r="M375">
        <f>VLOOKUP(B375,[7]Sheet2!$A:$C,3,0)</f>
        <v/>
      </c>
      <c r="N375">
        <f>VLOOKUP(A375,'[8]Master-April24'!$A:$AP,42,0)</f>
        <v/>
      </c>
    </row>
    <row r="376">
      <c r="A376" t="inlineStr">
        <is>
          <t>810-GY-PACK2</t>
        </is>
      </c>
      <c r="B376" t="inlineStr">
        <is>
          <t>B0BPJLZLLW</t>
        </is>
      </c>
      <c r="C376" t="n">
        <v>2</v>
      </c>
      <c r="D376" t="inlineStr">
        <is>
          <t>810-GY</t>
        </is>
      </c>
      <c r="E376">
        <f>VLOOKUP(D376,[6]Sheet1!$B:$X,23,0)</f>
        <v/>
      </c>
      <c r="F376">
        <f>E376/C376</f>
        <v/>
      </c>
      <c r="G376">
        <f>VLOOKUP(D376,[6]Sheet1!$B:$X,16,0)</f>
        <v/>
      </c>
      <c r="H376">
        <f>G376/C376</f>
        <v/>
      </c>
      <c r="M376">
        <f>VLOOKUP(B376,[7]Sheet2!$A:$C,3,0)</f>
        <v/>
      </c>
      <c r="N376">
        <f>VLOOKUP(A376,'[8]Master-April24'!$A:$AP,42,0)</f>
        <v/>
      </c>
    </row>
    <row r="377">
      <c r="A377" t="inlineStr">
        <is>
          <t>925-EACH</t>
        </is>
      </c>
      <c r="B377" t="inlineStr">
        <is>
          <t>B003BMWRE6</t>
        </is>
      </c>
      <c r="C377" t="n">
        <v>1</v>
      </c>
      <c r="D377" t="n">
        <v>925</v>
      </c>
      <c r="E377">
        <f>VLOOKUP(D377,[6]Sheet1!$B:$X,23,0)</f>
        <v/>
      </c>
      <c r="F377">
        <f>E377/C377</f>
        <v/>
      </c>
      <c r="G377">
        <f>VLOOKUP(D377,[6]Sheet1!$B:$X,16,0)</f>
        <v/>
      </c>
      <c r="H377">
        <f>G377/C377</f>
        <v/>
      </c>
      <c r="M377">
        <f>VLOOKUP(B377,[7]Sheet2!$A:$C,3,0)</f>
        <v/>
      </c>
      <c r="N377">
        <f>VLOOKUP(A377,'[8]Master-April24'!$A:$AP,42,0)</f>
        <v/>
      </c>
    </row>
    <row r="378">
      <c r="A378" t="inlineStr">
        <is>
          <t>1906-EACH</t>
        </is>
      </c>
      <c r="B378" t="inlineStr">
        <is>
          <t>B003BMX3T4</t>
        </is>
      </c>
      <c r="C378" t="n">
        <v>1</v>
      </c>
      <c r="D378" t="n">
        <v>1906</v>
      </c>
      <c r="E378">
        <f>VLOOKUP(D378,[6]Sheet1!$B:$X,23,0)</f>
        <v/>
      </c>
      <c r="F378">
        <f>E378/C378</f>
        <v/>
      </c>
      <c r="G378">
        <f>VLOOKUP(D378,[6]Sheet1!$B:$X,16,0)</f>
        <v/>
      </c>
      <c r="H378">
        <f>G378/C378</f>
        <v/>
      </c>
      <c r="M378">
        <f>VLOOKUP(B378,[7]Sheet2!$A:$C,3,0)</f>
        <v/>
      </c>
      <c r="N378">
        <f>VLOOKUP(A378,'[8]Master-April24'!$A:$AP,42,0)</f>
        <v/>
      </c>
    </row>
    <row r="379">
      <c r="A379" t="inlineStr">
        <is>
          <t>6812-EACH</t>
        </is>
      </c>
      <c r="B379" t="inlineStr">
        <is>
          <t>B09DK2XQ18</t>
        </is>
      </c>
      <c r="C379" t="n">
        <v>1</v>
      </c>
      <c r="D379" t="n">
        <v>6812</v>
      </c>
      <c r="E379">
        <f>VLOOKUP(D379,[6]Sheet1!$B:$X,23,0)</f>
        <v/>
      </c>
      <c r="F379">
        <f>E379/C379</f>
        <v/>
      </c>
      <c r="G379">
        <f>VLOOKUP(D379,[6]Sheet1!$B:$X,16,0)</f>
        <v/>
      </c>
      <c r="H379">
        <f>G379/C379</f>
        <v/>
      </c>
      <c r="M379">
        <f>VLOOKUP(B379,[7]Sheet2!$A:$C,3,0)</f>
        <v/>
      </c>
      <c r="N379">
        <f>VLOOKUP(A379,'[8]Master-April24'!$A:$AP,42,0)</f>
        <v/>
      </c>
    </row>
    <row r="380">
      <c r="A380" t="inlineStr">
        <is>
          <t>910-SET6</t>
        </is>
      </c>
      <c r="B380" t="inlineStr">
        <is>
          <t>B0091MD3HA</t>
        </is>
      </c>
      <c r="C380" t="n">
        <v>6</v>
      </c>
      <c r="D380" t="n">
        <v>910</v>
      </c>
      <c r="G380">
        <f>VLOOKUP(D380,[6]Sheet1!$B:$X,16,0)</f>
        <v/>
      </c>
      <c r="H380">
        <f>G380/C380</f>
        <v/>
      </c>
      <c r="M380">
        <f>VLOOKUP(B380,[7]Sheet2!$A:$C,3,0)</f>
        <v/>
      </c>
      <c r="N380">
        <f>VLOOKUP(A380,'[8]Master-April24'!$A:$AP,42,0)</f>
        <v/>
      </c>
    </row>
    <row r="381">
      <c r="A381" t="inlineStr">
        <is>
          <t>5143-PACK2</t>
        </is>
      </c>
      <c r="B381" t="inlineStr">
        <is>
          <t>B08JRJVQLX</t>
        </is>
      </c>
      <c r="C381" t="n">
        <v>2</v>
      </c>
      <c r="D381" t="n">
        <v>5143</v>
      </c>
      <c r="E381">
        <f>VLOOKUP(D381,[6]Sheet1!$B:$X,23,0)</f>
        <v/>
      </c>
      <c r="F381">
        <f>E381/C381</f>
        <v/>
      </c>
      <c r="G381">
        <f>VLOOKUP(D381,[6]Sheet1!$B:$X,16,0)</f>
        <v/>
      </c>
      <c r="H381">
        <f>G381/C381</f>
        <v/>
      </c>
      <c r="M381">
        <f>VLOOKUP(B381,[7]Sheet2!$A:$C,3,0)</f>
        <v/>
      </c>
      <c r="N381">
        <f>VLOOKUP(A381,'[8]Master-April24'!$A:$AP,42,0)</f>
        <v/>
      </c>
    </row>
    <row r="382">
      <c r="A382" t="inlineStr">
        <is>
          <t>1612-EACH</t>
        </is>
      </c>
      <c r="B382" t="inlineStr">
        <is>
          <t>B07RJZRZ9N</t>
        </is>
      </c>
      <c r="C382" t="n">
        <v>1</v>
      </c>
      <c r="D382" t="n">
        <v>1612</v>
      </c>
      <c r="E382">
        <f>VLOOKUP(D382,[6]Sheet1!$B:$X,23,0)</f>
        <v/>
      </c>
      <c r="F382">
        <f>E382/C382</f>
        <v/>
      </c>
      <c r="G382">
        <f>VLOOKUP(D382,[6]Sheet1!$B:$X,16,0)</f>
        <v/>
      </c>
      <c r="H382">
        <f>G382/C382</f>
        <v/>
      </c>
      <c r="M382">
        <f>VLOOKUP(B382,[7]Sheet2!$A:$C,3,0)</f>
        <v/>
      </c>
      <c r="N382">
        <f>VLOOKUP(A382,'[8]Master-April24'!$A:$AP,42,0)</f>
        <v/>
      </c>
    </row>
    <row r="383">
      <c r="A383" t="inlineStr">
        <is>
          <t>1614-EACH</t>
        </is>
      </c>
      <c r="B383" t="inlineStr">
        <is>
          <t>B003BT3MXO</t>
        </is>
      </c>
      <c r="C383" t="n">
        <v>1</v>
      </c>
      <c r="D383" t="n">
        <v>1614</v>
      </c>
      <c r="E383">
        <f>VLOOKUP(D383,[6]Sheet1!$B:$X,23,0)</f>
        <v/>
      </c>
      <c r="F383">
        <f>E383/C383</f>
        <v/>
      </c>
      <c r="G383">
        <f>VLOOKUP(D383,[6]Sheet1!$B:$X,16,0)</f>
        <v/>
      </c>
      <c r="H383">
        <f>G383/C383</f>
        <v/>
      </c>
      <c r="M383">
        <f>VLOOKUP(B383,[7]Sheet2!$A:$C,3,0)</f>
        <v/>
      </c>
      <c r="N383">
        <f>VLOOKUP(A383,'[8]Master-April24'!$A:$AP,42,0)</f>
        <v/>
      </c>
    </row>
    <row r="384">
      <c r="A384" t="inlineStr">
        <is>
          <t>810-BL-PACK2</t>
        </is>
      </c>
      <c r="B384" t="inlineStr">
        <is>
          <t>B0BPJPD5R1</t>
        </is>
      </c>
      <c r="C384" t="n">
        <v>2</v>
      </c>
      <c r="D384" t="inlineStr">
        <is>
          <t>810-BL</t>
        </is>
      </c>
      <c r="E384">
        <f>VLOOKUP(D384,[6]Sheet1!$B:$X,23,0)</f>
        <v/>
      </c>
      <c r="F384">
        <f>E384/C384</f>
        <v/>
      </c>
      <c r="G384">
        <f>VLOOKUP(D384,[6]Sheet1!$B:$X,16,0)</f>
        <v/>
      </c>
      <c r="H384">
        <f>G384/C384</f>
        <v/>
      </c>
      <c r="M384">
        <f>VLOOKUP(B384,[7]Sheet2!$A:$C,3,0)</f>
        <v/>
      </c>
      <c r="N384">
        <f>VLOOKUP(A384,'[8]Master-April24'!$A:$AP,42,0)</f>
        <v/>
      </c>
    </row>
    <row r="385">
      <c r="A385" t="inlineStr">
        <is>
          <t>5413-EACH</t>
        </is>
      </c>
      <c r="B385" t="inlineStr">
        <is>
          <t>B075VXLS9F</t>
        </is>
      </c>
      <c r="C385" t="n">
        <v>1</v>
      </c>
      <c r="D385" t="n">
        <v>5413</v>
      </c>
      <c r="G385">
        <f>VLOOKUP(D385,[6]Sheet1!$B:$X,16,0)</f>
        <v/>
      </c>
      <c r="H385">
        <f>G385/C385</f>
        <v/>
      </c>
      <c r="M385">
        <f>VLOOKUP(B385,[7]Sheet2!$A:$C,3,0)</f>
        <v/>
      </c>
      <c r="N385">
        <f>VLOOKUP(A385,'[8]Master-April24'!$A:$AP,42,0)</f>
        <v/>
      </c>
    </row>
    <row r="386">
      <c r="A386" t="inlineStr">
        <is>
          <t>45090-SET2</t>
        </is>
      </c>
      <c r="B386" t="inlineStr">
        <is>
          <t>B0CW25WS1Q</t>
        </is>
      </c>
      <c r="C386" t="n">
        <v>2</v>
      </c>
      <c r="D386" t="n">
        <v>45090</v>
      </c>
      <c r="E386">
        <f>VLOOKUP(D386,[6]Sheet1!$B:$X,23,0)</f>
        <v/>
      </c>
      <c r="F386">
        <f>E386/C386</f>
        <v/>
      </c>
      <c r="G386">
        <f>VLOOKUP(D386,[6]Sheet1!$B:$X,16,0)</f>
        <v/>
      </c>
      <c r="H386">
        <f>G386/C386</f>
        <v/>
      </c>
      <c r="M386">
        <f>VLOOKUP(B386,[7]Sheet2!$A:$C,3,0)</f>
        <v/>
      </c>
      <c r="N386">
        <f>VLOOKUP(A386,'[8]Master-April24'!$A:$AP,42,0)</f>
        <v/>
      </c>
    </row>
    <row r="387">
      <c r="A387" t="inlineStr">
        <is>
          <t>1320-SET6</t>
        </is>
      </c>
      <c r="B387" t="inlineStr">
        <is>
          <t>B07S2VVY88</t>
        </is>
      </c>
      <c r="C387" t="n">
        <v>6</v>
      </c>
      <c r="D387" t="n">
        <v>1320</v>
      </c>
      <c r="G387">
        <f>VLOOKUP(D387,[6]Sheet1!$B:$X,16,0)</f>
        <v/>
      </c>
      <c r="H387">
        <f>G387/C387</f>
        <v/>
      </c>
      <c r="M387">
        <f>VLOOKUP(B387,[7]Sheet2!$A:$C,3,0)</f>
        <v/>
      </c>
      <c r="N387">
        <f>VLOOKUP(A387,'[8]Master-April24'!$A:$AP,42,0)</f>
        <v/>
      </c>
    </row>
    <row r="388">
      <c r="A388" t="inlineStr">
        <is>
          <t>4103-PACK4</t>
        </is>
      </c>
      <c r="B388" t="inlineStr">
        <is>
          <t>B08DQ1MNK7</t>
        </is>
      </c>
      <c r="C388" t="n">
        <v>4</v>
      </c>
      <c r="D388" t="n">
        <v>4103</v>
      </c>
      <c r="G388">
        <f>VLOOKUP(D388,[6]Sheet1!$B:$X,16,0)</f>
        <v/>
      </c>
      <c r="H388">
        <f>G388/C388</f>
        <v/>
      </c>
      <c r="M388">
        <f>VLOOKUP(B388,[7]Sheet2!$A:$C,3,0)</f>
        <v/>
      </c>
      <c r="N388">
        <f>VLOOKUP(A388,'[8]Master-April24'!$A:$AP,42,0)</f>
        <v/>
      </c>
    </row>
    <row r="389">
      <c r="A389" t="inlineStr">
        <is>
          <t>230-EACH-1</t>
        </is>
      </c>
      <c r="B389" t="inlineStr">
        <is>
          <t>B0019IGM0E</t>
        </is>
      </c>
      <c r="C389" t="n">
        <v>1</v>
      </c>
      <c r="D389" t="n">
        <v>230</v>
      </c>
      <c r="E389">
        <f>VLOOKUP(D389,[6]Sheet1!$B:$X,23,0)</f>
        <v/>
      </c>
      <c r="F389">
        <f>E389/C389</f>
        <v/>
      </c>
      <c r="G389">
        <f>VLOOKUP(D389,[6]Sheet1!$B:$X,16,0)</f>
        <v/>
      </c>
      <c r="H389">
        <f>G389/C389</f>
        <v/>
      </c>
      <c r="M389">
        <f>VLOOKUP(B389,[7]Sheet2!$A:$C,3,0)</f>
        <v/>
      </c>
      <c r="N389">
        <f>VLOOKUP(A389,'[8]Master-April24'!$A:$AP,42,0)</f>
        <v/>
      </c>
    </row>
    <row r="390">
      <c r="A390" t="inlineStr">
        <is>
          <t>4141-EACH</t>
        </is>
      </c>
      <c r="B390" t="inlineStr">
        <is>
          <t>B07Q84PXRP</t>
        </is>
      </c>
      <c r="C390" t="n">
        <v>1</v>
      </c>
      <c r="D390" t="n">
        <v>4141</v>
      </c>
      <c r="G390">
        <f>VLOOKUP(D390,[6]Sheet1!$B:$X,16,0)</f>
        <v/>
      </c>
      <c r="H390">
        <f>G390/C390</f>
        <v/>
      </c>
      <c r="M390">
        <f>VLOOKUP(B390,[7]Sheet2!$A:$C,3,0)</f>
        <v/>
      </c>
      <c r="N390">
        <f>VLOOKUP(A390,'[8]Master-April24'!$A:$AP,42,0)</f>
        <v/>
      </c>
    </row>
    <row r="391">
      <c r="A391" t="inlineStr">
        <is>
          <t>767-PACK2</t>
        </is>
      </c>
      <c r="B391" t="inlineStr">
        <is>
          <t>B08F7GX9TV</t>
        </is>
      </c>
      <c r="C391" t="n">
        <v>2</v>
      </c>
      <c r="D391" t="n">
        <v>767</v>
      </c>
      <c r="E391">
        <f>VLOOKUP(D391,[6]Sheet1!$B:$X,23,0)</f>
        <v/>
      </c>
      <c r="F391">
        <f>E391/C391</f>
        <v/>
      </c>
      <c r="G391">
        <f>VLOOKUP(D391,[6]Sheet1!$B:$X,16,0)</f>
        <v/>
      </c>
      <c r="H391">
        <f>G391/C391</f>
        <v/>
      </c>
      <c r="M391">
        <f>VLOOKUP(B391,[7]Sheet2!$A:$C,3,0)</f>
        <v/>
      </c>
      <c r="N391">
        <f>VLOOKUP(A391,'[8]Master-April24'!$A:$AP,42,0)</f>
        <v/>
      </c>
    </row>
    <row r="392">
      <c r="A392" t="inlineStr">
        <is>
          <t>608-PACK2</t>
        </is>
      </c>
      <c r="B392" t="inlineStr">
        <is>
          <t>B00X2JSBLQ</t>
        </is>
      </c>
      <c r="C392" t="n">
        <v>2</v>
      </c>
      <c r="D392" t="n">
        <v>608</v>
      </c>
      <c r="E392">
        <f>VLOOKUP(D392,[6]Sheet1!$B:$X,23,0)</f>
        <v/>
      </c>
      <c r="F392">
        <f>E392/C392</f>
        <v/>
      </c>
      <c r="G392">
        <f>VLOOKUP(D392,[6]Sheet1!$B:$X,16,0)</f>
        <v/>
      </c>
      <c r="H392">
        <f>G392/C392</f>
        <v/>
      </c>
      <c r="M392">
        <f>VLOOKUP(B392,[7]Sheet2!$A:$C,3,0)</f>
        <v/>
      </c>
      <c r="N392">
        <f>VLOOKUP(A392,'[8]Master-April24'!$A:$AP,42,0)</f>
        <v/>
      </c>
    </row>
    <row r="393">
      <c r="A393" t="inlineStr">
        <is>
          <t>3126-SET6</t>
        </is>
      </c>
      <c r="B393" t="inlineStr">
        <is>
          <t>B07T9PH2FD</t>
        </is>
      </c>
      <c r="C393" t="n">
        <v>6</v>
      </c>
      <c r="D393" t="n">
        <v>3126</v>
      </c>
      <c r="G393">
        <f>VLOOKUP(D393,[6]Sheet1!$B:$X,16,0)</f>
        <v/>
      </c>
      <c r="H393">
        <f>G393/C393</f>
        <v/>
      </c>
      <c r="M393">
        <f>VLOOKUP(B393,[7]Sheet2!$A:$C,3,0)</f>
        <v/>
      </c>
      <c r="N393">
        <f>VLOOKUP(A393,'[8]Master-April24'!$A:$AP,42,0)</f>
        <v/>
      </c>
    </row>
    <row r="394">
      <c r="A394" t="inlineStr">
        <is>
          <t>2011-PACK2</t>
        </is>
      </c>
      <c r="B394" t="inlineStr">
        <is>
          <t>B08GWV8J5S</t>
        </is>
      </c>
      <c r="C394" t="n">
        <v>2</v>
      </c>
      <c r="D394" t="n">
        <v>2011</v>
      </c>
      <c r="E394">
        <f>VLOOKUP(D394,[6]Sheet1!$B:$X,23,0)</f>
        <v/>
      </c>
      <c r="F394">
        <f>E394/C394</f>
        <v/>
      </c>
      <c r="G394">
        <f>VLOOKUP(D394,[6]Sheet1!$B:$X,16,0)</f>
        <v/>
      </c>
      <c r="H394">
        <f>G394/C394</f>
        <v/>
      </c>
      <c r="M394">
        <f>VLOOKUP(B394,[7]Sheet2!$A:$C,3,0)</f>
        <v/>
      </c>
      <c r="N394">
        <f>VLOOKUP(A394,'[8]Master-April24'!$A:$AP,42,0)</f>
        <v/>
      </c>
    </row>
    <row r="395">
      <c r="A395" t="inlineStr">
        <is>
          <t>321-PACK4</t>
        </is>
      </c>
      <c r="B395" t="inlineStr">
        <is>
          <t>B08FPHTGDD</t>
        </is>
      </c>
      <c r="C395" t="n">
        <v>4</v>
      </c>
      <c r="D395" t="n">
        <v>321</v>
      </c>
      <c r="E395">
        <f>VLOOKUP(D395,[6]Sheet1!$B:$X,23,0)</f>
        <v/>
      </c>
      <c r="F395">
        <f>E395/C395</f>
        <v/>
      </c>
      <c r="G395">
        <f>VLOOKUP(D395,[6]Sheet1!$B:$X,16,0)</f>
        <v/>
      </c>
      <c r="H395">
        <f>G395/C395</f>
        <v/>
      </c>
      <c r="M395">
        <f>VLOOKUP(B395,[7]Sheet2!$A:$C,3,0)</f>
        <v/>
      </c>
      <c r="N395">
        <f>VLOOKUP(A395,'[8]Master-April24'!$A:$AP,42,0)</f>
        <v/>
      </c>
    </row>
    <row r="396">
      <c r="A396" t="inlineStr">
        <is>
          <t>1614-PACK2</t>
        </is>
      </c>
      <c r="B396" t="inlineStr">
        <is>
          <t>B08DL3ZP26</t>
        </is>
      </c>
      <c r="C396" t="n">
        <v>2</v>
      </c>
      <c r="D396" t="n">
        <v>1614</v>
      </c>
      <c r="E396">
        <f>VLOOKUP(D396,[6]Sheet1!$B:$X,23,0)</f>
        <v/>
      </c>
      <c r="F396">
        <f>E396/C396</f>
        <v/>
      </c>
      <c r="G396">
        <f>VLOOKUP(D396,[6]Sheet1!$B:$X,16,0)</f>
        <v/>
      </c>
      <c r="H396">
        <f>G396/C396</f>
        <v/>
      </c>
      <c r="M396">
        <f>VLOOKUP(B396,[7]Sheet2!$A:$C,3,0)</f>
        <v/>
      </c>
      <c r="N396">
        <f>VLOOKUP(A396,'[8]Master-April24'!$A:$AP,42,0)</f>
        <v/>
      </c>
    </row>
    <row r="397">
      <c r="A397" t="inlineStr">
        <is>
          <t>3012-EACH</t>
        </is>
      </c>
      <c r="B397" t="inlineStr">
        <is>
          <t>B01N8POJPJ</t>
        </is>
      </c>
      <c r="C397" t="n">
        <v>1</v>
      </c>
      <c r="D397" t="n">
        <v>3012</v>
      </c>
      <c r="E397">
        <f>VLOOKUP(D397,[6]Sheet1!$B:$X,23,0)</f>
        <v/>
      </c>
      <c r="F397">
        <f>E397/C397</f>
        <v/>
      </c>
      <c r="G397">
        <f>VLOOKUP(D397,[6]Sheet1!$B:$X,16,0)</f>
        <v/>
      </c>
      <c r="H397">
        <f>G397/C397</f>
        <v/>
      </c>
      <c r="M397">
        <f>VLOOKUP(B397,[7]Sheet2!$A:$C,3,0)</f>
        <v/>
      </c>
      <c r="N397">
        <f>VLOOKUP(A397,'[8]Master-April24'!$A:$AP,42,0)</f>
        <v/>
      </c>
    </row>
    <row r="398">
      <c r="A398" t="inlineStr">
        <is>
          <t>2056-EACH</t>
        </is>
      </c>
      <c r="B398" t="inlineStr">
        <is>
          <t>B0DH6D6Z17</t>
        </is>
      </c>
      <c r="C398" t="n">
        <v>1</v>
      </c>
      <c r="D398" t="n">
        <v>2056</v>
      </c>
      <c r="E398">
        <f>VLOOKUP(D398,[6]Sheet1!$B:$X,23,0)</f>
        <v/>
      </c>
      <c r="F398">
        <f>E398/C398</f>
        <v/>
      </c>
      <c r="G398">
        <f>VLOOKUP(D398,[6]Sheet1!$B:$X,16,0)</f>
        <v/>
      </c>
      <c r="H398">
        <f>G398/C398</f>
        <v/>
      </c>
      <c r="M398">
        <f>VLOOKUP(B398,[7]Sheet2!$A:$C,3,0)</f>
        <v/>
      </c>
      <c r="N398">
        <f>VLOOKUP(A398,'[8]Master-April24'!$A:$AP,42,0)</f>
        <v/>
      </c>
    </row>
    <row r="399">
      <c r="A399" t="inlineStr">
        <is>
          <t>215-EACH</t>
        </is>
      </c>
      <c r="B399" t="inlineStr">
        <is>
          <t>B0019IGLC8</t>
        </is>
      </c>
      <c r="C399" t="n">
        <v>1</v>
      </c>
      <c r="D399" t="n">
        <v>215</v>
      </c>
      <c r="E399">
        <f>VLOOKUP(D399,[6]Sheet1!$B:$X,23,0)</f>
        <v/>
      </c>
      <c r="F399">
        <f>E399/C399</f>
        <v/>
      </c>
      <c r="G399">
        <f>VLOOKUP(D399,[6]Sheet1!$B:$X,16,0)</f>
        <v/>
      </c>
      <c r="H399">
        <f>G399/C399</f>
        <v/>
      </c>
      <c r="M399">
        <f>VLOOKUP(B399,[7]Sheet2!$A:$C,3,0)</f>
        <v/>
      </c>
      <c r="N399">
        <f>VLOOKUP(A399,'[8]Master-April24'!$A:$AP,42,0)</f>
        <v/>
      </c>
    </row>
    <row r="400">
      <c r="A400" t="inlineStr">
        <is>
          <t>3137-EACH</t>
        </is>
      </c>
      <c r="B400" t="inlineStr">
        <is>
          <t>B07Q5VS39Q</t>
        </is>
      </c>
      <c r="C400" t="n">
        <v>1</v>
      </c>
      <c r="D400" t="n">
        <v>3137</v>
      </c>
      <c r="G400">
        <f>VLOOKUP(D400,[6]Sheet1!$B:$X,16,0)</f>
        <v/>
      </c>
      <c r="H400">
        <f>G400/C400</f>
        <v/>
      </c>
      <c r="M400">
        <f>VLOOKUP(B400,[7]Sheet2!$A:$C,3,0)</f>
        <v/>
      </c>
      <c r="N400">
        <f>VLOOKUP(A400,'[8]Master-April24'!$A:$AP,42,0)</f>
        <v/>
      </c>
    </row>
    <row r="401">
      <c r="A401" t="inlineStr">
        <is>
          <t>5080-PACK4</t>
        </is>
      </c>
      <c r="B401" t="inlineStr">
        <is>
          <t>B094PW68GT</t>
        </is>
      </c>
      <c r="C401" t="n">
        <v>4</v>
      </c>
      <c r="D401" t="n">
        <v>5080</v>
      </c>
      <c r="G401">
        <f>VLOOKUP(D401,[6]Sheet1!$B:$X,16,0)</f>
        <v/>
      </c>
      <c r="H401">
        <f>G401/C401</f>
        <v/>
      </c>
      <c r="M401">
        <f>VLOOKUP(B401,[7]Sheet2!$A:$C,3,0)</f>
        <v/>
      </c>
      <c r="N401">
        <f>VLOOKUP(A401,'[8]Master-April24'!$A:$AP,42,0)</f>
        <v/>
      </c>
    </row>
    <row r="402">
      <c r="A402" t="inlineStr">
        <is>
          <t>4151-EACH</t>
        </is>
      </c>
      <c r="B402" t="inlineStr">
        <is>
          <t>B07Q5VRB3P</t>
        </is>
      </c>
      <c r="C402" t="n">
        <v>1</v>
      </c>
      <c r="D402" t="n">
        <v>4151</v>
      </c>
      <c r="G402">
        <f>VLOOKUP(D402,[6]Sheet1!$B:$X,16,0)</f>
        <v/>
      </c>
      <c r="H402">
        <f>G402/C402</f>
        <v/>
      </c>
      <c r="M402">
        <f>VLOOKUP(B402,[7]Sheet2!$A:$C,3,0)</f>
        <v/>
      </c>
      <c r="N402">
        <f>VLOOKUP(A402,'[8]Master-April24'!$A:$AP,42,0)</f>
        <v/>
      </c>
    </row>
    <row r="403">
      <c r="A403" t="inlineStr">
        <is>
          <t>508-PACK2</t>
        </is>
      </c>
      <c r="B403" t="inlineStr">
        <is>
          <t>B09C7TDTY1</t>
        </is>
      </c>
      <c r="C403" t="n">
        <v>2</v>
      </c>
      <c r="D403" t="n">
        <v>508</v>
      </c>
      <c r="G403">
        <f>VLOOKUP(D403,[6]Sheet1!$B:$X,16,0)</f>
        <v/>
      </c>
      <c r="H403">
        <f>G403/C403</f>
        <v/>
      </c>
      <c r="M403">
        <f>VLOOKUP(B403,[7]Sheet2!$A:$C,3,0)</f>
        <v/>
      </c>
      <c r="N403">
        <f>VLOOKUP(A403,'[8]Master-April24'!$A:$AP,42,0)</f>
        <v/>
      </c>
    </row>
    <row r="404">
      <c r="A404" t="inlineStr">
        <is>
          <t>5087-PACK2</t>
        </is>
      </c>
      <c r="B404" t="inlineStr">
        <is>
          <t>B09C11F6V4</t>
        </is>
      </c>
      <c r="C404" t="n">
        <v>2</v>
      </c>
      <c r="D404" t="n">
        <v>5087</v>
      </c>
      <c r="G404">
        <f>VLOOKUP(D404,[6]Sheet1!$B:$X,16,0)</f>
        <v/>
      </c>
      <c r="H404">
        <f>G404/C404</f>
        <v/>
      </c>
      <c r="M404">
        <f>VLOOKUP(B404,[7]Sheet2!$A:$C,3,0)</f>
        <v/>
      </c>
      <c r="N404">
        <f>VLOOKUP(A404,'[8]Master-April24'!$A:$AP,42,0)</f>
        <v/>
      </c>
    </row>
    <row r="405">
      <c r="A405" t="inlineStr">
        <is>
          <t>810-PP-PACK2</t>
        </is>
      </c>
      <c r="B405" t="inlineStr">
        <is>
          <t>B0BPJTBHZN</t>
        </is>
      </c>
      <c r="C405" t="n">
        <v>2</v>
      </c>
      <c r="D405" t="n">
        <v>810</v>
      </c>
      <c r="E405">
        <f>VLOOKUP(D405,[6]Sheet1!$B:$X,23,0)</f>
        <v/>
      </c>
      <c r="F405">
        <f>E405/C405</f>
        <v/>
      </c>
      <c r="G405">
        <f>VLOOKUP(D405,[6]Sheet1!$B:$X,16,0)</f>
        <v/>
      </c>
      <c r="H405">
        <f>G405/C405</f>
        <v/>
      </c>
      <c r="M405">
        <f>VLOOKUP(B405,[7]Sheet2!$A:$C,3,0)</f>
        <v/>
      </c>
      <c r="N405">
        <f>VLOOKUP(A405,'[8]Master-April24'!$A:$AP,42,0)</f>
        <v/>
      </c>
    </row>
    <row r="406">
      <c r="A406" t="inlineStr">
        <is>
          <t>2519-EACH</t>
        </is>
      </c>
      <c r="B406" t="inlineStr">
        <is>
          <t>B003BSBG5Q</t>
        </is>
      </c>
      <c r="C406" t="n">
        <v>1</v>
      </c>
      <c r="D406" t="n">
        <v>2519</v>
      </c>
      <c r="E406">
        <f>VLOOKUP(D406,[6]Sheet1!$B:$X,23,0)</f>
        <v/>
      </c>
      <c r="F406">
        <f>E406/C406</f>
        <v/>
      </c>
      <c r="G406">
        <f>VLOOKUP(D406,[6]Sheet1!$B:$X,16,0)</f>
        <v/>
      </c>
      <c r="H406">
        <f>G406/C406</f>
        <v/>
      </c>
      <c r="M406">
        <f>VLOOKUP(B406,[7]Sheet2!$A:$C,3,0)</f>
        <v/>
      </c>
      <c r="N406">
        <f>VLOOKUP(A406,'[8]Master-April24'!$A:$AP,42,0)</f>
        <v/>
      </c>
    </row>
    <row r="407">
      <c r="A407" t="inlineStr">
        <is>
          <t>5077-A-PACK4</t>
        </is>
      </c>
      <c r="B407" t="inlineStr">
        <is>
          <t>B08DFHV66S</t>
        </is>
      </c>
      <c r="C407" t="n">
        <v>4</v>
      </c>
      <c r="D407" t="inlineStr">
        <is>
          <t>5077-A</t>
        </is>
      </c>
      <c r="G407">
        <f>VLOOKUP(D407,[6]Sheet1!$B:$X,16,0)</f>
        <v/>
      </c>
      <c r="H407">
        <f>G407/C407</f>
        <v/>
      </c>
      <c r="M407">
        <f>VLOOKUP(B407,[7]Sheet2!$A:$C,3,0)</f>
        <v/>
      </c>
      <c r="N407">
        <f>VLOOKUP(A407,'[8]Master-April24'!$A:$AP,42,0)</f>
        <v/>
      </c>
    </row>
    <row r="408">
      <c r="A408" t="inlineStr">
        <is>
          <t>2080-SET3</t>
        </is>
      </c>
      <c r="B408" t="inlineStr">
        <is>
          <t>B07RZMHDSJ</t>
        </is>
      </c>
      <c r="C408" t="n">
        <v>3</v>
      </c>
      <c r="D408" t="n">
        <v>2080</v>
      </c>
      <c r="E408">
        <f>VLOOKUP(D408,[6]Sheet1!$B:$X,23,0)</f>
        <v/>
      </c>
      <c r="F408">
        <f>E408/C408</f>
        <v/>
      </c>
      <c r="G408">
        <f>VLOOKUP(D408,[6]Sheet1!$B:$X,16,0)</f>
        <v/>
      </c>
      <c r="H408">
        <f>G408/C408</f>
        <v/>
      </c>
      <c r="M408">
        <f>VLOOKUP(B408,[7]Sheet2!$A:$C,3,0)</f>
        <v/>
      </c>
      <c r="N408">
        <f>VLOOKUP(A408,'[8]Master-April24'!$A:$AP,42,0)</f>
        <v/>
      </c>
    </row>
    <row r="409">
      <c r="A409" t="inlineStr">
        <is>
          <t>1753-PACK3</t>
        </is>
      </c>
      <c r="B409" t="inlineStr">
        <is>
          <t>B00NWWHE6Q</t>
        </is>
      </c>
      <c r="C409" t="n">
        <v>3</v>
      </c>
      <c r="D409" t="n">
        <v>1753</v>
      </c>
      <c r="E409">
        <f>VLOOKUP(D409,[6]Sheet1!$B:$X,23,0)</f>
        <v/>
      </c>
      <c r="F409">
        <f>E409/C409</f>
        <v/>
      </c>
      <c r="G409">
        <f>VLOOKUP(D409,[6]Sheet1!$B:$X,16,0)</f>
        <v/>
      </c>
      <c r="H409">
        <f>G409/C409</f>
        <v/>
      </c>
      <c r="M409">
        <f>VLOOKUP(B409,[7]Sheet2!$A:$C,3,0)</f>
        <v/>
      </c>
      <c r="N409">
        <f>VLOOKUP(A409,'[8]Master-April24'!$A:$AP,42,0)</f>
        <v/>
      </c>
    </row>
    <row r="410">
      <c r="A410" t="inlineStr">
        <is>
          <t>3190-PACK4</t>
        </is>
      </c>
      <c r="B410" t="inlineStr">
        <is>
          <t>B08DPXR889</t>
        </is>
      </c>
      <c r="C410" t="n">
        <v>4</v>
      </c>
      <c r="D410" t="n">
        <v>3190</v>
      </c>
      <c r="G410">
        <f>VLOOKUP(D410,[6]Sheet1!$B:$X,16,0)</f>
        <v/>
      </c>
      <c r="H410">
        <f>G410/C410</f>
        <v/>
      </c>
      <c r="M410">
        <f>VLOOKUP(B410,[7]Sheet2!$A:$C,3,0)</f>
        <v/>
      </c>
      <c r="N410">
        <f>VLOOKUP(A410,'[8]Master-April24'!$A:$AP,42,0)</f>
        <v/>
      </c>
    </row>
    <row r="411">
      <c r="A411" t="inlineStr">
        <is>
          <t>1293-EACH</t>
        </is>
      </c>
      <c r="B411" t="inlineStr">
        <is>
          <t>B0B9PNPMH2</t>
        </is>
      </c>
      <c r="C411" t="n">
        <v>1</v>
      </c>
      <c r="D411" t="n">
        <v>1293</v>
      </c>
      <c r="E411">
        <f>VLOOKUP(D411,[6]Sheet1!$B:$X,23,0)</f>
        <v/>
      </c>
      <c r="F411">
        <f>E411/C411</f>
        <v/>
      </c>
      <c r="G411">
        <f>VLOOKUP(D411,[6]Sheet1!$B:$X,16,0)</f>
        <v/>
      </c>
      <c r="H411">
        <f>G411/C411</f>
        <v/>
      </c>
      <c r="M411">
        <f>VLOOKUP(B411,[7]Sheet2!$A:$C,3,0)</f>
        <v/>
      </c>
      <c r="N411">
        <f>VLOOKUP(A411,'[8]Master-April24'!$A:$AP,42,0)</f>
        <v/>
      </c>
    </row>
    <row r="412">
      <c r="A412" t="inlineStr">
        <is>
          <t>3004-EACH</t>
        </is>
      </c>
      <c r="B412" t="inlineStr">
        <is>
          <t>B07RGMD182</t>
        </is>
      </c>
      <c r="C412" t="n">
        <v>1</v>
      </c>
      <c r="D412" t="n">
        <v>3004</v>
      </c>
      <c r="E412">
        <f>VLOOKUP(D412,[6]Sheet1!$B:$X,23,0)</f>
        <v/>
      </c>
      <c r="F412">
        <f>E412/C412</f>
        <v/>
      </c>
      <c r="G412">
        <f>VLOOKUP(D412,[6]Sheet1!$B:$X,16,0)</f>
        <v/>
      </c>
      <c r="H412">
        <f>G412/C412</f>
        <v/>
      </c>
      <c r="M412">
        <f>VLOOKUP(B412,[7]Sheet2!$A:$C,3,0)</f>
        <v/>
      </c>
      <c r="N412">
        <f>VLOOKUP(A412,'[8]Master-April24'!$A:$AP,42,0)</f>
        <v/>
      </c>
    </row>
    <row r="413">
      <c r="A413" t="inlineStr">
        <is>
          <t>3169-SET6</t>
        </is>
      </c>
      <c r="B413" t="inlineStr">
        <is>
          <t>B07RX2FHFP</t>
        </is>
      </c>
      <c r="C413" t="n">
        <v>6</v>
      </c>
      <c r="D413" t="n">
        <v>3169</v>
      </c>
      <c r="G413">
        <f>VLOOKUP(D413,[6]Sheet1!$B:$X,16,0)</f>
        <v/>
      </c>
      <c r="H413">
        <f>G413/C413</f>
        <v/>
      </c>
      <c r="M413">
        <f>VLOOKUP(B413,[7]Sheet2!$A:$C,3,0)</f>
        <v/>
      </c>
      <c r="N413">
        <f>VLOOKUP(A413,'[8]Master-April24'!$A:$AP,42,0)</f>
        <v/>
      </c>
    </row>
    <row r="414">
      <c r="A414" t="inlineStr">
        <is>
          <t>3364-SET2-BAZIC</t>
        </is>
      </c>
      <c r="B414" t="inlineStr">
        <is>
          <t>B002K42BII</t>
        </is>
      </c>
      <c r="C414" t="n">
        <v>2</v>
      </c>
      <c r="D414" t="n">
        <v>3364</v>
      </c>
      <c r="G414">
        <f>VLOOKUP(D414,[6]Sheet1!$B:$X,16,0)</f>
        <v/>
      </c>
      <c r="H414">
        <f>G414/C414</f>
        <v/>
      </c>
      <c r="M414">
        <f>VLOOKUP(B414,[7]Sheet2!$A:$C,3,0)</f>
        <v/>
      </c>
      <c r="N414">
        <f>VLOOKUP(A414,'[8]Master-April24'!$A:$AP,42,0)</f>
        <v/>
      </c>
    </row>
    <row r="415">
      <c r="A415" t="inlineStr">
        <is>
          <t>809--SET6</t>
        </is>
      </c>
      <c r="B415" t="inlineStr">
        <is>
          <t>B09F18RK89</t>
        </is>
      </c>
      <c r="C415" t="n">
        <v>6</v>
      </c>
      <c r="D415" t="inlineStr">
        <is>
          <t>809-</t>
        </is>
      </c>
      <c r="E415">
        <f>VLOOKUP(D415,[6]Sheet1!$B:$X,23,0)</f>
        <v/>
      </c>
      <c r="F415">
        <f>E415/C415</f>
        <v/>
      </c>
      <c r="G415">
        <f>VLOOKUP(D415,[6]Sheet1!$B:$X,16,0)</f>
        <v/>
      </c>
      <c r="H415">
        <f>G415/C415</f>
        <v/>
      </c>
      <c r="M415">
        <f>VLOOKUP(B415,[7]Sheet2!$A:$C,3,0)</f>
        <v/>
      </c>
      <c r="N415">
        <f>VLOOKUP(A415,'[8]Master-April24'!$A:$AP,42,0)</f>
        <v/>
      </c>
    </row>
    <row r="416">
      <c r="A416" t="inlineStr">
        <is>
          <t>4142-EACH</t>
        </is>
      </c>
      <c r="B416" t="inlineStr">
        <is>
          <t>B07Q3T595W</t>
        </is>
      </c>
      <c r="C416" t="n">
        <v>1</v>
      </c>
      <c r="D416" t="n">
        <v>4142</v>
      </c>
      <c r="G416">
        <f>VLOOKUP(D416,[6]Sheet1!$B:$X,16,0)</f>
        <v/>
      </c>
      <c r="H416">
        <f>G416/C416</f>
        <v/>
      </c>
      <c r="M416">
        <f>VLOOKUP(B416,[7]Sheet2!$A:$C,3,0)</f>
        <v/>
      </c>
      <c r="N416">
        <f>VLOOKUP(A416,'[8]Master-April24'!$A:$AP,42,0)</f>
        <v/>
      </c>
    </row>
    <row r="417">
      <c r="A417" t="inlineStr">
        <is>
          <t>622-SET6</t>
        </is>
      </c>
      <c r="B417" t="inlineStr">
        <is>
          <t>B07SFZY4T8</t>
        </is>
      </c>
      <c r="C417" t="n">
        <v>6</v>
      </c>
      <c r="D417" t="n">
        <v>622</v>
      </c>
      <c r="E417">
        <f>VLOOKUP(D417,[6]Sheet1!$B:$X,23,0)</f>
        <v/>
      </c>
      <c r="F417">
        <f>E417/C417</f>
        <v/>
      </c>
      <c r="G417">
        <f>VLOOKUP(D417,[6]Sheet1!$B:$X,16,0)</f>
        <v/>
      </c>
      <c r="H417">
        <f>G417/C417</f>
        <v/>
      </c>
      <c r="M417">
        <f>VLOOKUP(B417,[7]Sheet2!$A:$C,3,0)</f>
        <v/>
      </c>
      <c r="N417">
        <f>VLOOKUP(A417,'[8]Master-April24'!$A:$AP,42,0)</f>
        <v/>
      </c>
    </row>
    <row r="418">
      <c r="A418" t="inlineStr">
        <is>
          <t>2405-EACH</t>
        </is>
      </c>
      <c r="B418" t="inlineStr">
        <is>
          <t>B003BUK0UG</t>
        </is>
      </c>
      <c r="C418" t="n">
        <v>1</v>
      </c>
      <c r="D418" t="n">
        <v>2405</v>
      </c>
      <c r="G418">
        <f>VLOOKUP(D418,[6]Sheet1!$B:$X,16,0)</f>
        <v/>
      </c>
      <c r="H418">
        <f>G418/C418</f>
        <v/>
      </c>
      <c r="M418">
        <f>VLOOKUP(B418,[7]Sheet2!$A:$C,3,0)</f>
        <v/>
      </c>
      <c r="N418">
        <f>VLOOKUP(A418,'[8]Master-April24'!$A:$AP,42,0)</f>
        <v/>
      </c>
    </row>
    <row r="419">
      <c r="A419" t="inlineStr">
        <is>
          <t>557-EACH</t>
        </is>
      </c>
      <c r="B419" t="inlineStr">
        <is>
          <t>B0019IKABG</t>
        </is>
      </c>
      <c r="C419" t="n">
        <v>1</v>
      </c>
      <c r="D419" t="n">
        <v>557</v>
      </c>
      <c r="G419">
        <f>VLOOKUP(D419,[6]Sheet1!$B:$X,16,0)</f>
        <v/>
      </c>
      <c r="H419">
        <f>G419/C419</f>
        <v/>
      </c>
      <c r="M419">
        <f>VLOOKUP(B419,[7]Sheet2!$A:$C,3,0)</f>
        <v/>
      </c>
      <c r="N419">
        <f>VLOOKUP(A419,'[8]Master-April24'!$A:$AP,42,0)</f>
        <v/>
      </c>
    </row>
    <row r="420">
      <c r="A420" t="inlineStr">
        <is>
          <t>808-PACK4</t>
        </is>
      </c>
      <c r="B420" t="inlineStr">
        <is>
          <t>B09DNNNHHH</t>
        </is>
      </c>
      <c r="C420" t="n">
        <v>4</v>
      </c>
      <c r="D420" t="n">
        <v>808</v>
      </c>
      <c r="E420">
        <f>VLOOKUP(D420,[6]Sheet1!$B:$X,23,0)</f>
        <v/>
      </c>
      <c r="F420">
        <f>E420/C420</f>
        <v/>
      </c>
      <c r="G420">
        <f>VLOOKUP(D420,[6]Sheet1!$B:$X,16,0)</f>
        <v/>
      </c>
      <c r="H420">
        <f>G420/C420</f>
        <v/>
      </c>
      <c r="M420">
        <f>VLOOKUP(B420,[7]Sheet2!$A:$C,3,0)</f>
        <v/>
      </c>
      <c r="N420">
        <f>VLOOKUP(A420,'[8]Master-April24'!$A:$AP,42,0)</f>
        <v/>
      </c>
    </row>
    <row r="421">
      <c r="A421" t="inlineStr">
        <is>
          <t>804-YELLOW-PACK2</t>
        </is>
      </c>
      <c r="B421" t="inlineStr">
        <is>
          <t>B0B23GZH2L</t>
        </is>
      </c>
      <c r="C421" t="n">
        <v>2</v>
      </c>
      <c r="D421" t="inlineStr">
        <is>
          <t>804-YELLOW</t>
        </is>
      </c>
      <c r="E421">
        <f>VLOOKUP(D421,[6]Sheet1!$B:$X,23,0)</f>
        <v/>
      </c>
      <c r="F421">
        <f>E421/C421</f>
        <v/>
      </c>
      <c r="G421">
        <f>VLOOKUP(D421,[6]Sheet1!$B:$X,16,0)</f>
        <v/>
      </c>
      <c r="H421">
        <f>G421/C421</f>
        <v/>
      </c>
      <c r="M421">
        <f>VLOOKUP(B421,[7]Sheet2!$A:$C,3,0)</f>
        <v/>
      </c>
      <c r="N421">
        <f>VLOOKUP(A421,'[8]Master-April24'!$A:$AP,42,0)</f>
        <v/>
      </c>
    </row>
    <row r="422">
      <c r="A422" t="inlineStr">
        <is>
          <t>6100-EACH-M2</t>
        </is>
      </c>
      <c r="B422" t="inlineStr">
        <is>
          <t>B00N7JGSHU</t>
        </is>
      </c>
      <c r="C422" t="n">
        <v>1</v>
      </c>
      <c r="D422" t="n">
        <v>6100</v>
      </c>
      <c r="G422">
        <f>VLOOKUP(D422,[6]Sheet1!$B:$X,16,0)</f>
        <v/>
      </c>
      <c r="H422">
        <f>G422/C422</f>
        <v/>
      </c>
      <c r="M422">
        <f>VLOOKUP(B422,[7]Sheet2!$A:$C,3,0)</f>
        <v/>
      </c>
      <c r="N422">
        <f>VLOOKUP(A422,'[8]Master-April24'!$A:$AP,42,0)</f>
        <v/>
      </c>
    </row>
    <row r="423">
      <c r="A423" t="inlineStr">
        <is>
          <t>2211-SET4</t>
        </is>
      </c>
      <c r="B423" t="inlineStr">
        <is>
          <t>B004BFFSYS</t>
        </is>
      </c>
      <c r="C423" t="n">
        <v>4</v>
      </c>
      <c r="D423" t="n">
        <v>2211</v>
      </c>
      <c r="E423">
        <f>VLOOKUP(D423,[6]Sheet1!$B:$X,23,0)</f>
        <v/>
      </c>
      <c r="F423">
        <f>E423/C423</f>
        <v/>
      </c>
      <c r="G423">
        <f>VLOOKUP(D423,[6]Sheet1!$B:$X,16,0)</f>
        <v/>
      </c>
      <c r="H423">
        <f>G423/C423</f>
        <v/>
      </c>
      <c r="M423">
        <f>VLOOKUP(B423,[7]Sheet2!$A:$C,3,0)</f>
        <v/>
      </c>
      <c r="N423">
        <f>VLOOKUP(A423,'[8]Master-April24'!$A:$AP,42,0)</f>
        <v/>
      </c>
    </row>
    <row r="424">
      <c r="A424" t="inlineStr">
        <is>
          <t>4411-SET4</t>
        </is>
      </c>
      <c r="B424" t="inlineStr">
        <is>
          <t>B07S8ZBSMN</t>
        </is>
      </c>
      <c r="C424" t="n">
        <v>4</v>
      </c>
      <c r="D424" t="n">
        <v>4411</v>
      </c>
      <c r="E424">
        <f>VLOOKUP(D424,[6]Sheet1!$B:$X,23,0)</f>
        <v/>
      </c>
      <c r="F424">
        <f>E424/C424</f>
        <v/>
      </c>
      <c r="G424">
        <f>VLOOKUP(D424,[6]Sheet1!$B:$X,16,0)</f>
        <v/>
      </c>
      <c r="H424">
        <f>G424/C424</f>
        <v/>
      </c>
      <c r="M424">
        <f>VLOOKUP(B424,[7]Sheet2!$A:$C,3,0)</f>
        <v/>
      </c>
      <c r="N424">
        <f>VLOOKUP(A424,'[8]Master-April24'!$A:$AP,42,0)</f>
        <v/>
      </c>
    </row>
    <row r="425">
      <c r="A425" t="inlineStr">
        <is>
          <t>1201-PACK2</t>
        </is>
      </c>
      <c r="B425" t="inlineStr">
        <is>
          <t>B08FRRVXYG</t>
        </is>
      </c>
      <c r="C425" t="n">
        <v>2</v>
      </c>
      <c r="D425" t="n">
        <v>1201</v>
      </c>
      <c r="E425">
        <f>VLOOKUP(D425,[6]Sheet1!$B:$X,23,0)</f>
        <v/>
      </c>
      <c r="F425">
        <f>E425/C425</f>
        <v/>
      </c>
      <c r="G425">
        <f>VLOOKUP(D425,[6]Sheet1!$B:$X,16,0)</f>
        <v/>
      </c>
      <c r="H425">
        <f>G425/C425</f>
        <v/>
      </c>
      <c r="M425">
        <f>VLOOKUP(B425,[7]Sheet2!$A:$C,3,0)</f>
        <v/>
      </c>
      <c r="N425">
        <f>VLOOKUP(A425,'[8]Master-April24'!$A:$AP,42,0)</f>
        <v/>
      </c>
    </row>
    <row r="426">
      <c r="A426" t="inlineStr">
        <is>
          <t>2222-EACH</t>
        </is>
      </c>
      <c r="B426" t="inlineStr">
        <is>
          <t>B0D79X1M7W</t>
        </is>
      </c>
      <c r="C426" t="n">
        <v>1</v>
      </c>
      <c r="D426" t="n">
        <v>2222</v>
      </c>
      <c r="E426">
        <f>VLOOKUP(D426,[6]Sheet1!$B:$X,23,0)</f>
        <v/>
      </c>
      <c r="F426">
        <f>E426/C426</f>
        <v/>
      </c>
      <c r="G426">
        <f>VLOOKUP(D426,[6]Sheet1!$B:$X,16,0)</f>
        <v/>
      </c>
      <c r="H426">
        <f>G426/C426</f>
        <v/>
      </c>
      <c r="M426">
        <f>VLOOKUP(B426,[7]Sheet2!$A:$C,3,0)</f>
        <v/>
      </c>
      <c r="N426">
        <f>VLOOKUP(A426,'[8]Master-April24'!$A:$AP,42,0)</f>
        <v/>
      </c>
    </row>
    <row r="427">
      <c r="A427" t="inlineStr">
        <is>
          <t>803-SET4+804-SET6</t>
        </is>
      </c>
      <c r="B427" t="inlineStr">
        <is>
          <t>B08S5YS4WT</t>
        </is>
      </c>
      <c r="C427" t="n">
        <v>1</v>
      </c>
      <c r="D427" t="n">
        <v>803</v>
      </c>
      <c r="E427">
        <f>VLOOKUP(D427,[6]Sheet1!$B:$X,23,0)</f>
        <v/>
      </c>
      <c r="F427">
        <f>E427/C427</f>
        <v/>
      </c>
      <c r="G427">
        <f>VLOOKUP(D427,[6]Sheet1!$B:$X,16,0)</f>
        <v/>
      </c>
      <c r="H427">
        <f>G427/C427</f>
        <v/>
      </c>
      <c r="M427">
        <f>VLOOKUP(B427,[7]Sheet2!$A:$C,3,0)</f>
        <v/>
      </c>
      <c r="N427">
        <f>VLOOKUP(A427,'[8]Master-April24'!$A:$AP,42,0)</f>
        <v/>
      </c>
    </row>
    <row r="428">
      <c r="A428" t="inlineStr">
        <is>
          <t>1716-SET4</t>
        </is>
      </c>
      <c r="B428" t="inlineStr">
        <is>
          <t>B0CJMR5Y5L</t>
        </is>
      </c>
      <c r="C428" t="n">
        <v>4</v>
      </c>
      <c r="D428" t="n">
        <v>1716</v>
      </c>
      <c r="E428">
        <f>VLOOKUP(D428,[6]Sheet1!$B:$X,23,0)</f>
        <v/>
      </c>
      <c r="F428">
        <f>E428/C428</f>
        <v/>
      </c>
      <c r="G428">
        <f>VLOOKUP(D428,[6]Sheet1!$B:$X,16,0)</f>
        <v/>
      </c>
      <c r="H428">
        <f>G428/C428</f>
        <v/>
      </c>
      <c r="M428">
        <f>VLOOKUP(B428,[7]Sheet2!$A:$C,3,0)</f>
        <v/>
      </c>
      <c r="N428">
        <f>VLOOKUP(A428,'[8]Master-April24'!$A:$AP,42,0)</f>
        <v/>
      </c>
    </row>
    <row r="429">
      <c r="A429" t="inlineStr">
        <is>
          <t>3350-SET6</t>
        </is>
      </c>
      <c r="B429" t="inlineStr">
        <is>
          <t>B083NGQTVP</t>
        </is>
      </c>
      <c r="C429" t="n">
        <v>6</v>
      </c>
      <c r="D429" t="n">
        <v>3350</v>
      </c>
      <c r="G429">
        <f>VLOOKUP(D429,[6]Sheet1!$B:$X,16,0)</f>
        <v/>
      </c>
      <c r="H429">
        <f>G429/C429</f>
        <v/>
      </c>
      <c r="M429">
        <f>VLOOKUP(B429,[7]Sheet2!$A:$C,3,0)</f>
        <v/>
      </c>
      <c r="N429">
        <f>VLOOKUP(A429,'[8]Master-April24'!$A:$AP,42,0)</f>
        <v/>
      </c>
    </row>
    <row r="430">
      <c r="A430" t="inlineStr">
        <is>
          <t>2345-EACH</t>
        </is>
      </c>
      <c r="B430" t="inlineStr">
        <is>
          <t>B08L41SRH8</t>
        </is>
      </c>
      <c r="C430" t="n">
        <v>1</v>
      </c>
      <c r="D430" t="n">
        <v>2345</v>
      </c>
      <c r="E430">
        <f>VLOOKUP(D430,[6]Sheet1!$B:$X,23,0)</f>
        <v/>
      </c>
      <c r="F430">
        <f>E430/C430</f>
        <v/>
      </c>
      <c r="G430">
        <f>VLOOKUP(D430,[6]Sheet1!$B:$X,16,0)</f>
        <v/>
      </c>
      <c r="H430">
        <f>G430/C430</f>
        <v/>
      </c>
      <c r="M430">
        <f>VLOOKUP(B430,[7]Sheet2!$A:$C,3,0)</f>
        <v/>
      </c>
      <c r="N430">
        <f>VLOOKUP(A430,'[8]Master-April24'!$A:$AP,42,0)</f>
        <v/>
      </c>
    </row>
    <row r="431">
      <c r="A431" t="inlineStr">
        <is>
          <t>3141-PACK4</t>
        </is>
      </c>
      <c r="B431" t="inlineStr">
        <is>
          <t>B08DPYK8L8</t>
        </is>
      </c>
      <c r="C431" t="n">
        <v>4</v>
      </c>
      <c r="D431" t="n">
        <v>3141</v>
      </c>
      <c r="G431">
        <f>VLOOKUP(D431,[6]Sheet1!$B:$X,16,0)</f>
        <v/>
      </c>
      <c r="H431">
        <f>G431/C431</f>
        <v/>
      </c>
      <c r="M431">
        <f>VLOOKUP(B431,[7]Sheet2!$A:$C,3,0)</f>
        <v/>
      </c>
      <c r="N431">
        <f>VLOOKUP(A431,'[8]Master-April24'!$A:$AP,42,0)</f>
        <v/>
      </c>
    </row>
    <row r="432">
      <c r="A432" t="inlineStr">
        <is>
          <t>1217-EACH</t>
        </is>
      </c>
      <c r="B432" t="inlineStr">
        <is>
          <t>B07RZV667Y</t>
        </is>
      </c>
      <c r="C432" t="n">
        <v>1</v>
      </c>
      <c r="D432" t="n">
        <v>1217</v>
      </c>
      <c r="E432">
        <f>VLOOKUP(D432,[6]Sheet1!$B:$X,23,0)</f>
        <v/>
      </c>
      <c r="F432">
        <f>E432/C432</f>
        <v/>
      </c>
      <c r="G432">
        <f>VLOOKUP(D432,[6]Sheet1!$B:$X,16,0)</f>
        <v/>
      </c>
      <c r="H432">
        <f>G432/C432</f>
        <v/>
      </c>
      <c r="M432">
        <f>VLOOKUP(B432,[7]Sheet2!$A:$C,3,0)</f>
        <v/>
      </c>
      <c r="N432">
        <f>VLOOKUP(A432,'[8]Master-April24'!$A:$AP,42,0)</f>
        <v/>
      </c>
    </row>
    <row r="433">
      <c r="A433" t="inlineStr">
        <is>
          <t>5104-EACH</t>
        </is>
      </c>
      <c r="B433" t="inlineStr">
        <is>
          <t>B01GORCP4G</t>
        </is>
      </c>
      <c r="C433" t="n">
        <v>1</v>
      </c>
      <c r="D433" t="n">
        <v>5104</v>
      </c>
      <c r="E433">
        <f>VLOOKUP(D433,[6]Sheet1!$B:$X,23,0)</f>
        <v/>
      </c>
      <c r="F433">
        <f>E433/C433</f>
        <v/>
      </c>
      <c r="G433">
        <f>VLOOKUP(D433,[6]Sheet1!$B:$X,16,0)</f>
        <v/>
      </c>
      <c r="H433">
        <f>G433/C433</f>
        <v/>
      </c>
      <c r="M433">
        <f>VLOOKUP(B433,[7]Sheet2!$A:$C,3,0)</f>
        <v/>
      </c>
      <c r="N433">
        <f>VLOOKUP(A433,'[8]Master-April24'!$A:$AP,42,0)</f>
        <v/>
      </c>
    </row>
    <row r="434">
      <c r="A434" t="inlineStr">
        <is>
          <t>5039-PACK2</t>
        </is>
      </c>
      <c r="B434" t="inlineStr">
        <is>
          <t>B0CQMVKCTW</t>
        </is>
      </c>
      <c r="C434" t="n">
        <v>2</v>
      </c>
      <c r="D434" t="n">
        <v>5039</v>
      </c>
      <c r="G434">
        <f>VLOOKUP(D434,[6]Sheet1!$B:$X,16,0)</f>
        <v/>
      </c>
      <c r="H434">
        <f>G434/C434</f>
        <v/>
      </c>
      <c r="M434">
        <f>VLOOKUP(B434,[7]Sheet2!$A:$C,3,0)</f>
        <v/>
      </c>
      <c r="N434">
        <f>VLOOKUP(A434,'[8]Master-April24'!$A:$AP,42,0)</f>
        <v/>
      </c>
    </row>
    <row r="435">
      <c r="A435" t="inlineStr">
        <is>
          <t>5170-PACK2</t>
        </is>
      </c>
      <c r="B435" t="inlineStr">
        <is>
          <t>B08JQPGGLM</t>
        </is>
      </c>
      <c r="C435" t="n">
        <v>2</v>
      </c>
      <c r="D435" t="n">
        <v>5170</v>
      </c>
      <c r="E435">
        <f>VLOOKUP(D435,[6]Sheet1!$B:$X,23,0)</f>
        <v/>
      </c>
      <c r="F435">
        <f>E435/C435</f>
        <v/>
      </c>
      <c r="G435">
        <f>VLOOKUP(D435,[6]Sheet1!$B:$X,16,0)</f>
        <v/>
      </c>
      <c r="H435">
        <f>G435/C435</f>
        <v/>
      </c>
      <c r="M435">
        <f>VLOOKUP(B435,[7]Sheet2!$A:$C,3,0)</f>
        <v/>
      </c>
      <c r="N435">
        <f>VLOOKUP(A435,'[8]Master-April24'!$A:$AP,42,0)</f>
        <v/>
      </c>
    </row>
    <row r="436">
      <c r="A436" t="inlineStr">
        <is>
          <t>17083-EACH</t>
        </is>
      </c>
      <c r="B436" t="inlineStr">
        <is>
          <t>B07NDLQMM4</t>
        </is>
      </c>
      <c r="C436" t="n">
        <v>1</v>
      </c>
      <c r="D436" t="n">
        <v>17083</v>
      </c>
      <c r="E436">
        <f>VLOOKUP(D436,[6]Sheet1!$B:$X,23,0)</f>
        <v/>
      </c>
      <c r="F436">
        <f>E436/C436</f>
        <v/>
      </c>
      <c r="G436">
        <f>VLOOKUP(D436,[6]Sheet1!$B:$X,16,0)</f>
        <v/>
      </c>
      <c r="H436">
        <f>G436/C436</f>
        <v/>
      </c>
      <c r="M436">
        <f>VLOOKUP(B436,[7]Sheet2!$A:$C,3,0)</f>
        <v/>
      </c>
      <c r="N436">
        <f>VLOOKUP(A436,'[8]Master-April24'!$A:$AP,42,0)</f>
        <v/>
      </c>
    </row>
    <row r="437">
      <c r="A437" t="inlineStr">
        <is>
          <t>3801-EACH</t>
        </is>
      </c>
      <c r="B437" t="inlineStr">
        <is>
          <t>B07RXPYR7W</t>
        </is>
      </c>
      <c r="C437" t="n">
        <v>1</v>
      </c>
      <c r="D437" t="n">
        <v>3801</v>
      </c>
      <c r="E437">
        <f>VLOOKUP(D437,[6]Sheet1!$B:$X,23,0)</f>
        <v/>
      </c>
      <c r="F437">
        <f>E437/C437</f>
        <v/>
      </c>
      <c r="G437">
        <f>VLOOKUP(D437,[6]Sheet1!$B:$X,16,0)</f>
        <v/>
      </c>
      <c r="H437">
        <f>G437/C437</f>
        <v/>
      </c>
      <c r="M437">
        <f>VLOOKUP(B437,[7]Sheet2!$A:$C,3,0)</f>
        <v/>
      </c>
      <c r="N437">
        <f>VLOOKUP(A437,'[8]Master-April24'!$A:$AP,42,0)</f>
        <v/>
      </c>
    </row>
    <row r="438">
      <c r="A438" t="inlineStr">
        <is>
          <t>S-12-EACH</t>
        </is>
      </c>
      <c r="B438" t="inlineStr">
        <is>
          <t>B01M5ES7L7</t>
        </is>
      </c>
      <c r="C438" t="n">
        <v>1</v>
      </c>
      <c r="D438" t="inlineStr">
        <is>
          <t>S-12</t>
        </is>
      </c>
      <c r="E438">
        <f>VLOOKUP(D438,[6]Sheet1!$B:$X,23,0)</f>
        <v/>
      </c>
      <c r="F438">
        <f>E438/C438</f>
        <v/>
      </c>
      <c r="G438">
        <f>VLOOKUP(D438,[6]Sheet1!$B:$X,16,0)</f>
        <v/>
      </c>
      <c r="H438">
        <f>G438/C438</f>
        <v/>
      </c>
      <c r="M438">
        <f>VLOOKUP(B438,[7]Sheet2!$A:$C,3,0)</f>
        <v/>
      </c>
      <c r="N438">
        <f>VLOOKUP(A438,'[8]Master-April24'!$A:$AP,42,0)</f>
        <v/>
      </c>
    </row>
    <row r="439">
      <c r="A439" t="inlineStr">
        <is>
          <t>6003-PACK4</t>
        </is>
      </c>
      <c r="B439" t="inlineStr">
        <is>
          <t>B08JHHM6KN</t>
        </is>
      </c>
      <c r="C439" t="n">
        <v>4</v>
      </c>
      <c r="D439" t="n">
        <v>6003</v>
      </c>
      <c r="E439">
        <f>VLOOKUP(D439,[6]Sheet1!$B:$X,23,0)</f>
        <v/>
      </c>
      <c r="F439">
        <f>E439/C439</f>
        <v/>
      </c>
      <c r="G439">
        <f>VLOOKUP(D439,[6]Sheet1!$B:$X,16,0)</f>
        <v/>
      </c>
      <c r="H439">
        <f>G439/C439</f>
        <v/>
      </c>
      <c r="M439">
        <f>VLOOKUP(B439,[7]Sheet2!$A:$C,3,0)</f>
        <v/>
      </c>
      <c r="N439">
        <f>VLOOKUP(A439,'[8]Master-April24'!$A:$AP,42,0)</f>
        <v/>
      </c>
    </row>
    <row r="440">
      <c r="A440" t="inlineStr">
        <is>
          <t>1228-PACK2</t>
        </is>
      </c>
      <c r="B440" t="inlineStr">
        <is>
          <t>B08FRRVHV5</t>
        </is>
      </c>
      <c r="C440" t="n">
        <v>2</v>
      </c>
      <c r="D440" t="n">
        <v>1228</v>
      </c>
      <c r="E440">
        <f>VLOOKUP(D440,[6]Sheet1!$B:$X,23,0)</f>
        <v/>
      </c>
      <c r="F440">
        <f>E440/C440</f>
        <v/>
      </c>
      <c r="G440">
        <f>VLOOKUP(D440,[6]Sheet1!$B:$X,16,0)</f>
        <v/>
      </c>
      <c r="H440">
        <f>G440/C440</f>
        <v/>
      </c>
      <c r="M440">
        <f>VLOOKUP(B440,[7]Sheet2!$A:$C,3,0)</f>
        <v/>
      </c>
      <c r="N440">
        <f>VLOOKUP(A440,'[8]Master-April24'!$A:$AP,42,0)</f>
        <v/>
      </c>
    </row>
    <row r="441">
      <c r="A441" t="inlineStr">
        <is>
          <t>1292-EACH</t>
        </is>
      </c>
      <c r="B441" t="inlineStr">
        <is>
          <t>B0B9Q8LBNN</t>
        </is>
      </c>
      <c r="C441" t="n">
        <v>1</v>
      </c>
      <c r="D441" t="n">
        <v>1292</v>
      </c>
      <c r="E441">
        <f>VLOOKUP(D441,[6]Sheet1!$B:$X,23,0)</f>
        <v/>
      </c>
      <c r="F441">
        <f>E441/C441</f>
        <v/>
      </c>
      <c r="G441">
        <f>VLOOKUP(D441,[6]Sheet1!$B:$X,16,0)</f>
        <v/>
      </c>
      <c r="H441">
        <f>G441/C441</f>
        <v/>
      </c>
      <c r="M441">
        <f>VLOOKUP(B441,[7]Sheet2!$A:$C,3,0)</f>
        <v/>
      </c>
      <c r="N441">
        <f>VLOOKUP(A441,'[8]Master-April24'!$A:$AP,42,0)</f>
        <v/>
      </c>
    </row>
    <row r="442">
      <c r="A442" t="inlineStr">
        <is>
          <t>564-SET6</t>
        </is>
      </c>
      <c r="B442" t="inlineStr">
        <is>
          <t>B07S64FV5X</t>
        </is>
      </c>
      <c r="C442" t="n">
        <v>6</v>
      </c>
      <c r="D442" t="n">
        <v>564</v>
      </c>
      <c r="G442">
        <f>VLOOKUP(D442,[6]Sheet1!$B:$X,16,0)</f>
        <v/>
      </c>
      <c r="H442">
        <f>G442/C442</f>
        <v/>
      </c>
      <c r="M442">
        <f>VLOOKUP(B442,[7]Sheet2!$A:$C,3,0)</f>
        <v/>
      </c>
      <c r="N442">
        <f>VLOOKUP(A442,'[8]Master-April24'!$A:$AP,42,0)</f>
        <v/>
      </c>
    </row>
    <row r="443">
      <c r="A443" t="inlineStr">
        <is>
          <t>3148-EACH</t>
        </is>
      </c>
      <c r="B443" t="inlineStr">
        <is>
          <t>B07Q97RWD9</t>
        </is>
      </c>
      <c r="C443" t="n">
        <v>1</v>
      </c>
      <c r="D443" t="n">
        <v>3148</v>
      </c>
      <c r="G443">
        <f>VLOOKUP(D443,[6]Sheet1!$B:$X,16,0)</f>
        <v/>
      </c>
      <c r="H443">
        <f>G443/C443</f>
        <v/>
      </c>
      <c r="M443">
        <f>VLOOKUP(B443,[7]Sheet2!$A:$C,3,0)</f>
        <v/>
      </c>
      <c r="N443">
        <f>VLOOKUP(A443,'[8]Master-April24'!$A:$AP,42,0)</f>
        <v/>
      </c>
    </row>
    <row r="444">
      <c r="A444" t="inlineStr">
        <is>
          <t>504-SET6</t>
        </is>
      </c>
      <c r="B444" t="inlineStr">
        <is>
          <t>B0B3SLDRVQ</t>
        </is>
      </c>
      <c r="C444" t="n">
        <v>6</v>
      </c>
      <c r="D444" t="n">
        <v>504</v>
      </c>
      <c r="E444">
        <f>VLOOKUP(D444,[6]Sheet1!$B:$X,23,0)</f>
        <v/>
      </c>
      <c r="F444">
        <f>E444/C444</f>
        <v/>
      </c>
      <c r="G444">
        <f>VLOOKUP(D444,[6]Sheet1!$B:$X,16,0)</f>
        <v/>
      </c>
      <c r="H444">
        <f>G444/C444</f>
        <v/>
      </c>
      <c r="M444">
        <f>VLOOKUP(B444,[7]Sheet2!$A:$C,3,0)</f>
        <v/>
      </c>
      <c r="N444">
        <f>VLOOKUP(A444,'[8]Master-April24'!$A:$AP,42,0)</f>
        <v/>
      </c>
    </row>
    <row r="445">
      <c r="A445" t="inlineStr">
        <is>
          <t>6017-PACK2</t>
        </is>
      </c>
      <c r="B445" t="inlineStr">
        <is>
          <t>B08G9P6XK8</t>
        </is>
      </c>
      <c r="C445" t="n">
        <v>2</v>
      </c>
      <c r="D445" t="n">
        <v>6017</v>
      </c>
      <c r="G445">
        <f>VLOOKUP(D445,[6]Sheet1!$B:$X,16,0)</f>
        <v/>
      </c>
      <c r="H445">
        <f>G445/C445</f>
        <v/>
      </c>
      <c r="M445">
        <f>VLOOKUP(B445,[7]Sheet2!$A:$C,3,0)</f>
        <v/>
      </c>
      <c r="N445">
        <f>VLOOKUP(A445,'[8]Master-April24'!$A:$AP,42,0)</f>
        <v/>
      </c>
    </row>
    <row r="446">
      <c r="A446" t="inlineStr">
        <is>
          <t>6081-EACH</t>
        </is>
      </c>
      <c r="B446" t="inlineStr">
        <is>
          <t>B0CMV9XNCC</t>
        </is>
      </c>
      <c r="C446" t="n">
        <v>1</v>
      </c>
      <c r="D446" t="n">
        <v>6081</v>
      </c>
      <c r="G446">
        <f>VLOOKUP(D446,[6]Sheet1!$B:$X,16,0)</f>
        <v/>
      </c>
      <c r="H446">
        <f>G446/C446</f>
        <v/>
      </c>
      <c r="M446">
        <f>VLOOKUP(B446,[7]Sheet2!$A:$C,3,0)</f>
        <v/>
      </c>
      <c r="N446">
        <f>VLOOKUP(A446,'[8]Master-April24'!$A:$AP,42,0)</f>
        <v/>
      </c>
    </row>
    <row r="447">
      <c r="A447" t="inlineStr">
        <is>
          <t>5104-PACK2</t>
        </is>
      </c>
      <c r="B447" t="inlineStr">
        <is>
          <t>B08JQPJGTJ</t>
        </is>
      </c>
      <c r="C447" t="n">
        <v>2</v>
      </c>
      <c r="D447" t="n">
        <v>5104</v>
      </c>
      <c r="E447">
        <f>VLOOKUP(D447,[6]Sheet1!$B:$X,23,0)</f>
        <v/>
      </c>
      <c r="F447">
        <f>E447/C447</f>
        <v/>
      </c>
      <c r="G447">
        <f>VLOOKUP(D447,[6]Sheet1!$B:$X,16,0)</f>
        <v/>
      </c>
      <c r="H447">
        <f>G447/C447</f>
        <v/>
      </c>
      <c r="M447">
        <f>VLOOKUP(B447,[7]Sheet2!$A:$C,3,0)</f>
        <v/>
      </c>
      <c r="N447">
        <f>VLOOKUP(A447,'[8]Master-April24'!$A:$AP,42,0)</f>
        <v/>
      </c>
    </row>
    <row r="448">
      <c r="A448" t="inlineStr">
        <is>
          <t>801-SET4</t>
        </is>
      </c>
      <c r="B448" t="inlineStr">
        <is>
          <t>B07RBBZRBK</t>
        </is>
      </c>
      <c r="C448" t="n">
        <v>4</v>
      </c>
      <c r="D448" t="n">
        <v>801</v>
      </c>
      <c r="E448">
        <f>VLOOKUP(D448,[6]Sheet1!$B:$X,23,0)</f>
        <v/>
      </c>
      <c r="F448">
        <f>E448/C448</f>
        <v/>
      </c>
      <c r="G448">
        <f>VLOOKUP(D448,[6]Sheet1!$B:$X,16,0)</f>
        <v/>
      </c>
      <c r="H448">
        <f>G448/C448</f>
        <v/>
      </c>
      <c r="M448">
        <f>VLOOKUP(B448,[7]Sheet2!$A:$C,3,0)</f>
        <v/>
      </c>
      <c r="N448">
        <f>VLOOKUP(A448,'[8]Master-April24'!$A:$AP,42,0)</f>
        <v/>
      </c>
    </row>
    <row r="449">
      <c r="A449" t="inlineStr">
        <is>
          <t>5059-EACH</t>
        </is>
      </c>
      <c r="B449" t="inlineStr">
        <is>
          <t>B07S6DCMZ2</t>
        </is>
      </c>
      <c r="C449" t="n">
        <v>1</v>
      </c>
      <c r="D449" t="n">
        <v>5059</v>
      </c>
      <c r="G449">
        <f>VLOOKUP(D449,[6]Sheet1!$B:$X,16,0)</f>
        <v/>
      </c>
      <c r="H449">
        <f>G449/C449</f>
        <v/>
      </c>
      <c r="M449">
        <f>VLOOKUP(B449,[7]Sheet2!$A:$C,3,0)</f>
        <v/>
      </c>
      <c r="N449">
        <f>VLOOKUP(A449,'[8]Master-April24'!$A:$AP,42,0)</f>
        <v/>
      </c>
    </row>
    <row r="450">
      <c r="A450" t="inlineStr">
        <is>
          <t>558-SET6</t>
        </is>
      </c>
      <c r="B450" t="inlineStr">
        <is>
          <t>B07S76B9RK</t>
        </is>
      </c>
      <c r="C450" t="n">
        <v>6</v>
      </c>
      <c r="D450" t="n">
        <v>558</v>
      </c>
      <c r="G450">
        <f>VLOOKUP(D450,[6]Sheet1!$B:$X,16,0)</f>
        <v/>
      </c>
      <c r="H450">
        <f>G450/C450</f>
        <v/>
      </c>
      <c r="M450">
        <f>VLOOKUP(B450,[7]Sheet2!$A:$C,3,0)</f>
        <v/>
      </c>
      <c r="N450">
        <f>VLOOKUP(A450,'[8]Master-April24'!$A:$AP,42,0)</f>
        <v/>
      </c>
    </row>
    <row r="451">
      <c r="A451" t="inlineStr">
        <is>
          <t>5496-SET4</t>
        </is>
      </c>
      <c r="B451" t="inlineStr">
        <is>
          <t>B09FYQGGV4</t>
        </is>
      </c>
      <c r="C451" t="n">
        <v>4</v>
      </c>
      <c r="D451" t="n">
        <v>5496</v>
      </c>
      <c r="G451">
        <f>VLOOKUP(D451,[6]Sheet1!$B:$X,16,0)</f>
        <v/>
      </c>
      <c r="H451">
        <f>G451/C451</f>
        <v/>
      </c>
      <c r="M451">
        <f>VLOOKUP(B451,[7]Sheet2!$A:$C,3,0)</f>
        <v/>
      </c>
      <c r="N451">
        <f>VLOOKUP(A451,'[8]Master-April24'!$A:$AP,42,0)</f>
        <v/>
      </c>
    </row>
    <row r="452">
      <c r="A452" t="inlineStr">
        <is>
          <t>5414-PACK3</t>
        </is>
      </c>
      <c r="B452" t="inlineStr">
        <is>
          <t>B08FZR2GLR</t>
        </is>
      </c>
      <c r="C452" t="n">
        <v>3</v>
      </c>
      <c r="D452" t="n">
        <v>5414</v>
      </c>
      <c r="G452">
        <f>VLOOKUP(D452,[6]Sheet1!$B:$X,16,0)</f>
        <v/>
      </c>
      <c r="H452">
        <f>G452/C452</f>
        <v/>
      </c>
      <c r="M452">
        <f>VLOOKUP(B452,[7]Sheet2!$A:$C,3,0)</f>
        <v/>
      </c>
      <c r="N452">
        <f>VLOOKUP(A452,'[8]Master-April24'!$A:$AP,42,0)</f>
        <v/>
      </c>
    </row>
    <row r="453">
      <c r="A453" t="inlineStr">
        <is>
          <t>807-SET6</t>
        </is>
      </c>
      <c r="B453" t="inlineStr">
        <is>
          <t>B07T9NZN1N</t>
        </is>
      </c>
      <c r="C453" t="n">
        <v>6</v>
      </c>
      <c r="D453" t="n">
        <v>807</v>
      </c>
      <c r="E453">
        <f>VLOOKUP(D453,[6]Sheet1!$B:$X,23,0)</f>
        <v/>
      </c>
      <c r="F453">
        <f>E453/C453</f>
        <v/>
      </c>
      <c r="G453">
        <f>VLOOKUP(D453,[6]Sheet1!$B:$X,16,0)</f>
        <v/>
      </c>
      <c r="H453">
        <f>G453/C453</f>
        <v/>
      </c>
      <c r="M453">
        <f>VLOOKUP(B453,[7]Sheet2!$A:$C,3,0)</f>
        <v/>
      </c>
      <c r="N453">
        <f>VLOOKUP(A453,'[8]Master-April24'!$A:$AP,42,0)</f>
        <v/>
      </c>
    </row>
    <row r="454">
      <c r="A454" t="inlineStr">
        <is>
          <t>804-ORANGE-PACK2</t>
        </is>
      </c>
      <c r="B454" t="inlineStr">
        <is>
          <t>B0B23DJ4QM</t>
        </is>
      </c>
      <c r="C454" t="n">
        <v>2</v>
      </c>
      <c r="D454" t="inlineStr">
        <is>
          <t>804-ORANGE</t>
        </is>
      </c>
      <c r="E454">
        <f>VLOOKUP(D454,[6]Sheet1!$B:$X,23,0)</f>
        <v/>
      </c>
      <c r="F454">
        <f>E454/C454</f>
        <v/>
      </c>
      <c r="G454">
        <f>VLOOKUP(D454,[6]Sheet1!$B:$X,16,0)</f>
        <v/>
      </c>
      <c r="H454">
        <f>G454/C454</f>
        <v/>
      </c>
      <c r="M454">
        <f>VLOOKUP(B454,[7]Sheet2!$A:$C,3,0)</f>
        <v/>
      </c>
      <c r="N454">
        <f>VLOOKUP(A454,'[8]Master-April24'!$A:$AP,42,0)</f>
        <v/>
      </c>
    </row>
    <row r="455">
      <c r="A455" t="inlineStr">
        <is>
          <t>810-OR-PACK2</t>
        </is>
      </c>
      <c r="B455" t="inlineStr">
        <is>
          <t>B0BPJW18HP</t>
        </is>
      </c>
      <c r="C455" t="n">
        <v>2</v>
      </c>
      <c r="D455" t="inlineStr">
        <is>
          <t>810-OR</t>
        </is>
      </c>
      <c r="E455">
        <f>VLOOKUP(D455,[6]Sheet1!$B:$X,23,0)</f>
        <v/>
      </c>
      <c r="F455">
        <f>E455/C455</f>
        <v/>
      </c>
      <c r="G455">
        <f>VLOOKUP(D455,[6]Sheet1!$B:$X,16,0)</f>
        <v/>
      </c>
      <c r="H455">
        <f>G455/C455</f>
        <v/>
      </c>
      <c r="M455">
        <f>VLOOKUP(B455,[7]Sheet2!$A:$C,3,0)</f>
        <v/>
      </c>
      <c r="N455">
        <f>VLOOKUP(A455,'[8]Master-April24'!$A:$AP,42,0)</f>
        <v/>
      </c>
    </row>
    <row r="456">
      <c r="A456" t="inlineStr">
        <is>
          <t>562-SET6</t>
        </is>
      </c>
      <c r="B456" t="inlineStr">
        <is>
          <t>B07S85L5W1</t>
        </is>
      </c>
      <c r="C456" t="n">
        <v>6</v>
      </c>
      <c r="D456" t="n">
        <v>562</v>
      </c>
      <c r="G456">
        <f>VLOOKUP(D456,[6]Sheet1!$B:$X,16,0)</f>
        <v/>
      </c>
      <c r="H456">
        <f>G456/C456</f>
        <v/>
      </c>
      <c r="M456">
        <f>VLOOKUP(B456,[7]Sheet2!$A:$C,3,0)</f>
        <v/>
      </c>
      <c r="N456">
        <f>VLOOKUP(A456,'[8]Master-April24'!$A:$AP,42,0)</f>
        <v/>
      </c>
    </row>
    <row r="457">
      <c r="A457" t="inlineStr">
        <is>
          <t>519-PACK2</t>
        </is>
      </c>
      <c r="B457" t="inlineStr">
        <is>
          <t>B08DFSL1V5</t>
        </is>
      </c>
      <c r="C457" t="n">
        <v>2</v>
      </c>
      <c r="D457" t="n">
        <v>519</v>
      </c>
      <c r="G457">
        <f>VLOOKUP(D457,[6]Sheet1!$B:$X,16,0)</f>
        <v/>
      </c>
      <c r="H457">
        <f>G457/C457</f>
        <v/>
      </c>
      <c r="M457">
        <f>VLOOKUP(B457,[7]Sheet2!$A:$C,3,0)</f>
        <v/>
      </c>
      <c r="N457">
        <f>VLOOKUP(A457,'[8]Master-April24'!$A:$AP,42,0)</f>
        <v/>
      </c>
    </row>
    <row r="458">
      <c r="A458" t="inlineStr">
        <is>
          <t>810-PNK-PACK2</t>
        </is>
      </c>
      <c r="B458" t="inlineStr">
        <is>
          <t>B0BPJPD5QX</t>
        </is>
      </c>
      <c r="C458" t="n">
        <v>2</v>
      </c>
      <c r="D458" t="n">
        <v>810</v>
      </c>
      <c r="E458">
        <f>VLOOKUP(D458,[6]Sheet1!$B:$X,23,0)</f>
        <v/>
      </c>
      <c r="F458">
        <f>E458/C458</f>
        <v/>
      </c>
      <c r="G458">
        <f>VLOOKUP(D458,[6]Sheet1!$B:$X,16,0)</f>
        <v/>
      </c>
      <c r="H458">
        <f>G458/C458</f>
        <v/>
      </c>
      <c r="M458">
        <f>VLOOKUP(B458,[7]Sheet2!$A:$C,3,0)</f>
        <v/>
      </c>
      <c r="N458">
        <f>VLOOKUP(A458,'[8]Master-April24'!$A:$AP,42,0)</f>
        <v/>
      </c>
    </row>
    <row r="459">
      <c r="A459" t="inlineStr">
        <is>
          <t>565-PACK2</t>
        </is>
      </c>
      <c r="B459" t="inlineStr">
        <is>
          <t>B09C7LRW78</t>
        </is>
      </c>
      <c r="C459" t="n">
        <v>2</v>
      </c>
      <c r="D459" t="n">
        <v>565</v>
      </c>
      <c r="G459">
        <f>VLOOKUP(D459,[6]Sheet1!$B:$X,16,0)</f>
        <v/>
      </c>
      <c r="H459">
        <f>G459/C459</f>
        <v/>
      </c>
      <c r="M459">
        <f>VLOOKUP(B459,[7]Sheet2!$A:$C,3,0)</f>
        <v/>
      </c>
      <c r="N459">
        <f>VLOOKUP(A459,'[8]Master-April24'!$A:$AP,42,0)</f>
        <v/>
      </c>
    </row>
    <row r="460">
      <c r="A460" t="inlineStr">
        <is>
          <t>2250-SET4</t>
        </is>
      </c>
      <c r="B460" t="inlineStr">
        <is>
          <t>B0CX5SHG6K</t>
        </is>
      </c>
      <c r="C460" t="n">
        <v>4</v>
      </c>
      <c r="D460" t="n">
        <v>2250</v>
      </c>
      <c r="E460">
        <f>VLOOKUP(D460,[6]Sheet1!$B:$X,23,0)</f>
        <v/>
      </c>
      <c r="F460">
        <f>E460/C460</f>
        <v/>
      </c>
      <c r="G460">
        <f>VLOOKUP(D460,[6]Sheet1!$B:$X,16,0)</f>
        <v/>
      </c>
      <c r="H460">
        <f>G460/C460</f>
        <v/>
      </c>
      <c r="M460">
        <f>VLOOKUP(B460,[7]Sheet2!$A:$C,3,0)</f>
        <v/>
      </c>
      <c r="N460">
        <f>VLOOKUP(A460,'[8]Master-April24'!$A:$AP,42,0)</f>
        <v/>
      </c>
    </row>
    <row r="461">
      <c r="A461" t="inlineStr">
        <is>
          <t>1713-EACH</t>
        </is>
      </c>
      <c r="B461" t="inlineStr">
        <is>
          <t>B003BLQHMA</t>
        </is>
      </c>
      <c r="C461" t="n">
        <v>1</v>
      </c>
      <c r="D461" t="n">
        <v>1713</v>
      </c>
      <c r="E461">
        <f>VLOOKUP(D461,[6]Sheet1!$B:$X,23,0)</f>
        <v/>
      </c>
      <c r="F461">
        <f>E461/C461</f>
        <v/>
      </c>
      <c r="G461">
        <f>VLOOKUP(D461,[6]Sheet1!$B:$X,16,0)</f>
        <v/>
      </c>
      <c r="H461">
        <f>G461/C461</f>
        <v/>
      </c>
      <c r="M461">
        <f>VLOOKUP(B461,[7]Sheet2!$A:$C,3,0)</f>
        <v/>
      </c>
      <c r="N461">
        <f>VLOOKUP(A461,'[8]Master-April24'!$A:$AP,42,0)</f>
        <v/>
      </c>
    </row>
    <row r="462">
      <c r="A462" t="inlineStr">
        <is>
          <t>2805-EACH</t>
        </is>
      </c>
      <c r="B462" t="inlineStr">
        <is>
          <t>B08JD2FTVC</t>
        </is>
      </c>
      <c r="C462" t="n">
        <v>1</v>
      </c>
      <c r="D462" t="n">
        <v>2805</v>
      </c>
      <c r="E462">
        <f>VLOOKUP(D462,[6]Sheet1!$B:$X,23,0)</f>
        <v/>
      </c>
      <c r="F462">
        <f>E462/C462</f>
        <v/>
      </c>
      <c r="G462">
        <f>VLOOKUP(D462,[6]Sheet1!$B:$X,16,0)</f>
        <v/>
      </c>
      <c r="H462">
        <f>G462/C462</f>
        <v/>
      </c>
      <c r="M462">
        <f>VLOOKUP(B462,[7]Sheet2!$A:$C,3,0)</f>
        <v/>
      </c>
      <c r="N462">
        <f>VLOOKUP(A462,'[8]Master-April24'!$A:$AP,42,0)</f>
        <v/>
      </c>
    </row>
    <row r="463">
      <c r="A463" t="inlineStr">
        <is>
          <t>3164-EACH</t>
        </is>
      </c>
      <c r="B463" t="inlineStr">
        <is>
          <t>B07RZ2X267</t>
        </is>
      </c>
      <c r="C463" t="n">
        <v>1</v>
      </c>
      <c r="D463" t="n">
        <v>3164</v>
      </c>
      <c r="G463">
        <f>VLOOKUP(D463,[6]Sheet1!$B:$X,16,0)</f>
        <v/>
      </c>
      <c r="H463">
        <f>G463/C463</f>
        <v/>
      </c>
      <c r="M463">
        <f>VLOOKUP(B463,[7]Sheet2!$A:$C,3,0)</f>
        <v/>
      </c>
      <c r="N463">
        <f>VLOOKUP(A463,'[8]Master-April24'!$A:$AP,42,0)</f>
        <v/>
      </c>
    </row>
    <row r="464">
      <c r="A464" t="inlineStr">
        <is>
          <t>836-SET4</t>
        </is>
      </c>
      <c r="B464" t="inlineStr">
        <is>
          <t>B07RBBZCF4</t>
        </is>
      </c>
      <c r="C464" t="n">
        <v>4</v>
      </c>
      <c r="D464" t="n">
        <v>836</v>
      </c>
      <c r="E464">
        <f>VLOOKUP(D464,[6]Sheet1!$B:$X,23,0)</f>
        <v/>
      </c>
      <c r="F464">
        <f>E464/C464</f>
        <v/>
      </c>
      <c r="G464">
        <f>VLOOKUP(D464,[6]Sheet1!$B:$X,16,0)</f>
        <v/>
      </c>
      <c r="H464">
        <f>G464/C464</f>
        <v/>
      </c>
      <c r="M464">
        <f>VLOOKUP(B464,[7]Sheet2!$A:$C,3,0)</f>
        <v/>
      </c>
      <c r="N464">
        <f>VLOOKUP(A464,'[8]Master-April24'!$A:$AP,42,0)</f>
        <v/>
      </c>
    </row>
    <row r="465">
      <c r="A465" t="inlineStr">
        <is>
          <t>5412-EACH</t>
        </is>
      </c>
      <c r="B465" t="inlineStr">
        <is>
          <t>B075VXKDMN</t>
        </is>
      </c>
      <c r="C465" t="n">
        <v>1</v>
      </c>
      <c r="D465" t="n">
        <v>5412</v>
      </c>
      <c r="G465">
        <f>VLOOKUP(D465,[6]Sheet1!$B:$X,16,0)</f>
        <v/>
      </c>
      <c r="H465">
        <f>G465/C465</f>
        <v/>
      </c>
      <c r="M465">
        <f>VLOOKUP(B465,[7]Sheet2!$A:$C,3,0)</f>
        <v/>
      </c>
      <c r="N465">
        <f>VLOOKUP(A465,'[8]Master-April24'!$A:$AP,42,0)</f>
        <v/>
      </c>
    </row>
    <row r="466">
      <c r="A466" t="inlineStr">
        <is>
          <t>2138-SET6</t>
        </is>
      </c>
      <c r="B466" t="inlineStr">
        <is>
          <t>B07S3DWYRL</t>
        </is>
      </c>
      <c r="C466" t="n">
        <v>6</v>
      </c>
      <c r="D466" t="n">
        <v>2138</v>
      </c>
      <c r="G466">
        <f>VLOOKUP(D466,[6]Sheet1!$B:$X,16,0)</f>
        <v/>
      </c>
      <c r="H466">
        <f>G466/C466</f>
        <v/>
      </c>
      <c r="M466">
        <f>VLOOKUP(B466,[7]Sheet2!$A:$C,3,0)</f>
        <v/>
      </c>
      <c r="N466">
        <f>VLOOKUP(A466,'[8]Master-April24'!$A:$AP,42,0)</f>
        <v/>
      </c>
    </row>
    <row r="467">
      <c r="A467" t="inlineStr">
        <is>
          <t>4577036-SET2</t>
        </is>
      </c>
      <c r="B467" t="inlineStr">
        <is>
          <t>B0897CBHTZ</t>
        </is>
      </c>
      <c r="C467" t="n">
        <v>2</v>
      </c>
      <c r="D467" t="n">
        <v>4577036</v>
      </c>
      <c r="G467">
        <f>VLOOKUP(D467,[6]Sheet1!$B:$X,16,0)</f>
        <v/>
      </c>
      <c r="H467">
        <f>G467/C467</f>
        <v/>
      </c>
      <c r="M467">
        <f>VLOOKUP(B467,[7]Sheet2!$A:$C,3,0)</f>
        <v/>
      </c>
      <c r="N467">
        <f>VLOOKUP(A467,'[8]Master-April24'!$A:$AP,42,0)</f>
        <v/>
      </c>
    </row>
    <row r="468">
      <c r="A468" t="inlineStr">
        <is>
          <t>1225-EACH</t>
        </is>
      </c>
      <c r="B468" t="inlineStr">
        <is>
          <t>B0019IMQFE</t>
        </is>
      </c>
      <c r="C468" t="n">
        <v>1</v>
      </c>
      <c r="D468" t="n">
        <v>1225</v>
      </c>
      <c r="E468">
        <f>VLOOKUP(D468,[6]Sheet1!$B:$X,23,0)</f>
        <v/>
      </c>
      <c r="F468">
        <f>E468/C468</f>
        <v/>
      </c>
      <c r="G468">
        <f>VLOOKUP(D468,[6]Sheet1!$B:$X,16,0)</f>
        <v/>
      </c>
      <c r="H468">
        <f>G468/C468</f>
        <v/>
      </c>
      <c r="M468">
        <f>VLOOKUP(B468,[7]Sheet2!$A:$C,3,0)</f>
        <v/>
      </c>
      <c r="N468">
        <f>VLOOKUP(A468,'[8]Master-April24'!$A:$AP,42,0)</f>
        <v/>
      </c>
    </row>
    <row r="469">
      <c r="A469" t="inlineStr">
        <is>
          <t>1225-EACH-1</t>
        </is>
      </c>
      <c r="B469" t="inlineStr">
        <is>
          <t>B0019IMQFE</t>
        </is>
      </c>
      <c r="C469" t="n">
        <v>1</v>
      </c>
      <c r="D469" t="n">
        <v>1225</v>
      </c>
      <c r="E469">
        <f>VLOOKUP(D469,[6]Sheet1!$B:$X,23,0)</f>
        <v/>
      </c>
      <c r="F469">
        <f>E469/C469</f>
        <v/>
      </c>
      <c r="G469">
        <f>VLOOKUP(D469,[6]Sheet1!$B:$X,16,0)</f>
        <v/>
      </c>
      <c r="H469">
        <f>G469/C469</f>
        <v/>
      </c>
      <c r="M469">
        <f>VLOOKUP(B469,[7]Sheet2!$A:$C,3,0)</f>
        <v/>
      </c>
      <c r="N469">
        <f>VLOOKUP(A469,'[8]Master-April24'!$A:$AP,42,0)</f>
        <v/>
      </c>
    </row>
    <row r="470">
      <c r="A470" t="inlineStr">
        <is>
          <t>6050-EACH</t>
        </is>
      </c>
      <c r="B470" t="inlineStr">
        <is>
          <t>B071FCBGKN</t>
        </is>
      </c>
      <c r="C470" t="n">
        <v>1</v>
      </c>
      <c r="D470" t="n">
        <v>6050</v>
      </c>
      <c r="G470">
        <f>VLOOKUP(D470,[6]Sheet1!$B:$X,16,0)</f>
        <v/>
      </c>
      <c r="H470">
        <f>G470/C470</f>
        <v/>
      </c>
      <c r="M470">
        <f>VLOOKUP(B470,[7]Sheet2!$A:$C,3,0)</f>
        <v/>
      </c>
      <c r="N470">
        <f>VLOOKUP(A470,'[8]Master-April24'!$A:$AP,42,0)</f>
        <v/>
      </c>
    </row>
    <row r="471">
      <c r="A471" t="inlineStr">
        <is>
          <t>2024-PACK2</t>
        </is>
      </c>
      <c r="B471" t="inlineStr">
        <is>
          <t>B08GWH7K1W</t>
        </is>
      </c>
      <c r="C471" t="n">
        <v>2</v>
      </c>
      <c r="D471" t="n">
        <v>2024</v>
      </c>
      <c r="E471">
        <f>VLOOKUP(D471,[6]Sheet1!$B:$X,23,0)</f>
        <v/>
      </c>
      <c r="F471">
        <f>E471/C471</f>
        <v/>
      </c>
      <c r="G471">
        <f>VLOOKUP(D471,[6]Sheet1!$B:$X,16,0)</f>
        <v/>
      </c>
      <c r="H471">
        <f>G471/C471</f>
        <v/>
      </c>
      <c r="M471">
        <f>VLOOKUP(B471,[7]Sheet2!$A:$C,3,0)</f>
        <v/>
      </c>
      <c r="N471">
        <f>VLOOKUP(A471,'[8]Master-April24'!$A:$AP,42,0)</f>
        <v/>
      </c>
    </row>
    <row r="472">
      <c r="A472" t="inlineStr">
        <is>
          <t>2209-PACK2</t>
        </is>
      </c>
      <c r="B472" t="inlineStr">
        <is>
          <t>B09BBPZRV4</t>
        </is>
      </c>
      <c r="C472" t="n">
        <v>2</v>
      </c>
      <c r="D472" t="n">
        <v>2209</v>
      </c>
      <c r="E472">
        <f>VLOOKUP(D472,[6]Sheet1!$B:$X,23,0)</f>
        <v/>
      </c>
      <c r="F472">
        <f>E472/C472</f>
        <v/>
      </c>
      <c r="G472">
        <f>VLOOKUP(D472,[6]Sheet1!$B:$X,16,0)</f>
        <v/>
      </c>
      <c r="H472">
        <f>G472/C472</f>
        <v/>
      </c>
      <c r="M472">
        <f>VLOOKUP(B472,[7]Sheet2!$A:$C,3,0)</f>
        <v/>
      </c>
      <c r="N472">
        <f>VLOOKUP(A472,'[8]Master-April24'!$A:$AP,42,0)</f>
        <v/>
      </c>
    </row>
    <row r="473">
      <c r="A473" t="inlineStr">
        <is>
          <t>2000-PACK2</t>
        </is>
      </c>
      <c r="B473" t="inlineStr">
        <is>
          <t>B08GX19QQF</t>
        </is>
      </c>
      <c r="C473" t="n">
        <v>2</v>
      </c>
      <c r="D473" t="n">
        <v>2000</v>
      </c>
      <c r="E473">
        <f>VLOOKUP(D473,[6]Sheet1!$B:$X,23,0)</f>
        <v/>
      </c>
      <c r="F473">
        <f>E473/C473</f>
        <v/>
      </c>
      <c r="G473">
        <f>VLOOKUP(D473,[6]Sheet1!$B:$X,16,0)</f>
        <v/>
      </c>
      <c r="H473">
        <f>G473/C473</f>
        <v/>
      </c>
      <c r="M473">
        <f>VLOOKUP(B473,[7]Sheet2!$A:$C,3,0)</f>
        <v/>
      </c>
      <c r="N473">
        <f>VLOOKUP(A473,'[8]Master-April24'!$A:$AP,42,0)</f>
        <v/>
      </c>
    </row>
    <row r="474">
      <c r="A474" t="inlineStr">
        <is>
          <t>1731-EACH</t>
        </is>
      </c>
      <c r="B474" t="inlineStr">
        <is>
          <t>B0D4RFMKMX</t>
        </is>
      </c>
      <c r="C474" t="n">
        <v>1</v>
      </c>
      <c r="D474" t="n">
        <v>1731</v>
      </c>
      <c r="E474">
        <f>VLOOKUP(D474,[6]Sheet1!$B:$X,23,0)</f>
        <v/>
      </c>
      <c r="F474">
        <f>E474/C474</f>
        <v/>
      </c>
      <c r="G474">
        <f>VLOOKUP(D474,[6]Sheet1!$B:$X,16,0)</f>
        <v/>
      </c>
      <c r="H474">
        <f>G474/C474</f>
        <v/>
      </c>
      <c r="M474">
        <f>VLOOKUP(B474,[7]Sheet2!$A:$C,3,0)</f>
        <v/>
      </c>
      <c r="N474">
        <f>VLOOKUP(A474,'[8]Master-April24'!$A:$AP,42,0)</f>
        <v/>
      </c>
    </row>
    <row r="475">
      <c r="A475" t="inlineStr">
        <is>
          <t>568-PACK6</t>
        </is>
      </c>
      <c r="B475" t="inlineStr">
        <is>
          <t>B08FBNW8LR</t>
        </is>
      </c>
      <c r="C475" t="n">
        <v>6</v>
      </c>
      <c r="D475" t="n">
        <v>568</v>
      </c>
      <c r="G475">
        <f>VLOOKUP(D475,[6]Sheet1!$B:$X,16,0)</f>
        <v/>
      </c>
      <c r="H475">
        <f>G475/C475</f>
        <v/>
      </c>
      <c r="M475">
        <f>VLOOKUP(B475,[7]Sheet2!$A:$C,3,0)</f>
        <v/>
      </c>
      <c r="N475">
        <f>VLOOKUP(A475,'[8]Master-April24'!$A:$AP,42,0)</f>
        <v/>
      </c>
    </row>
    <row r="476">
      <c r="A476" t="inlineStr">
        <is>
          <t>6041-EACH</t>
        </is>
      </c>
      <c r="B476" t="inlineStr">
        <is>
          <t>B072LP49MC</t>
        </is>
      </c>
      <c r="C476" t="n">
        <v>1</v>
      </c>
      <c r="D476" t="n">
        <v>6041</v>
      </c>
      <c r="G476">
        <f>VLOOKUP(D476,[6]Sheet1!$B:$X,16,0)</f>
        <v/>
      </c>
      <c r="H476">
        <f>G476/C476</f>
        <v/>
      </c>
      <c r="M476">
        <f>VLOOKUP(B476,[7]Sheet2!$A:$C,3,0)</f>
        <v/>
      </c>
      <c r="N476">
        <f>VLOOKUP(A476,'[8]Master-April24'!$A:$AP,42,0)</f>
        <v/>
      </c>
    </row>
    <row r="477">
      <c r="A477" t="inlineStr">
        <is>
          <t>31741-SET2</t>
        </is>
      </c>
      <c r="B477" t="inlineStr">
        <is>
          <t>B09HWHTQXS</t>
        </is>
      </c>
      <c r="C477" t="n">
        <v>2</v>
      </c>
      <c r="D477" t="n">
        <v>31741</v>
      </c>
      <c r="G477">
        <f>VLOOKUP(D477,[6]Sheet1!$B:$X,16,0)</f>
        <v/>
      </c>
      <c r="H477">
        <f>G477/C477</f>
        <v/>
      </c>
      <c r="M477">
        <f>VLOOKUP(B477,[7]Sheet2!$A:$C,3,0)</f>
        <v/>
      </c>
      <c r="N477">
        <f>VLOOKUP(A477,'[8]Master-April24'!$A:$AP,42,0)</f>
        <v/>
      </c>
    </row>
    <row r="478">
      <c r="A478" t="inlineStr">
        <is>
          <t>547-EACH-1</t>
        </is>
      </c>
      <c r="B478" t="inlineStr">
        <is>
          <t>B0018MSNCG</t>
        </is>
      </c>
      <c r="C478" t="n">
        <v>1</v>
      </c>
      <c r="D478" t="n">
        <v>547</v>
      </c>
      <c r="G478">
        <f>VLOOKUP(D478,[6]Sheet1!$B:$X,16,0)</f>
        <v/>
      </c>
      <c r="H478">
        <f>G478/C478</f>
        <v/>
      </c>
      <c r="M478">
        <f>VLOOKUP(B478,[7]Sheet2!$A:$C,3,0)</f>
        <v/>
      </c>
      <c r="N478">
        <f>VLOOKUP(A478,'[8]Master-April24'!$A:$AP,42,0)</f>
        <v/>
      </c>
    </row>
    <row r="479">
      <c r="A479" t="inlineStr">
        <is>
          <t>745-PACK2</t>
        </is>
      </c>
      <c r="B479" t="inlineStr">
        <is>
          <t>B08F7DFZ8Q</t>
        </is>
      </c>
      <c r="C479" t="n">
        <v>2</v>
      </c>
      <c r="D479" t="n">
        <v>745</v>
      </c>
      <c r="E479">
        <f>VLOOKUP(D479,[6]Sheet1!$B:$X,23,0)</f>
        <v/>
      </c>
      <c r="F479">
        <f>E479/C479</f>
        <v/>
      </c>
      <c r="G479">
        <f>VLOOKUP(D479,[6]Sheet1!$B:$X,16,0)</f>
        <v/>
      </c>
      <c r="H479">
        <f>G479/C479</f>
        <v/>
      </c>
      <c r="M479">
        <f>VLOOKUP(B479,[7]Sheet2!$A:$C,3,0)</f>
        <v/>
      </c>
      <c r="N479">
        <f>VLOOKUP(A479,'[8]Master-April24'!$A:$AP,42,0)</f>
        <v/>
      </c>
    </row>
    <row r="480">
      <c r="A480" t="inlineStr">
        <is>
          <t>5156-PACK2</t>
        </is>
      </c>
      <c r="B480" t="inlineStr">
        <is>
          <t>B08JQPXBQ2</t>
        </is>
      </c>
      <c r="C480" t="n">
        <v>2</v>
      </c>
      <c r="D480" t="n">
        <v>5156</v>
      </c>
      <c r="E480">
        <f>VLOOKUP(D480,[6]Sheet1!$B:$X,23,0)</f>
        <v/>
      </c>
      <c r="F480">
        <f>E480/C480</f>
        <v/>
      </c>
      <c r="G480">
        <f>VLOOKUP(D480,[6]Sheet1!$B:$X,16,0)</f>
        <v/>
      </c>
      <c r="H480">
        <f>G480/C480</f>
        <v/>
      </c>
      <c r="M480">
        <f>VLOOKUP(B480,[7]Sheet2!$A:$C,3,0)</f>
        <v/>
      </c>
      <c r="N480">
        <f>VLOOKUP(A480,'[8]Master-April24'!$A:$AP,42,0)</f>
        <v/>
      </c>
    </row>
    <row r="481">
      <c r="A481" t="inlineStr">
        <is>
          <t>3128-SET6</t>
        </is>
      </c>
      <c r="B481" t="inlineStr">
        <is>
          <t>B08976PZBP</t>
        </is>
      </c>
      <c r="C481" t="n">
        <v>6</v>
      </c>
      <c r="D481" t="n">
        <v>3128</v>
      </c>
      <c r="G481">
        <f>VLOOKUP(D481,[6]Sheet1!$B:$X,16,0)</f>
        <v/>
      </c>
      <c r="H481">
        <f>G481/C481</f>
        <v/>
      </c>
      <c r="M481">
        <f>VLOOKUP(B481,[7]Sheet2!$A:$C,3,0)</f>
        <v/>
      </c>
      <c r="N481">
        <f>VLOOKUP(A481,'[8]Master-April24'!$A:$AP,42,0)</f>
        <v/>
      </c>
    </row>
    <row r="482">
      <c r="A482" t="inlineStr">
        <is>
          <t>3128-SET4</t>
        </is>
      </c>
      <c r="B482" t="inlineStr">
        <is>
          <t>B08976PZBP</t>
        </is>
      </c>
      <c r="C482" t="n">
        <v>4</v>
      </c>
      <c r="D482" t="n">
        <v>3128</v>
      </c>
      <c r="G482">
        <f>VLOOKUP(D482,[6]Sheet1!$B:$X,16,0)</f>
        <v/>
      </c>
      <c r="H482">
        <f>G482/C482</f>
        <v/>
      </c>
      <c r="M482">
        <f>VLOOKUP(B482,[7]Sheet2!$A:$C,3,0)</f>
        <v/>
      </c>
      <c r="N482">
        <f>VLOOKUP(A482,'[8]Master-April24'!$A:$AP,42,0)</f>
        <v/>
      </c>
    </row>
    <row r="483">
      <c r="A483" t="inlineStr">
        <is>
          <t>509-SET4</t>
        </is>
      </c>
      <c r="B483" t="inlineStr">
        <is>
          <t>B07S84C9SY</t>
        </is>
      </c>
      <c r="C483" t="n">
        <v>4</v>
      </c>
      <c r="D483" t="n">
        <v>509</v>
      </c>
      <c r="G483">
        <f>VLOOKUP(D483,[6]Sheet1!$B:$X,16,0)</f>
        <v/>
      </c>
      <c r="H483">
        <f>G483/C483</f>
        <v/>
      </c>
      <c r="M483">
        <f>VLOOKUP(B483,[7]Sheet2!$A:$C,3,0)</f>
        <v/>
      </c>
      <c r="N483">
        <f>VLOOKUP(A483,'[8]Master-April24'!$A:$AP,42,0)</f>
        <v/>
      </c>
    </row>
    <row r="484">
      <c r="A484" t="inlineStr">
        <is>
          <t>745-EACH</t>
        </is>
      </c>
      <c r="B484" t="inlineStr">
        <is>
          <t>B00X8JUJ6A</t>
        </is>
      </c>
      <c r="C484" t="n">
        <v>1</v>
      </c>
      <c r="D484" t="n">
        <v>745</v>
      </c>
      <c r="E484">
        <f>VLOOKUP(D484,[6]Sheet1!$B:$X,23,0)</f>
        <v/>
      </c>
      <c r="F484">
        <f>E484/C484</f>
        <v/>
      </c>
      <c r="G484">
        <f>VLOOKUP(D484,[6]Sheet1!$B:$X,16,0)</f>
        <v/>
      </c>
      <c r="H484">
        <f>G484/C484</f>
        <v/>
      </c>
      <c r="M484">
        <f>VLOOKUP(B484,[7]Sheet2!$A:$C,3,0)</f>
        <v/>
      </c>
      <c r="N484">
        <f>VLOOKUP(A484,'[8]Master-April24'!$A:$AP,42,0)</f>
        <v/>
      </c>
    </row>
    <row r="485">
      <c r="A485" t="inlineStr">
        <is>
          <t>825-SET2</t>
        </is>
      </c>
      <c r="B485" t="inlineStr">
        <is>
          <t>B08BR2YBQ1</t>
        </is>
      </c>
      <c r="C485" t="n">
        <v>2</v>
      </c>
      <c r="D485" t="n">
        <v>825</v>
      </c>
      <c r="E485">
        <f>VLOOKUP(D485,[6]Sheet1!$B:$X,23,0)</f>
        <v/>
      </c>
      <c r="F485">
        <f>E485/C485</f>
        <v/>
      </c>
      <c r="G485">
        <f>VLOOKUP(D485,[6]Sheet1!$B:$X,16,0)</f>
        <v/>
      </c>
      <c r="H485">
        <f>G485/C485</f>
        <v/>
      </c>
      <c r="M485">
        <f>VLOOKUP(B485,[7]Sheet2!$A:$C,3,0)</f>
        <v/>
      </c>
      <c r="N485">
        <f>VLOOKUP(A485,'[8]Master-April24'!$A:$AP,42,0)</f>
        <v/>
      </c>
    </row>
    <row r="486">
      <c r="A486" t="inlineStr">
        <is>
          <t>5091-EACH</t>
        </is>
      </c>
      <c r="B486" t="inlineStr">
        <is>
          <t>B00Z3BPU2O</t>
        </is>
      </c>
      <c r="C486" t="n">
        <v>1</v>
      </c>
      <c r="D486" t="n">
        <v>5091</v>
      </c>
      <c r="G486">
        <f>VLOOKUP(D486,[6]Sheet1!$B:$X,16,0)</f>
        <v/>
      </c>
      <c r="H486">
        <f>G486/C486</f>
        <v/>
      </c>
      <c r="M486">
        <f>VLOOKUP(B486,[7]Sheet2!$A:$C,3,0)</f>
        <v/>
      </c>
      <c r="N486">
        <f>VLOOKUP(A486,'[8]Master-April24'!$A:$AP,42,0)</f>
        <v/>
      </c>
    </row>
    <row r="487">
      <c r="A487" t="inlineStr">
        <is>
          <t>741-EACH</t>
        </is>
      </c>
      <c r="B487" t="inlineStr">
        <is>
          <t>B0019IMXMA</t>
        </is>
      </c>
      <c r="C487" t="n">
        <v>1</v>
      </c>
      <c r="D487" t="n">
        <v>741</v>
      </c>
      <c r="E487">
        <f>VLOOKUP(D487,[6]Sheet1!$B:$X,23,0)</f>
        <v/>
      </c>
      <c r="F487">
        <f>E487/C487</f>
        <v/>
      </c>
      <c r="G487">
        <f>VLOOKUP(D487,[6]Sheet1!$B:$X,16,0)</f>
        <v/>
      </c>
      <c r="H487">
        <f>G487/C487</f>
        <v/>
      </c>
      <c r="M487">
        <f>VLOOKUP(B487,[7]Sheet2!$A:$C,3,0)</f>
        <v/>
      </c>
      <c r="N487">
        <f>VLOOKUP(A487,'[8]Master-April24'!$A:$AP,42,0)</f>
        <v/>
      </c>
    </row>
    <row r="488">
      <c r="A488" t="inlineStr">
        <is>
          <t>3184-EACH</t>
        </is>
      </c>
      <c r="B488" t="inlineStr">
        <is>
          <t>B07RY4PCLL</t>
        </is>
      </c>
      <c r="C488" t="n">
        <v>1</v>
      </c>
      <c r="D488" t="n">
        <v>3184</v>
      </c>
      <c r="G488">
        <f>VLOOKUP(D488,[6]Sheet1!$B:$X,16,0)</f>
        <v/>
      </c>
      <c r="H488">
        <f>G488/C488</f>
        <v/>
      </c>
      <c r="M488">
        <f>VLOOKUP(B488,[7]Sheet2!$A:$C,3,0)</f>
        <v/>
      </c>
      <c r="N488">
        <f>VLOOKUP(A488,'[8]Master-April24'!$A:$AP,42,0)</f>
        <v/>
      </c>
    </row>
    <row r="489">
      <c r="A489" t="inlineStr">
        <is>
          <t>2222-PACK2</t>
        </is>
      </c>
      <c r="B489" t="inlineStr">
        <is>
          <t>B0D79WTBKT</t>
        </is>
      </c>
      <c r="C489" t="n">
        <v>2</v>
      </c>
      <c r="D489" t="n">
        <v>2222</v>
      </c>
      <c r="E489">
        <f>VLOOKUP(D489,[6]Sheet1!$B:$X,23,0)</f>
        <v/>
      </c>
      <c r="F489">
        <f>E489/C489</f>
        <v/>
      </c>
      <c r="G489">
        <f>VLOOKUP(D489,[6]Sheet1!$B:$X,16,0)</f>
        <v/>
      </c>
      <c r="H489">
        <f>G489/C489</f>
        <v/>
      </c>
      <c r="M489">
        <f>VLOOKUP(B489,[7]Sheet2!$A:$C,3,0)</f>
        <v/>
      </c>
      <c r="N489">
        <f>VLOOKUP(A489,'[8]Master-April24'!$A:$AP,42,0)</f>
        <v/>
      </c>
    </row>
    <row r="490">
      <c r="A490" t="inlineStr">
        <is>
          <t>62133-SET2</t>
        </is>
      </c>
      <c r="B490" t="inlineStr">
        <is>
          <t>B0DJDXCRK9</t>
        </is>
      </c>
      <c r="C490" t="n">
        <v>2</v>
      </c>
      <c r="D490" t="n">
        <v>62133</v>
      </c>
      <c r="G490">
        <f>VLOOKUP(D490,[6]Sheet1!$B:$X,16,0)</f>
        <v/>
      </c>
      <c r="H490">
        <f>G490/C490</f>
        <v/>
      </c>
      <c r="M490">
        <f>VLOOKUP(B490,[7]Sheet2!$A:$C,3,0)</f>
        <v/>
      </c>
      <c r="N490">
        <f>VLOOKUP(A490,'[8]Master-April24'!$A:$AP,42,0)</f>
        <v/>
      </c>
    </row>
    <row r="491">
      <c r="A491" t="inlineStr">
        <is>
          <t>204-EACH</t>
        </is>
      </c>
      <c r="B491" t="inlineStr">
        <is>
          <t>B07RJV25T3</t>
        </is>
      </c>
      <c r="C491" t="n">
        <v>1</v>
      </c>
      <c r="D491" t="n">
        <v>204</v>
      </c>
      <c r="E491">
        <f>VLOOKUP(D491,[6]Sheet1!$B:$X,23,0)</f>
        <v/>
      </c>
      <c r="F491">
        <f>E491/C491</f>
        <v/>
      </c>
      <c r="G491">
        <f>VLOOKUP(D491,[6]Sheet1!$B:$X,16,0)</f>
        <v/>
      </c>
      <c r="H491">
        <f>G491/C491</f>
        <v/>
      </c>
      <c r="M491">
        <f>VLOOKUP(B491,[7]Sheet2!$A:$C,3,0)</f>
        <v/>
      </c>
      <c r="N491">
        <f>VLOOKUP(A491,'[8]Master-April24'!$A:$AP,42,0)</f>
        <v/>
      </c>
    </row>
    <row r="492">
      <c r="A492" t="inlineStr">
        <is>
          <t>5090-PACK6</t>
        </is>
      </c>
      <c r="B492" t="inlineStr">
        <is>
          <t>B0B8QLMQW8</t>
        </is>
      </c>
      <c r="C492" t="n">
        <v>6</v>
      </c>
      <c r="D492" t="n">
        <v>5090</v>
      </c>
      <c r="G492">
        <f>VLOOKUP(D492,[6]Sheet1!$B:$X,16,0)</f>
        <v/>
      </c>
      <c r="H492">
        <f>G492/C492</f>
        <v/>
      </c>
      <c r="M492">
        <f>VLOOKUP(B492,[7]Sheet2!$A:$C,3,0)</f>
        <v/>
      </c>
      <c r="N492">
        <f>VLOOKUP(A492,'[8]Master-April24'!$A:$AP,42,0)</f>
        <v/>
      </c>
    </row>
    <row r="493">
      <c r="A493" t="inlineStr">
        <is>
          <t>763-PACK2</t>
        </is>
      </c>
      <c r="B493" t="inlineStr">
        <is>
          <t>B08F79XRGR</t>
        </is>
      </c>
      <c r="C493" t="n">
        <v>2</v>
      </c>
      <c r="D493" t="n">
        <v>763</v>
      </c>
      <c r="E493">
        <f>VLOOKUP(D493,[6]Sheet1!$B:$X,23,0)</f>
        <v/>
      </c>
      <c r="F493">
        <f>E493/C493</f>
        <v/>
      </c>
      <c r="G493">
        <f>VLOOKUP(D493,[6]Sheet1!$B:$X,16,0)</f>
        <v/>
      </c>
      <c r="H493">
        <f>G493/C493</f>
        <v/>
      </c>
      <c r="M493">
        <f>VLOOKUP(B493,[7]Sheet2!$A:$C,3,0)</f>
        <v/>
      </c>
      <c r="N493">
        <f>VLOOKUP(A493,'[8]Master-April24'!$A:$AP,42,0)</f>
        <v/>
      </c>
    </row>
    <row r="494">
      <c r="A494" t="inlineStr">
        <is>
          <t>2506-EACH</t>
        </is>
      </c>
      <c r="B494" t="inlineStr">
        <is>
          <t>B001EQ0A1S</t>
        </is>
      </c>
      <c r="C494" t="n">
        <v>1</v>
      </c>
      <c r="D494" t="n">
        <v>2506</v>
      </c>
      <c r="E494">
        <f>VLOOKUP(D494,[6]Sheet1!$B:$X,23,0)</f>
        <v/>
      </c>
      <c r="F494">
        <f>E494/C494</f>
        <v/>
      </c>
      <c r="G494">
        <f>VLOOKUP(D494,[6]Sheet1!$B:$X,16,0)</f>
        <v/>
      </c>
      <c r="H494">
        <f>G494/C494</f>
        <v/>
      </c>
      <c r="M494">
        <f>VLOOKUP(B494,[7]Sheet2!$A:$C,3,0)</f>
        <v/>
      </c>
      <c r="N494">
        <f>VLOOKUP(A494,'[8]Master-April24'!$A:$AP,42,0)</f>
        <v/>
      </c>
    </row>
    <row r="495">
      <c r="A495" t="inlineStr">
        <is>
          <t>72321-SET2</t>
        </is>
      </c>
      <c r="B495" t="inlineStr">
        <is>
          <t>B09ZVQY35W</t>
        </is>
      </c>
      <c r="C495" t="n">
        <v>2</v>
      </c>
      <c r="D495" t="n">
        <v>72321</v>
      </c>
      <c r="G495">
        <f>VLOOKUP(D495,[6]Sheet1!$B:$X,16,0)</f>
        <v/>
      </c>
      <c r="H495">
        <f>G495/C495</f>
        <v/>
      </c>
      <c r="M495">
        <f>VLOOKUP(B495,[7]Sheet2!$A:$C,3,0)</f>
        <v/>
      </c>
      <c r="N495">
        <f>VLOOKUP(A495,'[8]Master-April24'!$A:$AP,42,0)</f>
        <v/>
      </c>
    </row>
    <row r="496">
      <c r="A496" t="inlineStr">
        <is>
          <t>1754-EACH</t>
        </is>
      </c>
      <c r="B496" t="inlineStr">
        <is>
          <t>B002URGFGO</t>
        </is>
      </c>
      <c r="C496" t="n">
        <v>1</v>
      </c>
      <c r="D496" t="n">
        <v>1754</v>
      </c>
      <c r="E496">
        <f>VLOOKUP(D496,[6]Sheet1!$B:$X,23,0)</f>
        <v/>
      </c>
      <c r="F496">
        <f>E496/C496</f>
        <v/>
      </c>
      <c r="G496">
        <f>VLOOKUP(D496,[6]Sheet1!$B:$X,16,0)</f>
        <v/>
      </c>
      <c r="H496">
        <f>G496/C496</f>
        <v/>
      </c>
      <c r="M496">
        <f>VLOOKUP(B496,[7]Sheet2!$A:$C,3,0)</f>
        <v/>
      </c>
      <c r="N496">
        <f>VLOOKUP(A496,'[8]Master-April24'!$A:$AP,42,0)</f>
        <v/>
      </c>
    </row>
    <row r="497">
      <c r="A497" t="inlineStr">
        <is>
          <t>4127-PACK2</t>
        </is>
      </c>
      <c r="B497" t="inlineStr">
        <is>
          <t>B08DQ44MTT</t>
        </is>
      </c>
      <c r="C497" t="n">
        <v>2</v>
      </c>
      <c r="D497" t="n">
        <v>4127</v>
      </c>
      <c r="G497">
        <f>VLOOKUP(D497,[6]Sheet1!$B:$X,16,0)</f>
        <v/>
      </c>
      <c r="H497">
        <f>G497/C497</f>
        <v/>
      </c>
      <c r="M497">
        <f>VLOOKUP(B497,[7]Sheet2!$A:$C,3,0)</f>
        <v/>
      </c>
      <c r="N497">
        <f>VLOOKUP(A497,'[8]Master-April24'!$A:$AP,42,0)</f>
        <v/>
      </c>
    </row>
    <row r="498">
      <c r="A498" t="inlineStr">
        <is>
          <t>519-PACK6-BAZIC</t>
        </is>
      </c>
      <c r="B498" t="inlineStr">
        <is>
          <t>B00HA8MYEK</t>
        </is>
      </c>
      <c r="C498" t="n">
        <v>6</v>
      </c>
      <c r="D498" t="n">
        <v>519</v>
      </c>
      <c r="G498">
        <f>VLOOKUP(D498,[6]Sheet1!$B:$X,16,0)</f>
        <v/>
      </c>
      <c r="H498">
        <f>G498/C498</f>
        <v/>
      </c>
      <c r="M498">
        <f>VLOOKUP(B498,[7]Sheet2!$A:$C,3,0)</f>
        <v/>
      </c>
      <c r="N498">
        <f>VLOOKUP(A498,'[8]Master-April24'!$A:$AP,42,0)</f>
        <v/>
      </c>
    </row>
    <row r="499">
      <c r="A499" t="inlineStr">
        <is>
          <t>3132-SET6</t>
        </is>
      </c>
      <c r="B499" t="inlineStr">
        <is>
          <t>B07QG7PTJ4</t>
        </is>
      </c>
      <c r="C499" t="n">
        <v>6</v>
      </c>
      <c r="D499" t="n">
        <v>3132</v>
      </c>
      <c r="G499">
        <f>VLOOKUP(D499,[6]Sheet1!$B:$X,16,0)</f>
        <v/>
      </c>
      <c r="H499">
        <f>G499/C499</f>
        <v/>
      </c>
      <c r="M499">
        <f>VLOOKUP(B499,[7]Sheet2!$A:$C,3,0)</f>
        <v/>
      </c>
      <c r="N499">
        <f>VLOOKUP(A499,'[8]Master-April24'!$A:$AP,42,0)</f>
        <v/>
      </c>
    </row>
    <row r="500">
      <c r="A500" t="inlineStr">
        <is>
          <t>17065-EACH</t>
        </is>
      </c>
      <c r="B500" t="inlineStr">
        <is>
          <t>B015T8DWIE</t>
        </is>
      </c>
      <c r="C500" t="n">
        <v>1</v>
      </c>
      <c r="D500" t="n">
        <v>17065</v>
      </c>
      <c r="E500">
        <f>VLOOKUP(D500,[6]Sheet1!$B:$X,23,0)</f>
        <v/>
      </c>
      <c r="F500">
        <f>E500/C500</f>
        <v/>
      </c>
      <c r="G500">
        <f>VLOOKUP(D500,[6]Sheet1!$B:$X,16,0)</f>
        <v/>
      </c>
      <c r="H500">
        <f>G500/C500</f>
        <v/>
      </c>
      <c r="M500">
        <f>VLOOKUP(B500,[7]Sheet2!$A:$C,3,0)</f>
        <v/>
      </c>
      <c r="N500">
        <f>VLOOKUP(A500,'[8]Master-April24'!$A:$AP,42,0)</f>
        <v/>
      </c>
    </row>
    <row r="501">
      <c r="A501" t="inlineStr">
        <is>
          <t>565-PACK6</t>
        </is>
      </c>
      <c r="B501" t="inlineStr">
        <is>
          <t>B08FBPY3DM</t>
        </is>
      </c>
      <c r="C501" t="n">
        <v>6</v>
      </c>
      <c r="D501" t="n">
        <v>565</v>
      </c>
      <c r="G501">
        <f>VLOOKUP(D501,[6]Sheet1!$B:$X,16,0)</f>
        <v/>
      </c>
      <c r="H501">
        <f>G501/C501</f>
        <v/>
      </c>
      <c r="M501">
        <f>VLOOKUP(B501,[7]Sheet2!$A:$C,3,0)</f>
        <v/>
      </c>
      <c r="N501">
        <f>VLOOKUP(A501,'[8]Master-April24'!$A:$AP,42,0)</f>
        <v/>
      </c>
    </row>
    <row r="502">
      <c r="A502" t="inlineStr">
        <is>
          <t>524-EACH</t>
        </is>
      </c>
      <c r="B502" t="inlineStr">
        <is>
          <t>B07RQ1Y5SB</t>
        </is>
      </c>
      <c r="C502" t="n">
        <v>1</v>
      </c>
      <c r="D502" t="n">
        <v>524</v>
      </c>
      <c r="E502">
        <f>VLOOKUP(D502,[6]Sheet1!$B:$X,23,0)</f>
        <v/>
      </c>
      <c r="F502">
        <f>E502/C502</f>
        <v/>
      </c>
      <c r="G502">
        <f>VLOOKUP(D502,[6]Sheet1!$B:$X,16,0)</f>
        <v/>
      </c>
      <c r="H502">
        <f>G502/C502</f>
        <v/>
      </c>
      <c r="M502">
        <f>VLOOKUP(B502,[7]Sheet2!$A:$C,3,0)</f>
        <v/>
      </c>
      <c r="N502">
        <f>VLOOKUP(A502,'[8]Master-April24'!$A:$AP,42,0)</f>
        <v/>
      </c>
    </row>
    <row r="503">
      <c r="A503" t="inlineStr">
        <is>
          <t>596-PACK2</t>
        </is>
      </c>
      <c r="B503" t="inlineStr">
        <is>
          <t>B08DFGMWRB</t>
        </is>
      </c>
      <c r="C503" t="n">
        <v>2</v>
      </c>
      <c r="D503" t="n">
        <v>596</v>
      </c>
      <c r="G503">
        <f>VLOOKUP(D503,[6]Sheet1!$B:$X,16,0)</f>
        <v/>
      </c>
      <c r="H503">
        <f>G503/C503</f>
        <v/>
      </c>
      <c r="M503">
        <f>VLOOKUP(B503,[7]Sheet2!$A:$C,3,0)</f>
        <v/>
      </c>
      <c r="N503">
        <f>VLOOKUP(A503,'[8]Master-April24'!$A:$AP,42,0)</f>
        <v/>
      </c>
    </row>
    <row r="504">
      <c r="A504" t="inlineStr">
        <is>
          <t>802-SET6</t>
        </is>
      </c>
      <c r="B504" t="inlineStr">
        <is>
          <t>B07RCBC6X5</t>
        </is>
      </c>
      <c r="C504" t="n">
        <v>6</v>
      </c>
      <c r="D504" t="n">
        <v>802</v>
      </c>
      <c r="E504">
        <f>VLOOKUP(D504,[6]Sheet1!$B:$X,23,0)</f>
        <v/>
      </c>
      <c r="F504">
        <f>E504/C504</f>
        <v/>
      </c>
      <c r="G504">
        <f>VLOOKUP(D504,[6]Sheet1!$B:$X,16,0)</f>
        <v/>
      </c>
      <c r="H504">
        <f>G504/C504</f>
        <v/>
      </c>
      <c r="M504">
        <f>VLOOKUP(B504,[7]Sheet2!$A:$C,3,0)</f>
        <v/>
      </c>
      <c r="N504">
        <f>VLOOKUP(A504,'[8]Master-April24'!$A:$AP,42,0)</f>
        <v/>
      </c>
    </row>
    <row r="505">
      <c r="A505" t="inlineStr">
        <is>
          <t>2052-PACK2</t>
        </is>
      </c>
      <c r="B505" t="inlineStr">
        <is>
          <t>B08GWN6RS8</t>
        </is>
      </c>
      <c r="C505" t="n">
        <v>2</v>
      </c>
      <c r="D505" t="n">
        <v>2052</v>
      </c>
      <c r="E505">
        <f>VLOOKUP(D505,[6]Sheet1!$B:$X,23,0)</f>
        <v/>
      </c>
      <c r="F505">
        <f>E505/C505</f>
        <v/>
      </c>
      <c r="G505">
        <f>VLOOKUP(D505,[6]Sheet1!$B:$X,16,0)</f>
        <v/>
      </c>
      <c r="H505">
        <f>G505/C505</f>
        <v/>
      </c>
      <c r="M505">
        <f>VLOOKUP(B505,[7]Sheet2!$A:$C,3,0)</f>
        <v/>
      </c>
      <c r="N505">
        <f>VLOOKUP(A505,'[8]Master-April24'!$A:$AP,42,0)</f>
        <v/>
      </c>
    </row>
    <row r="506">
      <c r="A506" t="inlineStr">
        <is>
          <t>804-PINK-PACK2</t>
        </is>
      </c>
      <c r="B506" t="inlineStr">
        <is>
          <t>B0B237QZCR</t>
        </is>
      </c>
      <c r="C506" t="n">
        <v>2</v>
      </c>
      <c r="D506" t="n">
        <v>804</v>
      </c>
      <c r="E506">
        <f>VLOOKUP(D506,[6]Sheet1!$B:$X,23,0)</f>
        <v/>
      </c>
      <c r="F506">
        <f>E506/C506</f>
        <v/>
      </c>
      <c r="G506">
        <f>VLOOKUP(D506,[6]Sheet1!$B:$X,16,0)</f>
        <v/>
      </c>
      <c r="H506">
        <f>G506/C506</f>
        <v/>
      </c>
      <c r="M506">
        <f>VLOOKUP(B506,[7]Sheet2!$A:$C,3,0)</f>
        <v/>
      </c>
      <c r="N506">
        <f>VLOOKUP(A506,'[8]Master-April24'!$A:$AP,42,0)</f>
        <v/>
      </c>
    </row>
    <row r="507">
      <c r="A507" t="inlineStr">
        <is>
          <t>1756-EACH</t>
        </is>
      </c>
      <c r="B507" t="inlineStr">
        <is>
          <t>B0018MN80I</t>
        </is>
      </c>
      <c r="C507" t="n">
        <v>1</v>
      </c>
      <c r="D507" t="n">
        <v>1756</v>
      </c>
      <c r="E507">
        <f>VLOOKUP(D507,[6]Sheet1!$B:$X,23,0)</f>
        <v/>
      </c>
      <c r="F507">
        <f>E507/C507</f>
        <v/>
      </c>
      <c r="G507">
        <f>VLOOKUP(D507,[6]Sheet1!$B:$X,16,0)</f>
        <v/>
      </c>
      <c r="H507">
        <f>G507/C507</f>
        <v/>
      </c>
      <c r="M507">
        <f>VLOOKUP(B507,[7]Sheet2!$A:$C,3,0)</f>
        <v/>
      </c>
      <c r="N507">
        <f>VLOOKUP(A507,'[8]Master-April24'!$A:$AP,42,0)</f>
        <v/>
      </c>
    </row>
    <row r="508">
      <c r="A508" t="inlineStr">
        <is>
          <t>760-EACH</t>
        </is>
      </c>
      <c r="B508" t="inlineStr">
        <is>
          <t>B07S6CZYKW</t>
        </is>
      </c>
      <c r="C508" t="n">
        <v>1</v>
      </c>
      <c r="D508" t="n">
        <v>760</v>
      </c>
      <c r="E508">
        <f>VLOOKUP(D508,[6]Sheet1!$B:$X,23,0)</f>
        <v/>
      </c>
      <c r="F508">
        <f>E508/C508</f>
        <v/>
      </c>
      <c r="G508">
        <f>VLOOKUP(D508,[6]Sheet1!$B:$X,16,0)</f>
        <v/>
      </c>
      <c r="H508">
        <f>G508/C508</f>
        <v/>
      </c>
      <c r="M508">
        <f>VLOOKUP(B508,[7]Sheet2!$A:$C,3,0)</f>
        <v/>
      </c>
      <c r="N508">
        <f>VLOOKUP(A508,'[8]Master-April24'!$A:$AP,42,0)</f>
        <v/>
      </c>
    </row>
    <row r="509">
      <c r="A509" t="inlineStr">
        <is>
          <t>905-EACH</t>
        </is>
      </c>
      <c r="B509" t="inlineStr">
        <is>
          <t>B07SKD994F</t>
        </is>
      </c>
      <c r="C509" t="n">
        <v>1</v>
      </c>
      <c r="D509" t="n">
        <v>905</v>
      </c>
      <c r="E509">
        <f>VLOOKUP(D509,[6]Sheet1!$B:$X,23,0)</f>
        <v/>
      </c>
      <c r="F509">
        <f>E509/C509</f>
        <v/>
      </c>
      <c r="G509">
        <f>VLOOKUP(D509,[6]Sheet1!$B:$X,16,0)</f>
        <v/>
      </c>
      <c r="H509">
        <f>G509/C509</f>
        <v/>
      </c>
      <c r="M509">
        <f>VLOOKUP(B509,[7]Sheet2!$A:$C,3,0)</f>
        <v/>
      </c>
      <c r="N509">
        <f>VLOOKUP(A509,'[8]Master-April24'!$A:$AP,42,0)</f>
        <v/>
      </c>
    </row>
    <row r="510">
      <c r="A510" t="inlineStr">
        <is>
          <t>5009-PACK4</t>
        </is>
      </c>
      <c r="B510" t="inlineStr">
        <is>
          <t>B0BRTGS1V3</t>
        </is>
      </c>
      <c r="C510" t="n">
        <v>4</v>
      </c>
      <c r="D510" t="n">
        <v>5009</v>
      </c>
      <c r="G510">
        <f>VLOOKUP(D510,[6]Sheet1!$B:$X,16,0)</f>
        <v/>
      </c>
      <c r="H510">
        <f>G510/C510</f>
        <v/>
      </c>
      <c r="M510">
        <f>VLOOKUP(B510,[7]Sheet2!$A:$C,3,0)</f>
        <v/>
      </c>
      <c r="N510">
        <f>VLOOKUP(A510,'[8]Master-April24'!$A:$AP,42,0)</f>
        <v/>
      </c>
    </row>
    <row r="511">
      <c r="A511" t="inlineStr">
        <is>
          <t>1748-SET4</t>
        </is>
      </c>
      <c r="B511" t="inlineStr">
        <is>
          <t>B07S99KHHL</t>
        </is>
      </c>
      <c r="C511" t="n">
        <v>4</v>
      </c>
      <c r="D511" t="n">
        <v>1748</v>
      </c>
      <c r="E511">
        <f>VLOOKUP(D511,[6]Sheet1!$B:$X,23,0)</f>
        <v/>
      </c>
      <c r="F511">
        <f>E511/C511</f>
        <v/>
      </c>
      <c r="G511">
        <f>VLOOKUP(D511,[6]Sheet1!$B:$X,16,0)</f>
        <v/>
      </c>
      <c r="H511">
        <f>G511/C511</f>
        <v/>
      </c>
      <c r="M511">
        <f>VLOOKUP(B511,[7]Sheet2!$A:$C,3,0)</f>
        <v/>
      </c>
      <c r="N511">
        <f>VLOOKUP(A511,'[8]Master-April24'!$A:$AP,42,0)</f>
        <v/>
      </c>
    </row>
    <row r="512">
      <c r="A512" t="inlineStr">
        <is>
          <t>2341-EACH</t>
        </is>
      </c>
      <c r="B512" t="inlineStr">
        <is>
          <t>B00FBOTGSW</t>
        </is>
      </c>
      <c r="C512" t="n">
        <v>1</v>
      </c>
      <c r="D512" t="n">
        <v>2341</v>
      </c>
      <c r="E512">
        <f>VLOOKUP(D512,[6]Sheet1!$B:$X,23,0)</f>
        <v/>
      </c>
      <c r="F512">
        <f>E512/C512</f>
        <v/>
      </c>
      <c r="G512">
        <f>VLOOKUP(D512,[6]Sheet1!$B:$X,16,0)</f>
        <v/>
      </c>
      <c r="H512">
        <f>G512/C512</f>
        <v/>
      </c>
      <c r="M512">
        <f>VLOOKUP(B512,[7]Sheet2!$A:$C,3,0)</f>
        <v/>
      </c>
      <c r="N512">
        <f>VLOOKUP(A512,'[8]Master-April24'!$A:$AP,42,0)</f>
        <v/>
      </c>
    </row>
    <row r="513">
      <c r="A513" t="inlineStr">
        <is>
          <t>17075-SET5</t>
        </is>
      </c>
      <c r="B513" t="inlineStr">
        <is>
          <t>B07S77YTC3</t>
        </is>
      </c>
      <c r="C513" t="n">
        <v>5</v>
      </c>
      <c r="D513" t="n">
        <v>17075</v>
      </c>
      <c r="E513">
        <f>VLOOKUP(D513,[6]Sheet1!$B:$X,23,0)</f>
        <v/>
      </c>
      <c r="F513">
        <f>E513/C513</f>
        <v/>
      </c>
      <c r="G513">
        <f>VLOOKUP(D513,[6]Sheet1!$B:$X,16,0)</f>
        <v/>
      </c>
      <c r="H513">
        <f>G513/C513</f>
        <v/>
      </c>
      <c r="M513">
        <f>VLOOKUP(B513,[7]Sheet2!$A:$C,3,0)</f>
        <v/>
      </c>
      <c r="N513">
        <f>VLOOKUP(A513,'[8]Master-April24'!$A:$AP,42,0)</f>
        <v/>
      </c>
    </row>
    <row r="514">
      <c r="A514" t="inlineStr">
        <is>
          <t>2042-EACH</t>
        </is>
      </c>
      <c r="B514" t="inlineStr">
        <is>
          <t>B008RD8Y6Y</t>
        </is>
      </c>
      <c r="C514" t="n">
        <v>1</v>
      </c>
      <c r="D514" t="n">
        <v>2042</v>
      </c>
      <c r="E514">
        <f>VLOOKUP(D514,[6]Sheet1!$B:$X,23,0)</f>
        <v/>
      </c>
      <c r="F514">
        <f>E514/C514</f>
        <v/>
      </c>
      <c r="G514">
        <f>VLOOKUP(D514,[6]Sheet1!$B:$X,16,0)</f>
        <v/>
      </c>
      <c r="H514">
        <f>G514/C514</f>
        <v/>
      </c>
      <c r="M514">
        <f>VLOOKUP(B514,[7]Sheet2!$A:$C,3,0)</f>
        <v/>
      </c>
      <c r="N514">
        <f>VLOOKUP(A514,'[8]Master-April24'!$A:$AP,42,0)</f>
        <v/>
      </c>
    </row>
    <row r="515">
      <c r="A515" t="inlineStr">
        <is>
          <t>2156-SET5</t>
        </is>
      </c>
      <c r="B515" t="inlineStr">
        <is>
          <t>B0BSP4V9PZ</t>
        </is>
      </c>
      <c r="C515" t="n">
        <v>5</v>
      </c>
      <c r="D515" t="n">
        <v>2156</v>
      </c>
      <c r="G515">
        <f>VLOOKUP(D515,[6]Sheet1!$B:$X,16,0)</f>
        <v/>
      </c>
      <c r="H515">
        <f>G515/C515</f>
        <v/>
      </c>
      <c r="M515">
        <f>VLOOKUP(B515,[7]Sheet2!$A:$C,3,0)</f>
        <v/>
      </c>
      <c r="N515">
        <f>VLOOKUP(A515,'[8]Master-April24'!$A:$AP,42,0)</f>
        <v/>
      </c>
    </row>
    <row r="516">
      <c r="A516" t="inlineStr">
        <is>
          <t>1274-EACH</t>
        </is>
      </c>
      <c r="B516" t="inlineStr">
        <is>
          <t>B07S421XBP</t>
        </is>
      </c>
      <c r="C516" t="n">
        <v>1</v>
      </c>
      <c r="D516" t="n">
        <v>1274</v>
      </c>
      <c r="E516">
        <f>VLOOKUP(D516,[6]Sheet1!$B:$X,23,0)</f>
        <v/>
      </c>
      <c r="F516">
        <f>E516/C516</f>
        <v/>
      </c>
      <c r="G516">
        <f>VLOOKUP(D516,[6]Sheet1!$B:$X,16,0)</f>
        <v/>
      </c>
      <c r="H516">
        <f>G516/C516</f>
        <v/>
      </c>
      <c r="M516">
        <f>VLOOKUP(B516,[7]Sheet2!$A:$C,3,0)</f>
        <v/>
      </c>
      <c r="N516">
        <f>VLOOKUP(A516,'[8]Master-April24'!$A:$AP,42,0)</f>
        <v/>
      </c>
    </row>
    <row r="517">
      <c r="A517" t="inlineStr">
        <is>
          <t>1612-PACK2</t>
        </is>
      </c>
      <c r="B517" t="inlineStr">
        <is>
          <t>B08DDKHB9Q</t>
        </is>
      </c>
      <c r="C517" t="n">
        <v>2</v>
      </c>
      <c r="D517" t="n">
        <v>1612</v>
      </c>
      <c r="E517">
        <f>VLOOKUP(D517,[6]Sheet1!$B:$X,23,0)</f>
        <v/>
      </c>
      <c r="F517">
        <f>E517/C517</f>
        <v/>
      </c>
      <c r="G517">
        <f>VLOOKUP(D517,[6]Sheet1!$B:$X,16,0)</f>
        <v/>
      </c>
      <c r="H517">
        <f>G517/C517</f>
        <v/>
      </c>
      <c r="M517">
        <f>VLOOKUP(B517,[7]Sheet2!$A:$C,3,0)</f>
        <v/>
      </c>
      <c r="N517">
        <f>VLOOKUP(A517,'[8]Master-April24'!$A:$AP,42,0)</f>
        <v/>
      </c>
    </row>
    <row r="518">
      <c r="A518" t="inlineStr">
        <is>
          <t>6812-PACK2</t>
        </is>
      </c>
      <c r="B518" t="inlineStr">
        <is>
          <t>B09DK21KMR</t>
        </is>
      </c>
      <c r="C518" t="n">
        <v>2</v>
      </c>
      <c r="D518" t="n">
        <v>6812</v>
      </c>
      <c r="E518">
        <f>VLOOKUP(D518,[6]Sheet1!$B:$X,23,0)</f>
        <v/>
      </c>
      <c r="F518">
        <f>E518/C518</f>
        <v/>
      </c>
      <c r="G518">
        <f>VLOOKUP(D518,[6]Sheet1!$B:$X,16,0)</f>
        <v/>
      </c>
      <c r="H518">
        <f>G518/C518</f>
        <v/>
      </c>
      <c r="M518">
        <f>VLOOKUP(B518,[7]Sheet2!$A:$C,3,0)</f>
        <v/>
      </c>
      <c r="N518">
        <f>VLOOKUP(A518,'[8]Master-April24'!$A:$AP,42,0)</f>
        <v/>
      </c>
    </row>
    <row r="519">
      <c r="A519" t="inlineStr">
        <is>
          <t>4126-PACK2</t>
        </is>
      </c>
      <c r="B519" t="inlineStr">
        <is>
          <t>B08DQHV4BN</t>
        </is>
      </c>
      <c r="C519" t="n">
        <v>2</v>
      </c>
      <c r="D519" t="n">
        <v>4126</v>
      </c>
      <c r="G519">
        <f>VLOOKUP(D519,[6]Sheet1!$B:$X,16,0)</f>
        <v/>
      </c>
      <c r="H519">
        <f>G519/C519</f>
        <v/>
      </c>
      <c r="M519">
        <f>VLOOKUP(B519,[7]Sheet2!$A:$C,3,0)</f>
        <v/>
      </c>
      <c r="N519">
        <f>VLOOKUP(A519,'[8]Master-April24'!$A:$AP,42,0)</f>
        <v/>
      </c>
    </row>
    <row r="520">
      <c r="A520" t="inlineStr">
        <is>
          <t>5091-PACK2</t>
        </is>
      </c>
      <c r="B520" t="inlineStr">
        <is>
          <t>B09C73Z1MX</t>
        </is>
      </c>
      <c r="C520" t="n">
        <v>2</v>
      </c>
      <c r="D520" t="n">
        <v>5091</v>
      </c>
      <c r="G520">
        <f>VLOOKUP(D520,[6]Sheet1!$B:$X,16,0)</f>
        <v/>
      </c>
      <c r="H520">
        <f>G520/C520</f>
        <v/>
      </c>
      <c r="M520">
        <f>VLOOKUP(B520,[7]Sheet2!$A:$C,3,0)</f>
        <v/>
      </c>
      <c r="N520">
        <f>VLOOKUP(A520,'[8]Master-April24'!$A:$AP,42,0)</f>
        <v/>
      </c>
    </row>
    <row r="521">
      <c r="A521" t="inlineStr">
        <is>
          <t>5132-EACH</t>
        </is>
      </c>
      <c r="B521" t="inlineStr">
        <is>
          <t>B07SKCBN85</t>
        </is>
      </c>
      <c r="C521" t="n">
        <v>1</v>
      </c>
      <c r="D521" t="n">
        <v>5132</v>
      </c>
      <c r="E521">
        <f>VLOOKUP(D521,[6]Sheet1!$B:$X,23,0)</f>
        <v/>
      </c>
      <c r="F521">
        <f>E521/C521</f>
        <v/>
      </c>
      <c r="G521">
        <f>VLOOKUP(D521,[6]Sheet1!$B:$X,16,0)</f>
        <v/>
      </c>
      <c r="H521">
        <f>G521/C521</f>
        <v/>
      </c>
      <c r="M521">
        <f>VLOOKUP(B521,[7]Sheet2!$A:$C,3,0)</f>
        <v/>
      </c>
      <c r="N521">
        <f>VLOOKUP(A521,'[8]Master-April24'!$A:$AP,42,0)</f>
        <v/>
      </c>
    </row>
    <row r="522">
      <c r="A522" t="inlineStr">
        <is>
          <t>4142-PACK2</t>
        </is>
      </c>
      <c r="B522" t="inlineStr">
        <is>
          <t>B08DQ46Y42</t>
        </is>
      </c>
      <c r="C522" t="n">
        <v>2</v>
      </c>
      <c r="D522" t="n">
        <v>4142</v>
      </c>
      <c r="G522">
        <f>VLOOKUP(D522,[6]Sheet1!$B:$X,16,0)</f>
        <v/>
      </c>
      <c r="H522">
        <f>G522/C522</f>
        <v/>
      </c>
      <c r="M522">
        <f>VLOOKUP(B522,[7]Sheet2!$A:$C,3,0)</f>
        <v/>
      </c>
      <c r="N522">
        <f>VLOOKUP(A522,'[8]Master-April24'!$A:$AP,42,0)</f>
        <v/>
      </c>
    </row>
    <row r="523">
      <c r="A523" t="inlineStr">
        <is>
          <t>846-SET4</t>
        </is>
      </c>
      <c r="B523" t="inlineStr">
        <is>
          <t>B08DL7LD32</t>
        </is>
      </c>
      <c r="C523" t="n">
        <v>4</v>
      </c>
      <c r="D523" t="n">
        <v>846</v>
      </c>
      <c r="G523">
        <f>VLOOKUP(D523,[6]Sheet1!$B:$X,16,0)</f>
        <v/>
      </c>
      <c r="H523">
        <f>G523/C523</f>
        <v/>
      </c>
      <c r="M523">
        <f>VLOOKUP(B523,[7]Sheet2!$A:$C,3,0)</f>
        <v/>
      </c>
      <c r="N523">
        <f>VLOOKUP(A523,'[8]Master-April24'!$A:$AP,42,0)</f>
        <v/>
      </c>
    </row>
    <row r="524">
      <c r="A524" t="inlineStr">
        <is>
          <t>1801-SET4</t>
        </is>
      </c>
      <c r="B524" t="inlineStr">
        <is>
          <t>B07R3R6V45</t>
        </is>
      </c>
      <c r="C524" t="n">
        <v>4</v>
      </c>
      <c r="D524" t="n">
        <v>1801</v>
      </c>
      <c r="E524">
        <f>VLOOKUP(D524,[6]Sheet1!$B:$X,23,0)</f>
        <v/>
      </c>
      <c r="F524">
        <f>E524/C524</f>
        <v/>
      </c>
      <c r="G524">
        <f>VLOOKUP(D524,[6]Sheet1!$B:$X,16,0)</f>
        <v/>
      </c>
      <c r="H524">
        <f>G524/C524</f>
        <v/>
      </c>
      <c r="M524">
        <f>VLOOKUP(B524,[7]Sheet2!$A:$C,3,0)</f>
        <v/>
      </c>
      <c r="N524">
        <f>VLOOKUP(A524,'[8]Master-April24'!$A:$AP,42,0)</f>
        <v/>
      </c>
    </row>
    <row r="525">
      <c r="A525" t="inlineStr">
        <is>
          <t>1634-SET3</t>
        </is>
      </c>
      <c r="B525" t="inlineStr">
        <is>
          <t>B07RHWJ9HJ</t>
        </is>
      </c>
      <c r="C525" t="n">
        <v>3</v>
      </c>
      <c r="D525" t="n">
        <v>1634</v>
      </c>
      <c r="E525">
        <f>VLOOKUP(D525,[6]Sheet1!$B:$X,23,0)</f>
        <v/>
      </c>
      <c r="F525">
        <f>E525/C525</f>
        <v/>
      </c>
      <c r="G525">
        <f>VLOOKUP(D525,[6]Sheet1!$B:$X,16,0)</f>
        <v/>
      </c>
      <c r="H525">
        <f>G525/C525</f>
        <v/>
      </c>
      <c r="M525">
        <f>VLOOKUP(B525,[7]Sheet2!$A:$C,3,0)</f>
        <v/>
      </c>
      <c r="N525">
        <f>VLOOKUP(A525,'[8]Master-April24'!$A:$AP,42,0)</f>
        <v/>
      </c>
    </row>
    <row r="526">
      <c r="A526" t="inlineStr">
        <is>
          <t>2561-EACH</t>
        </is>
      </c>
      <c r="B526" t="inlineStr">
        <is>
          <t>B09QD62R6R</t>
        </is>
      </c>
      <c r="C526" t="n">
        <v>1</v>
      </c>
      <c r="D526" t="n">
        <v>2561</v>
      </c>
      <c r="E526">
        <f>VLOOKUP(D526,[6]Sheet1!$B:$X,23,0)</f>
        <v/>
      </c>
      <c r="F526">
        <f>E526/C526</f>
        <v/>
      </c>
      <c r="G526">
        <f>VLOOKUP(D526,[6]Sheet1!$B:$X,16,0)</f>
        <v/>
      </c>
      <c r="H526">
        <f>G526/C526</f>
        <v/>
      </c>
      <c r="M526">
        <f>VLOOKUP(B526,[7]Sheet2!$A:$C,3,0)</f>
        <v/>
      </c>
      <c r="N526">
        <f>VLOOKUP(A526,'[8]Master-April24'!$A:$AP,42,0)</f>
        <v/>
      </c>
    </row>
    <row r="527">
      <c r="A527" t="inlineStr">
        <is>
          <t>1615-EACH</t>
        </is>
      </c>
      <c r="B527" t="inlineStr">
        <is>
          <t>B07C59RXBS</t>
        </is>
      </c>
      <c r="C527" t="n">
        <v>1</v>
      </c>
      <c r="D527" t="n">
        <v>1615</v>
      </c>
      <c r="E527">
        <f>VLOOKUP(D527,[6]Sheet1!$B:$X,23,0)</f>
        <v/>
      </c>
      <c r="F527">
        <f>E527/C527</f>
        <v/>
      </c>
      <c r="G527">
        <f>VLOOKUP(D527,[6]Sheet1!$B:$X,16,0)</f>
        <v/>
      </c>
      <c r="H527">
        <f>G527/C527</f>
        <v/>
      </c>
      <c r="M527">
        <f>VLOOKUP(B527,[7]Sheet2!$A:$C,3,0)</f>
        <v/>
      </c>
      <c r="N527">
        <f>VLOOKUP(A527,'[8]Master-April24'!$A:$AP,42,0)</f>
        <v/>
      </c>
    </row>
    <row r="528">
      <c r="A528" t="inlineStr">
        <is>
          <t>17086-EACH</t>
        </is>
      </c>
      <c r="B528" t="inlineStr">
        <is>
          <t>B094PZZNHZ</t>
        </is>
      </c>
      <c r="C528" t="n">
        <v>1</v>
      </c>
      <c r="D528" t="n">
        <v>17086</v>
      </c>
      <c r="G528">
        <f>VLOOKUP(D528,[6]Sheet1!$B:$X,16,0)</f>
        <v/>
      </c>
      <c r="H528">
        <f>G528/C528</f>
        <v/>
      </c>
      <c r="M528">
        <f>VLOOKUP(B528,[7]Sheet2!$A:$C,3,0)</f>
        <v/>
      </c>
      <c r="N528">
        <f>VLOOKUP(A528,'[8]Master-April24'!$A:$AP,42,0)</f>
        <v/>
      </c>
    </row>
    <row r="529">
      <c r="A529" t="inlineStr">
        <is>
          <t>5090-PACK2</t>
        </is>
      </c>
      <c r="B529" t="inlineStr">
        <is>
          <t>B09C77DNQG</t>
        </is>
      </c>
      <c r="C529" t="n">
        <v>2</v>
      </c>
      <c r="D529" t="n">
        <v>5090</v>
      </c>
      <c r="G529">
        <f>VLOOKUP(D529,[6]Sheet1!$B:$X,16,0)</f>
        <v/>
      </c>
      <c r="H529">
        <f>G529/C529</f>
        <v/>
      </c>
      <c r="M529">
        <f>VLOOKUP(B529,[7]Sheet2!$A:$C,3,0)</f>
        <v/>
      </c>
      <c r="N529">
        <f>VLOOKUP(A529,'[8]Master-April24'!$A:$AP,42,0)</f>
        <v/>
      </c>
    </row>
    <row r="530">
      <c r="A530" t="inlineStr">
        <is>
          <t>4403-SET6</t>
        </is>
      </c>
      <c r="B530" t="inlineStr">
        <is>
          <t>B0BRNSWP12</t>
        </is>
      </c>
      <c r="C530" t="n">
        <v>6</v>
      </c>
      <c r="D530" t="n">
        <v>4403</v>
      </c>
      <c r="E530">
        <f>VLOOKUP(D530,[6]Sheet1!$B:$X,23,0)</f>
        <v/>
      </c>
      <c r="F530">
        <f>E530/C530</f>
        <v/>
      </c>
      <c r="G530">
        <f>VLOOKUP(D530,[6]Sheet1!$B:$X,16,0)</f>
        <v/>
      </c>
      <c r="H530">
        <f>G530/C530</f>
        <v/>
      </c>
      <c r="M530">
        <f>VLOOKUP(B530,[7]Sheet2!$A:$C,3,0)</f>
        <v/>
      </c>
      <c r="N530">
        <f>VLOOKUP(A530,'[8]Master-April24'!$A:$AP,42,0)</f>
        <v/>
      </c>
    </row>
    <row r="531">
      <c r="A531" t="inlineStr">
        <is>
          <t>1615-PACK2</t>
        </is>
      </c>
      <c r="B531" t="inlineStr">
        <is>
          <t>B08DDHW2QF</t>
        </is>
      </c>
      <c r="C531" t="n">
        <v>2</v>
      </c>
      <c r="D531" t="n">
        <v>1615</v>
      </c>
      <c r="E531">
        <f>VLOOKUP(D531,[6]Sheet1!$B:$X,23,0)</f>
        <v/>
      </c>
      <c r="F531">
        <f>E531/C531</f>
        <v/>
      </c>
      <c r="G531">
        <f>VLOOKUP(D531,[6]Sheet1!$B:$X,16,0)</f>
        <v/>
      </c>
      <c r="H531">
        <f>G531/C531</f>
        <v/>
      </c>
      <c r="M531">
        <f>VLOOKUP(B531,[7]Sheet2!$A:$C,3,0)</f>
        <v/>
      </c>
      <c r="N531">
        <f>VLOOKUP(A531,'[8]Master-April24'!$A:$AP,42,0)</f>
        <v/>
      </c>
    </row>
    <row r="532">
      <c r="A532" t="inlineStr">
        <is>
          <t>3001-EACH</t>
        </is>
      </c>
      <c r="B532" t="inlineStr">
        <is>
          <t>B0018MSDKI</t>
        </is>
      </c>
      <c r="C532" t="n">
        <v>1</v>
      </c>
      <c r="D532" t="n">
        <v>3001</v>
      </c>
      <c r="E532">
        <f>VLOOKUP(D532,[6]Sheet1!$B:$X,23,0)</f>
        <v/>
      </c>
      <c r="F532">
        <f>E532/C532</f>
        <v/>
      </c>
      <c r="G532">
        <f>VLOOKUP(D532,[6]Sheet1!$B:$X,16,0)</f>
        <v/>
      </c>
      <c r="H532">
        <f>G532/C532</f>
        <v/>
      </c>
      <c r="M532">
        <f>VLOOKUP(B532,[7]Sheet2!$A:$C,3,0)</f>
        <v/>
      </c>
      <c r="N532">
        <f>VLOOKUP(A532,'[8]Master-April24'!$A:$AP,42,0)</f>
        <v/>
      </c>
    </row>
    <row r="533">
      <c r="A533" t="inlineStr">
        <is>
          <t>711011-EACH</t>
        </is>
      </c>
      <c r="B533" t="inlineStr">
        <is>
          <t>B0BN7HK513</t>
        </is>
      </c>
      <c r="C533" t="n">
        <v>1</v>
      </c>
      <c r="D533" t="n">
        <v>711011</v>
      </c>
      <c r="E533">
        <f>VLOOKUP(D533,[6]Sheet1!$B:$X,23,0)</f>
        <v/>
      </c>
      <c r="F533">
        <f>E533/C533</f>
        <v/>
      </c>
      <c r="G533">
        <f>VLOOKUP(D533,[6]Sheet1!$B:$X,16,0)</f>
        <v/>
      </c>
      <c r="H533">
        <f>G533/C533</f>
        <v/>
      </c>
      <c r="M533">
        <f>VLOOKUP(B533,[7]Sheet2!$A:$C,3,0)</f>
        <v/>
      </c>
      <c r="N533">
        <f>VLOOKUP(A533,'[8]Master-April24'!$A:$AP,42,0)</f>
        <v/>
      </c>
    </row>
    <row r="534">
      <c r="A534" t="inlineStr">
        <is>
          <t>3183-SET6</t>
        </is>
      </c>
      <c r="B534" t="inlineStr">
        <is>
          <t>B07RZ3JN69</t>
        </is>
      </c>
      <c r="C534" t="n">
        <v>6</v>
      </c>
      <c r="D534" t="n">
        <v>3183</v>
      </c>
      <c r="G534">
        <f>VLOOKUP(D534,[6]Sheet1!$B:$X,16,0)</f>
        <v/>
      </c>
      <c r="H534">
        <f>G534/C534</f>
        <v/>
      </c>
      <c r="M534">
        <f>VLOOKUP(B534,[7]Sheet2!$A:$C,3,0)</f>
        <v/>
      </c>
      <c r="N534">
        <f>VLOOKUP(A534,'[8]Master-April24'!$A:$AP,42,0)</f>
        <v/>
      </c>
    </row>
    <row r="535">
      <c r="A535" t="inlineStr">
        <is>
          <t>2252-SET4</t>
        </is>
      </c>
      <c r="B535" t="inlineStr">
        <is>
          <t>B0CX68HNM8</t>
        </is>
      </c>
      <c r="C535" t="n">
        <v>4</v>
      </c>
      <c r="D535" t="n">
        <v>2252</v>
      </c>
      <c r="E535">
        <f>VLOOKUP(D535,[6]Sheet1!$B:$X,23,0)</f>
        <v/>
      </c>
      <c r="F535">
        <f>E535/C535</f>
        <v/>
      </c>
      <c r="G535">
        <f>VLOOKUP(D535,[6]Sheet1!$B:$X,16,0)</f>
        <v/>
      </c>
      <c r="H535">
        <f>G535/C535</f>
        <v/>
      </c>
      <c r="M535">
        <f>VLOOKUP(B535,[7]Sheet2!$A:$C,3,0)</f>
        <v/>
      </c>
      <c r="N535">
        <f>VLOOKUP(A535,'[8]Master-April24'!$A:$AP,42,0)</f>
        <v/>
      </c>
    </row>
    <row r="536">
      <c r="A536" t="inlineStr">
        <is>
          <t>1217-PACK2</t>
        </is>
      </c>
      <c r="B536" t="inlineStr">
        <is>
          <t>B08FRR4MM9</t>
        </is>
      </c>
      <c r="C536" t="n">
        <v>2</v>
      </c>
      <c r="D536" t="n">
        <v>1217</v>
      </c>
      <c r="E536">
        <f>VLOOKUP(D536,[6]Sheet1!$B:$X,23,0)</f>
        <v/>
      </c>
      <c r="F536">
        <f>E536/C536</f>
        <v/>
      </c>
      <c r="G536">
        <f>VLOOKUP(D536,[6]Sheet1!$B:$X,16,0)</f>
        <v/>
      </c>
      <c r="H536">
        <f>G536/C536</f>
        <v/>
      </c>
      <c r="M536">
        <f>VLOOKUP(B536,[7]Sheet2!$A:$C,3,0)</f>
        <v/>
      </c>
      <c r="N536">
        <f>VLOOKUP(A536,'[8]Master-April24'!$A:$AP,42,0)</f>
        <v/>
      </c>
    </row>
    <row r="537">
      <c r="A537" t="inlineStr">
        <is>
          <t>2155-EACH</t>
        </is>
      </c>
      <c r="B537" t="inlineStr">
        <is>
          <t>B0BSP5D8VT</t>
        </is>
      </c>
      <c r="C537" t="n">
        <v>1</v>
      </c>
      <c r="D537" t="n">
        <v>2155</v>
      </c>
      <c r="G537">
        <f>VLOOKUP(D537,[6]Sheet1!$B:$X,16,0)</f>
        <v/>
      </c>
      <c r="H537">
        <f>G537/C537</f>
        <v/>
      </c>
      <c r="M537">
        <f>VLOOKUP(B537,[7]Sheet2!$A:$C,3,0)</f>
        <v/>
      </c>
      <c r="N537">
        <f>VLOOKUP(A537,'[8]Master-April24'!$A:$AP,42,0)</f>
        <v/>
      </c>
    </row>
    <row r="538">
      <c r="A538" t="inlineStr">
        <is>
          <t>709-EACH</t>
        </is>
      </c>
      <c r="B538" t="inlineStr">
        <is>
          <t>B0CGW5J3SV</t>
        </is>
      </c>
      <c r="C538" t="n">
        <v>1</v>
      </c>
      <c r="D538" t="n">
        <v>709</v>
      </c>
      <c r="E538">
        <f>VLOOKUP(D538,[6]Sheet1!$B:$X,23,0)</f>
        <v/>
      </c>
      <c r="F538">
        <f>E538/C538</f>
        <v/>
      </c>
      <c r="G538">
        <f>VLOOKUP(D538,[6]Sheet1!$B:$X,16,0)</f>
        <v/>
      </c>
      <c r="H538">
        <f>G538/C538</f>
        <v/>
      </c>
      <c r="M538">
        <f>VLOOKUP(B538,[7]Sheet2!$A:$C,3,0)</f>
        <v/>
      </c>
      <c r="N538">
        <f>VLOOKUP(A538,'[8]Master-April24'!$A:$AP,42,0)</f>
        <v/>
      </c>
    </row>
    <row r="539">
      <c r="A539" t="inlineStr">
        <is>
          <t>517-PACK2</t>
        </is>
      </c>
      <c r="B539" t="inlineStr">
        <is>
          <t>B08DFQ5HKH</t>
        </is>
      </c>
      <c r="C539" t="n">
        <v>2</v>
      </c>
      <c r="D539" t="n">
        <v>517</v>
      </c>
      <c r="G539">
        <f>VLOOKUP(D539,[6]Sheet1!$B:$X,16,0)</f>
        <v/>
      </c>
      <c r="H539">
        <f>G539/C539</f>
        <v/>
      </c>
      <c r="M539">
        <f>VLOOKUP(B539,[7]Sheet2!$A:$C,3,0)</f>
        <v/>
      </c>
      <c r="N539">
        <f>VLOOKUP(A539,'[8]Master-April24'!$A:$AP,42,0)</f>
        <v/>
      </c>
    </row>
    <row r="540">
      <c r="A540" t="inlineStr">
        <is>
          <t>568-EACH</t>
        </is>
      </c>
      <c r="B540" t="inlineStr">
        <is>
          <t>B001BO41CW</t>
        </is>
      </c>
      <c r="C540" t="n">
        <v>1</v>
      </c>
      <c r="D540" t="n">
        <v>568</v>
      </c>
      <c r="G540">
        <f>VLOOKUP(D540,[6]Sheet1!$B:$X,16,0)</f>
        <v/>
      </c>
      <c r="H540">
        <f>G540/C540</f>
        <v/>
      </c>
      <c r="M540">
        <f>VLOOKUP(B540,[7]Sheet2!$A:$C,3,0)</f>
        <v/>
      </c>
      <c r="N540">
        <f>VLOOKUP(A540,'[8]Master-April24'!$A:$AP,42,0)</f>
        <v/>
      </c>
    </row>
    <row r="541">
      <c r="A541" t="inlineStr">
        <is>
          <t>1200-PACK2</t>
        </is>
      </c>
      <c r="B541" t="inlineStr">
        <is>
          <t>B08FRRPCFB</t>
        </is>
      </c>
      <c r="C541" t="n">
        <v>2</v>
      </c>
      <c r="D541" t="n">
        <v>1200</v>
      </c>
      <c r="E541">
        <f>VLOOKUP(D541,[6]Sheet1!$B:$X,23,0)</f>
        <v/>
      </c>
      <c r="F541">
        <f>E541/C541</f>
        <v/>
      </c>
      <c r="G541">
        <f>VLOOKUP(D541,[6]Sheet1!$B:$X,16,0)</f>
        <v/>
      </c>
      <c r="H541">
        <f>G541/C541</f>
        <v/>
      </c>
      <c r="M541">
        <f>VLOOKUP(B541,[7]Sheet2!$A:$C,3,0)</f>
        <v/>
      </c>
      <c r="N541">
        <f>VLOOKUP(A541,'[8]Master-April24'!$A:$AP,42,0)</f>
        <v/>
      </c>
    </row>
    <row r="542">
      <c r="A542" t="inlineStr">
        <is>
          <t>5051-PACK2</t>
        </is>
      </c>
      <c r="B542" t="inlineStr">
        <is>
          <t>B09C7Q5743</t>
        </is>
      </c>
      <c r="C542" t="n">
        <v>2</v>
      </c>
      <c r="D542" t="n">
        <v>5051</v>
      </c>
      <c r="G542">
        <f>VLOOKUP(D542,[6]Sheet1!$B:$X,16,0)</f>
        <v/>
      </c>
      <c r="H542">
        <f>G542/C542</f>
        <v/>
      </c>
      <c r="M542">
        <f>VLOOKUP(B542,[7]Sheet2!$A:$C,3,0)</f>
        <v/>
      </c>
      <c r="N542">
        <f>VLOOKUP(A542,'[8]Master-April24'!$A:$AP,42,0)</f>
        <v/>
      </c>
    </row>
    <row r="543">
      <c r="A543" t="inlineStr">
        <is>
          <t>4431-SET6</t>
        </is>
      </c>
      <c r="B543" t="inlineStr">
        <is>
          <t>B07SC65VL7</t>
        </is>
      </c>
      <c r="C543" t="n">
        <v>6</v>
      </c>
      <c r="D543" t="n">
        <v>4431</v>
      </c>
      <c r="E543">
        <f>VLOOKUP(D543,[6]Sheet1!$B:$X,23,0)</f>
        <v/>
      </c>
      <c r="F543">
        <f>E543/C543</f>
        <v/>
      </c>
      <c r="G543">
        <f>VLOOKUP(D543,[6]Sheet1!$B:$X,16,0)</f>
        <v/>
      </c>
      <c r="H543">
        <f>G543/C543</f>
        <v/>
      </c>
      <c r="M543">
        <f>VLOOKUP(B543,[7]Sheet2!$A:$C,3,0)</f>
        <v/>
      </c>
      <c r="N543">
        <f>VLOOKUP(A543,'[8]Master-April24'!$A:$AP,42,0)</f>
        <v/>
      </c>
    </row>
    <row r="544">
      <c r="A544" t="inlineStr">
        <is>
          <t>515-EACH</t>
        </is>
      </c>
      <c r="B544" t="inlineStr">
        <is>
          <t>B002URLZTG</t>
        </is>
      </c>
      <c r="C544" t="n">
        <v>1</v>
      </c>
      <c r="D544" t="n">
        <v>515</v>
      </c>
      <c r="G544">
        <f>VLOOKUP(D544,[6]Sheet1!$B:$X,16,0)</f>
        <v/>
      </c>
      <c r="H544">
        <f>G544/C544</f>
        <v/>
      </c>
      <c r="M544">
        <f>VLOOKUP(B544,[7]Sheet2!$A:$C,3,0)</f>
        <v/>
      </c>
      <c r="N544">
        <f>VLOOKUP(A544,'[8]Master-April24'!$A:$AP,42,0)</f>
        <v/>
      </c>
    </row>
    <row r="545">
      <c r="A545" t="inlineStr">
        <is>
          <t>205-PACK2</t>
        </is>
      </c>
      <c r="B545" t="inlineStr">
        <is>
          <t>B08DBX7MFT</t>
        </is>
      </c>
      <c r="C545" t="n">
        <v>2</v>
      </c>
      <c r="D545" t="n">
        <v>205</v>
      </c>
      <c r="E545">
        <f>VLOOKUP(D545,[6]Sheet1!$B:$X,23,0)</f>
        <v/>
      </c>
      <c r="F545">
        <f>E545/C545</f>
        <v/>
      </c>
      <c r="G545">
        <f>VLOOKUP(D545,[6]Sheet1!$B:$X,16,0)</f>
        <v/>
      </c>
      <c r="H545">
        <f>G545/C545</f>
        <v/>
      </c>
      <c r="M545">
        <f>VLOOKUP(B545,[7]Sheet2!$A:$C,3,0)</f>
        <v/>
      </c>
      <c r="N545">
        <f>VLOOKUP(A545,'[8]Master-April24'!$A:$AP,42,0)</f>
        <v/>
      </c>
    </row>
    <row r="546">
      <c r="A546" t="inlineStr">
        <is>
          <t>527-EACH</t>
        </is>
      </c>
      <c r="B546" t="inlineStr">
        <is>
          <t>B0018MSA9C</t>
        </is>
      </c>
      <c r="C546" t="n">
        <v>1</v>
      </c>
      <c r="D546" t="n">
        <v>527</v>
      </c>
      <c r="G546">
        <f>VLOOKUP(D546,[6]Sheet1!$B:$X,16,0)</f>
        <v/>
      </c>
      <c r="H546">
        <f>G546/C546</f>
        <v/>
      </c>
      <c r="M546">
        <f>VLOOKUP(B546,[7]Sheet2!$A:$C,3,0)</f>
        <v/>
      </c>
      <c r="N546">
        <f>VLOOKUP(A546,'[8]Master-April24'!$A:$AP,42,0)</f>
        <v/>
      </c>
    </row>
    <row r="547">
      <c r="A547" t="inlineStr">
        <is>
          <t>205-EACH</t>
        </is>
      </c>
      <c r="B547" t="inlineStr">
        <is>
          <t>B07RJV344J</t>
        </is>
      </c>
      <c r="C547" t="n">
        <v>1</v>
      </c>
      <c r="D547" t="n">
        <v>205</v>
      </c>
      <c r="E547">
        <f>VLOOKUP(D547,[6]Sheet1!$B:$X,23,0)</f>
        <v/>
      </c>
      <c r="F547">
        <f>E547/C547</f>
        <v/>
      </c>
      <c r="G547">
        <f>VLOOKUP(D547,[6]Sheet1!$B:$X,16,0)</f>
        <v/>
      </c>
      <c r="H547">
        <f>G547/C547</f>
        <v/>
      </c>
      <c r="M547">
        <f>VLOOKUP(B547,[7]Sheet2!$A:$C,3,0)</f>
        <v/>
      </c>
      <c r="N547">
        <f>VLOOKUP(A547,'[8]Master-April24'!$A:$AP,42,0)</f>
        <v/>
      </c>
    </row>
    <row r="548">
      <c r="A548" t="inlineStr">
        <is>
          <t>3158-SET8</t>
        </is>
      </c>
      <c r="B548" t="inlineStr">
        <is>
          <t>B07RX2H3VL</t>
        </is>
      </c>
      <c r="C548" t="n">
        <v>8</v>
      </c>
      <c r="D548" t="n">
        <v>3158</v>
      </c>
      <c r="G548">
        <f>VLOOKUP(D548,[6]Sheet1!$B:$X,16,0)</f>
        <v/>
      </c>
      <c r="H548">
        <f>G548/C548</f>
        <v/>
      </c>
      <c r="M548">
        <f>VLOOKUP(B548,[7]Sheet2!$A:$C,3,0)</f>
        <v/>
      </c>
      <c r="N548">
        <f>VLOOKUP(A548,'[8]Master-April24'!$A:$AP,42,0)</f>
        <v/>
      </c>
    </row>
    <row r="549">
      <c r="A549" t="inlineStr">
        <is>
          <t>17035-EACH</t>
        </is>
      </c>
      <c r="B549" t="inlineStr">
        <is>
          <t>B0CQ67CVM7</t>
        </is>
      </c>
      <c r="C549" t="n">
        <v>1</v>
      </c>
      <c r="D549" t="n">
        <v>17035</v>
      </c>
      <c r="E549">
        <f>VLOOKUP(D549,[6]Sheet1!$B:$X,23,0)</f>
        <v/>
      </c>
      <c r="F549">
        <f>E549/C549</f>
        <v/>
      </c>
      <c r="G549">
        <f>VLOOKUP(D549,[6]Sheet1!$B:$X,16,0)</f>
        <v/>
      </c>
      <c r="H549">
        <f>G549/C549</f>
        <v/>
      </c>
      <c r="M549">
        <f>VLOOKUP(B549,[7]Sheet2!$A:$C,3,0)</f>
        <v/>
      </c>
      <c r="N549">
        <f>VLOOKUP(A549,'[8]Master-April24'!$A:$AP,42,0)</f>
        <v/>
      </c>
    </row>
    <row r="550">
      <c r="A550" t="inlineStr">
        <is>
          <t>835-SET4-b</t>
        </is>
      </c>
      <c r="B550" t="inlineStr">
        <is>
          <t>B0D98ZL8R2</t>
        </is>
      </c>
      <c r="C550" t="n">
        <v>4</v>
      </c>
      <c r="D550" t="n">
        <v>835</v>
      </c>
      <c r="G550">
        <f>VLOOKUP(D550,[6]Sheet1!$B:$X,16,0)</f>
        <v/>
      </c>
      <c r="H550">
        <f>G550/C550</f>
        <v/>
      </c>
      <c r="M550">
        <f>VLOOKUP(B550,[7]Sheet2!$A:$C,3,0)</f>
        <v/>
      </c>
      <c r="N550">
        <f>VLOOKUP(A550,'[8]Master-April24'!$A:$AP,42,0)</f>
        <v/>
      </c>
    </row>
    <row r="551">
      <c r="A551" t="inlineStr">
        <is>
          <t>6052-EACH</t>
        </is>
      </c>
      <c r="B551" t="inlineStr">
        <is>
          <t>B07171NTSZ</t>
        </is>
      </c>
      <c r="C551" t="n">
        <v>1</v>
      </c>
      <c r="D551" t="n">
        <v>6052</v>
      </c>
      <c r="G551">
        <f>VLOOKUP(D551,[6]Sheet1!$B:$X,16,0)</f>
        <v/>
      </c>
      <c r="H551">
        <f>G551/C551</f>
        <v/>
      </c>
      <c r="M551">
        <f>VLOOKUP(B551,[7]Sheet2!$A:$C,3,0)</f>
        <v/>
      </c>
      <c r="N551">
        <f>VLOOKUP(A551,'[8]Master-April24'!$A:$AP,42,0)</f>
        <v/>
      </c>
    </row>
    <row r="552">
      <c r="A552" t="inlineStr">
        <is>
          <t>5047-EACH</t>
        </is>
      </c>
      <c r="B552" t="inlineStr">
        <is>
          <t>B0049HU5R8</t>
        </is>
      </c>
      <c r="C552" t="n">
        <v>1</v>
      </c>
      <c r="D552" t="n">
        <v>5047</v>
      </c>
      <c r="G552">
        <f>VLOOKUP(D552,[6]Sheet1!$B:$X,16,0)</f>
        <v/>
      </c>
      <c r="H552">
        <f>G552/C552</f>
        <v/>
      </c>
      <c r="M552">
        <f>VLOOKUP(B552,[7]Sheet2!$A:$C,3,0)</f>
        <v/>
      </c>
      <c r="N552">
        <f>VLOOKUP(A552,'[8]Master-April24'!$A:$AP,42,0)</f>
        <v/>
      </c>
    </row>
    <row r="553">
      <c r="A553" t="inlineStr">
        <is>
          <t>5065-EACH</t>
        </is>
      </c>
      <c r="B553" t="inlineStr">
        <is>
          <t>B07RPZ72GP</t>
        </is>
      </c>
      <c r="C553" t="n">
        <v>1</v>
      </c>
      <c r="D553" t="n">
        <v>5065</v>
      </c>
      <c r="G553">
        <f>VLOOKUP(D553,[6]Sheet1!$B:$X,16,0)</f>
        <v/>
      </c>
      <c r="H553">
        <f>G553/C553</f>
        <v/>
      </c>
      <c r="M553">
        <f>VLOOKUP(B553,[7]Sheet2!$A:$C,3,0)</f>
        <v/>
      </c>
      <c r="N553">
        <f>VLOOKUP(A553,'[8]Master-April24'!$A:$AP,42,0)</f>
        <v/>
      </c>
    </row>
    <row r="554">
      <c r="A554" t="inlineStr">
        <is>
          <t>511-EACH</t>
        </is>
      </c>
      <c r="B554" t="inlineStr">
        <is>
          <t>B07S966SHZ</t>
        </is>
      </c>
      <c r="C554" t="n">
        <v>1</v>
      </c>
      <c r="D554" t="n">
        <v>511</v>
      </c>
      <c r="G554">
        <f>VLOOKUP(D554,[6]Sheet1!$B:$X,16,0)</f>
        <v/>
      </c>
      <c r="H554">
        <f>G554/C554</f>
        <v/>
      </c>
      <c r="M554">
        <f>VLOOKUP(B554,[7]Sheet2!$A:$C,3,0)</f>
        <v/>
      </c>
      <c r="N554">
        <f>VLOOKUP(A554,'[8]Master-April24'!$A:$AP,42,0)</f>
        <v/>
      </c>
    </row>
    <row r="555">
      <c r="A555" t="inlineStr">
        <is>
          <t>521-EACH</t>
        </is>
      </c>
      <c r="B555" t="inlineStr">
        <is>
          <t>B0BQ59HSJC</t>
        </is>
      </c>
      <c r="C555" t="n">
        <v>1</v>
      </c>
      <c r="D555" t="n">
        <v>521</v>
      </c>
      <c r="G555">
        <f>VLOOKUP(D555,[6]Sheet1!$B:$X,16,0)</f>
        <v/>
      </c>
      <c r="H555">
        <f>G555/C555</f>
        <v/>
      </c>
      <c r="M555">
        <f>VLOOKUP(B555,[7]Sheet2!$A:$C,3,0)</f>
        <v/>
      </c>
      <c r="N555">
        <f>VLOOKUP(A555,'[8]Master-April24'!$A:$AP,42,0)</f>
        <v/>
      </c>
    </row>
    <row r="556">
      <c r="A556" t="inlineStr">
        <is>
          <t>2331-EACH</t>
        </is>
      </c>
      <c r="B556" t="inlineStr">
        <is>
          <t>B07J1P11CM</t>
        </is>
      </c>
      <c r="C556" t="n">
        <v>1</v>
      </c>
      <c r="D556" t="n">
        <v>2331</v>
      </c>
      <c r="E556">
        <f>VLOOKUP(D556,[6]Sheet1!$B:$X,23,0)</f>
        <v/>
      </c>
      <c r="F556">
        <f>E556/C556</f>
        <v/>
      </c>
      <c r="G556">
        <f>VLOOKUP(D556,[6]Sheet1!$B:$X,16,0)</f>
        <v/>
      </c>
      <c r="H556">
        <f>G556/C556</f>
        <v/>
      </c>
      <c r="M556">
        <f>VLOOKUP(B556,[7]Sheet2!$A:$C,3,0)</f>
        <v/>
      </c>
      <c r="N556">
        <f>VLOOKUP(A556,'[8]Master-April24'!$A:$AP,42,0)</f>
        <v/>
      </c>
    </row>
    <row r="557">
      <c r="A557" t="inlineStr">
        <is>
          <t>5038-EACH</t>
        </is>
      </c>
      <c r="B557" t="inlineStr">
        <is>
          <t>B07S64G356</t>
        </is>
      </c>
      <c r="C557" t="n">
        <v>1</v>
      </c>
      <c r="D557" t="n">
        <v>5038</v>
      </c>
      <c r="G557">
        <f>VLOOKUP(D557,[6]Sheet1!$B:$X,16,0)</f>
        <v/>
      </c>
      <c r="H557">
        <f>G557/C557</f>
        <v/>
      </c>
      <c r="M557">
        <f>VLOOKUP(B557,[7]Sheet2!$A:$C,3,0)</f>
        <v/>
      </c>
      <c r="N557">
        <f>VLOOKUP(A557,'[8]Master-April24'!$A:$AP,42,0)</f>
        <v/>
      </c>
    </row>
    <row r="558">
      <c r="A558" t="inlineStr">
        <is>
          <t>834-PACK4</t>
        </is>
      </c>
      <c r="B558" t="inlineStr">
        <is>
          <t>B0D7R1N4Y1</t>
        </is>
      </c>
      <c r="C558" t="n">
        <v>4</v>
      </c>
      <c r="D558" t="n">
        <v>834</v>
      </c>
      <c r="G558">
        <f>VLOOKUP(D558,[6]Sheet1!$B:$X,16,0)</f>
        <v/>
      </c>
      <c r="H558">
        <f>G558/C558</f>
        <v/>
      </c>
      <c r="M558">
        <f>VLOOKUP(B558,[7]Sheet2!$A:$C,3,0)</f>
        <v/>
      </c>
      <c r="N558">
        <f>VLOOKUP(A558,'[8]Master-April24'!$A:$AP,42,0)</f>
        <v/>
      </c>
    </row>
    <row r="559">
      <c r="A559" t="inlineStr">
        <is>
          <t>17001-SET6</t>
        </is>
      </c>
      <c r="B559" t="inlineStr">
        <is>
          <t>B0D79XHYB8</t>
        </is>
      </c>
      <c r="C559" t="n">
        <v>6</v>
      </c>
      <c r="D559" t="n">
        <v>17001</v>
      </c>
      <c r="E559">
        <f>VLOOKUP(D559,[6]Sheet1!$B:$X,23,0)</f>
        <v/>
      </c>
      <c r="F559">
        <f>E559/C559</f>
        <v/>
      </c>
      <c r="G559">
        <f>VLOOKUP(D559,[6]Sheet1!$B:$X,16,0)</f>
        <v/>
      </c>
      <c r="H559">
        <f>G559/C559</f>
        <v/>
      </c>
      <c r="M559">
        <f>VLOOKUP(B559,[7]Sheet2!$A:$C,3,0)</f>
        <v/>
      </c>
      <c r="N559">
        <f>VLOOKUP(A559,'[8]Master-April24'!$A:$AP,42,0)</f>
        <v/>
      </c>
    </row>
    <row r="560">
      <c r="A560" t="inlineStr">
        <is>
          <t>2251-SET4</t>
        </is>
      </c>
      <c r="B560" t="inlineStr">
        <is>
          <t>B0CX6B9DGR</t>
        </is>
      </c>
      <c r="C560" t="n">
        <v>4</v>
      </c>
      <c r="D560" t="n">
        <v>2251</v>
      </c>
      <c r="E560">
        <f>VLOOKUP(D560,[6]Sheet1!$B:$X,23,0)</f>
        <v/>
      </c>
      <c r="F560">
        <f>E560/C560</f>
        <v/>
      </c>
      <c r="G560">
        <f>VLOOKUP(D560,[6]Sheet1!$B:$X,16,0)</f>
        <v/>
      </c>
      <c r="H560">
        <f>G560/C560</f>
        <v/>
      </c>
      <c r="M560">
        <f>VLOOKUP(B560,[7]Sheet2!$A:$C,3,0)</f>
        <v/>
      </c>
      <c r="N560">
        <f>VLOOKUP(A560,'[8]Master-April24'!$A:$AP,42,0)</f>
        <v/>
      </c>
    </row>
    <row r="561">
      <c r="A561" t="inlineStr">
        <is>
          <t>811-SET4</t>
        </is>
      </c>
      <c r="B561" t="inlineStr">
        <is>
          <t>B09DNY2RSF</t>
        </is>
      </c>
      <c r="C561" t="n">
        <v>4</v>
      </c>
      <c r="D561" t="n">
        <v>811</v>
      </c>
      <c r="E561">
        <f>VLOOKUP(D561,[6]Sheet1!$B:$X,23,0)</f>
        <v/>
      </c>
      <c r="F561">
        <f>E561/C561</f>
        <v/>
      </c>
      <c r="G561">
        <f>VLOOKUP(D561,[6]Sheet1!$B:$X,16,0)</f>
        <v/>
      </c>
      <c r="H561">
        <f>G561/C561</f>
        <v/>
      </c>
      <c r="M561">
        <f>VLOOKUP(B561,[7]Sheet2!$A:$C,3,0)</f>
        <v/>
      </c>
      <c r="N561">
        <f>VLOOKUP(A561,'[8]Master-April24'!$A:$AP,42,0)</f>
        <v/>
      </c>
    </row>
    <row r="562">
      <c r="A562" t="inlineStr">
        <is>
          <t>1251-PACK2</t>
        </is>
      </c>
      <c r="B562" t="inlineStr">
        <is>
          <t>B08FRRKKHM</t>
        </is>
      </c>
      <c r="C562" t="n">
        <v>2</v>
      </c>
      <c r="D562" t="n">
        <v>1251</v>
      </c>
      <c r="E562">
        <f>VLOOKUP(D562,[6]Sheet1!$B:$X,23,0)</f>
        <v/>
      </c>
      <c r="F562">
        <f>E562/C562</f>
        <v/>
      </c>
      <c r="G562">
        <f>VLOOKUP(D562,[6]Sheet1!$B:$X,16,0)</f>
        <v/>
      </c>
      <c r="H562">
        <f>G562/C562</f>
        <v/>
      </c>
      <c r="M562">
        <f>VLOOKUP(B562,[7]Sheet2!$A:$C,3,0)</f>
        <v/>
      </c>
      <c r="N562">
        <f>VLOOKUP(A562,'[8]Master-April24'!$A:$AP,42,0)</f>
        <v/>
      </c>
    </row>
    <row r="563">
      <c r="A563" t="inlineStr">
        <is>
          <t>3920-EACH</t>
        </is>
      </c>
      <c r="B563" t="inlineStr">
        <is>
          <t>B08NRSXZSC</t>
        </is>
      </c>
      <c r="C563" t="n">
        <v>1</v>
      </c>
      <c r="D563" t="n">
        <v>3920</v>
      </c>
      <c r="E563">
        <f>VLOOKUP(D563,[6]Sheet1!$B:$X,23,0)</f>
        <v/>
      </c>
      <c r="F563">
        <f>E563/C563</f>
        <v/>
      </c>
      <c r="G563">
        <f>VLOOKUP(D563,[6]Sheet1!$B:$X,16,0)</f>
        <v/>
      </c>
      <c r="H563">
        <f>G563/C563</f>
        <v/>
      </c>
      <c r="M563">
        <f>VLOOKUP(B563,[7]Sheet2!$A:$C,3,0)</f>
        <v/>
      </c>
      <c r="N563">
        <f>VLOOKUP(A563,'[8]Master-April24'!$A:$AP,42,0)</f>
        <v/>
      </c>
    </row>
    <row r="564">
      <c r="A564" t="inlineStr">
        <is>
          <t>532-EA+533-EA</t>
        </is>
      </c>
      <c r="B564" t="inlineStr">
        <is>
          <t>B08DHL4NH5</t>
        </is>
      </c>
      <c r="C564" t="n">
        <v>1</v>
      </c>
      <c r="D564" t="n">
        <v>532</v>
      </c>
      <c r="E564">
        <f>VLOOKUP(D564,[6]Sheet1!$B:$X,23,0)</f>
        <v/>
      </c>
      <c r="F564">
        <f>E564/C564</f>
        <v/>
      </c>
      <c r="G564">
        <f>VLOOKUP(D564,[6]Sheet1!$B:$X,16,0)</f>
        <v/>
      </c>
      <c r="H564">
        <f>G564/C564</f>
        <v/>
      </c>
      <c r="M564">
        <f>VLOOKUP(B564,[7]Sheet2!$A:$C,3,0)</f>
        <v/>
      </c>
      <c r="N564">
        <f>VLOOKUP(A564,'[8]Master-April24'!$A:$AP,42,0)</f>
        <v/>
      </c>
    </row>
    <row r="565">
      <c r="A565" t="inlineStr">
        <is>
          <t>265-EACH</t>
        </is>
      </c>
      <c r="B565" t="inlineStr">
        <is>
          <t>B07RDMSVNS</t>
        </is>
      </c>
      <c r="C565" t="n">
        <v>1</v>
      </c>
      <c r="D565" t="n">
        <v>265</v>
      </c>
      <c r="E565">
        <f>VLOOKUP(D565,[6]Sheet1!$B:$X,23,0)</f>
        <v/>
      </c>
      <c r="F565">
        <f>E565/C565</f>
        <v/>
      </c>
      <c r="G565">
        <f>VLOOKUP(D565,[6]Sheet1!$B:$X,16,0)</f>
        <v/>
      </c>
      <c r="H565">
        <f>G565/C565</f>
        <v/>
      </c>
      <c r="M565">
        <f>VLOOKUP(B565,[7]Sheet2!$A:$C,3,0)</f>
        <v/>
      </c>
      <c r="N565">
        <f>VLOOKUP(A565,'[8]Master-April24'!$A:$AP,42,0)</f>
        <v/>
      </c>
    </row>
    <row r="566">
      <c r="A566" t="inlineStr">
        <is>
          <t>6049-EACH</t>
        </is>
      </c>
      <c r="B566" t="inlineStr">
        <is>
          <t>B0CMVC9XQT</t>
        </is>
      </c>
      <c r="C566" t="n">
        <v>1</v>
      </c>
      <c r="D566" t="n">
        <v>6049</v>
      </c>
      <c r="G566">
        <f>VLOOKUP(D566,[6]Sheet1!$B:$X,16,0)</f>
        <v/>
      </c>
      <c r="H566">
        <f>G566/C566</f>
        <v/>
      </c>
      <c r="M566">
        <f>VLOOKUP(B566,[7]Sheet2!$A:$C,3,0)</f>
        <v/>
      </c>
      <c r="N566">
        <f>VLOOKUP(A566,'[8]Master-April24'!$A:$AP,42,0)</f>
        <v/>
      </c>
    </row>
    <row r="567">
      <c r="A567" t="inlineStr">
        <is>
          <t>2216-SET6</t>
        </is>
      </c>
      <c r="B567" t="inlineStr">
        <is>
          <t>B07RNPZ28Z</t>
        </is>
      </c>
      <c r="C567" t="n">
        <v>6</v>
      </c>
      <c r="D567" t="n">
        <v>2216</v>
      </c>
      <c r="E567">
        <f>VLOOKUP(D567,[6]Sheet1!$B:$X,23,0)</f>
        <v/>
      </c>
      <c r="F567">
        <f>E567/C567</f>
        <v/>
      </c>
      <c r="G567">
        <f>VLOOKUP(D567,[6]Sheet1!$B:$X,16,0)</f>
        <v/>
      </c>
      <c r="H567">
        <f>G567/C567</f>
        <v/>
      </c>
      <c r="M567">
        <f>VLOOKUP(B567,[7]Sheet2!$A:$C,3,0)</f>
        <v/>
      </c>
      <c r="N567">
        <f>VLOOKUP(A567,'[8]Master-April24'!$A:$AP,42,0)</f>
        <v/>
      </c>
    </row>
    <row r="568">
      <c r="A568" t="inlineStr">
        <is>
          <t>596-EACH</t>
        </is>
      </c>
      <c r="B568" t="inlineStr">
        <is>
          <t>B0019IIQRG</t>
        </is>
      </c>
      <c r="C568" t="n">
        <v>1</v>
      </c>
      <c r="D568" t="n">
        <v>596</v>
      </c>
      <c r="G568">
        <f>VLOOKUP(D568,[6]Sheet1!$B:$X,16,0)</f>
        <v/>
      </c>
      <c r="H568">
        <f>G568/C568</f>
        <v/>
      </c>
      <c r="M568">
        <f>VLOOKUP(B568,[7]Sheet2!$A:$C,3,0)</f>
        <v/>
      </c>
      <c r="N568">
        <f>VLOOKUP(A568,'[8]Master-April24'!$A:$AP,42,0)</f>
        <v/>
      </c>
    </row>
    <row r="569">
      <c r="A569" t="inlineStr">
        <is>
          <t>1621-PACK2</t>
        </is>
      </c>
      <c r="B569" t="inlineStr">
        <is>
          <t>B08DDHX4Z9</t>
        </is>
      </c>
      <c r="C569" t="n">
        <v>2</v>
      </c>
      <c r="D569" t="n">
        <v>1621</v>
      </c>
      <c r="E569">
        <f>VLOOKUP(D569,[6]Sheet1!$B:$X,23,0)</f>
        <v/>
      </c>
      <c r="F569">
        <f>E569/C569</f>
        <v/>
      </c>
      <c r="G569">
        <f>VLOOKUP(D569,[6]Sheet1!$B:$X,16,0)</f>
        <v/>
      </c>
      <c r="H569">
        <f>G569/C569</f>
        <v/>
      </c>
      <c r="M569">
        <f>VLOOKUP(B569,[7]Sheet2!$A:$C,3,0)</f>
        <v/>
      </c>
      <c r="N569">
        <f>VLOOKUP(A569,'[8]Master-April24'!$A:$AP,42,0)</f>
        <v/>
      </c>
    </row>
    <row r="570">
      <c r="A570" t="inlineStr">
        <is>
          <t>3003-EACH</t>
        </is>
      </c>
      <c r="B570" t="inlineStr">
        <is>
          <t>B0032VKNHE</t>
        </is>
      </c>
      <c r="C570" t="n">
        <v>1</v>
      </c>
      <c r="D570" t="n">
        <v>3003</v>
      </c>
      <c r="E570">
        <f>VLOOKUP(D570,[6]Sheet1!$B:$X,23,0)</f>
        <v/>
      </c>
      <c r="F570">
        <f>E570/C570</f>
        <v/>
      </c>
      <c r="G570">
        <f>VLOOKUP(D570,[6]Sheet1!$B:$X,16,0)</f>
        <v/>
      </c>
      <c r="H570">
        <f>G570/C570</f>
        <v/>
      </c>
      <c r="M570">
        <f>VLOOKUP(B570,[7]Sheet2!$A:$C,3,0)</f>
        <v/>
      </c>
      <c r="N570">
        <f>VLOOKUP(A570,'[8]Master-April24'!$A:$AP,42,0)</f>
        <v/>
      </c>
    </row>
    <row r="571">
      <c r="A571" t="inlineStr">
        <is>
          <t>4002-EACH</t>
        </is>
      </c>
      <c r="B571" t="inlineStr">
        <is>
          <t>B07THD1Y38</t>
        </is>
      </c>
      <c r="C571" t="n">
        <v>1</v>
      </c>
      <c r="D571" t="n">
        <v>4002</v>
      </c>
      <c r="E571">
        <f>VLOOKUP(D571,[6]Sheet1!$B:$X,23,0)</f>
        <v/>
      </c>
      <c r="F571">
        <f>E571/C571</f>
        <v/>
      </c>
      <c r="G571">
        <f>VLOOKUP(D571,[6]Sheet1!$B:$X,16,0)</f>
        <v/>
      </c>
      <c r="H571">
        <f>G571/C571</f>
        <v/>
      </c>
      <c r="M571">
        <f>VLOOKUP(B571,[7]Sheet2!$A:$C,3,0)</f>
        <v/>
      </c>
      <c r="N571">
        <f>VLOOKUP(A571,'[8]Master-April24'!$A:$AP,42,0)</f>
        <v/>
      </c>
    </row>
    <row r="572">
      <c r="A572" t="inlineStr">
        <is>
          <t>992-EACH</t>
        </is>
      </c>
      <c r="B572" t="inlineStr">
        <is>
          <t>B08R6JJP2L</t>
        </is>
      </c>
      <c r="C572" t="n">
        <v>1</v>
      </c>
      <c r="D572" t="n">
        <v>992</v>
      </c>
      <c r="G572">
        <f>VLOOKUP(D572,[6]Sheet1!$B:$X,16,0)</f>
        <v/>
      </c>
      <c r="H572">
        <f>G572/C572</f>
        <v/>
      </c>
      <c r="M572">
        <f>VLOOKUP(B572,[7]Sheet2!$A:$C,3,0)</f>
        <v/>
      </c>
      <c r="N572">
        <f>VLOOKUP(A572,'[8]Master-April24'!$A:$AP,42,0)</f>
        <v/>
      </c>
    </row>
    <row r="573">
      <c r="A573" t="inlineStr">
        <is>
          <t>5494-SET6</t>
        </is>
      </c>
      <c r="B573" t="inlineStr">
        <is>
          <t>B07S85JMYT</t>
        </is>
      </c>
      <c r="C573" t="n">
        <v>6</v>
      </c>
      <c r="D573" t="n">
        <v>5494</v>
      </c>
      <c r="G573">
        <f>VLOOKUP(D573,[6]Sheet1!$B:$X,16,0)</f>
        <v/>
      </c>
      <c r="H573">
        <f>G573/C573</f>
        <v/>
      </c>
      <c r="M573">
        <f>VLOOKUP(B573,[7]Sheet2!$A:$C,3,0)</f>
        <v/>
      </c>
      <c r="N573">
        <f>VLOOKUP(A573,'[8]Master-April24'!$A:$AP,42,0)</f>
        <v/>
      </c>
    </row>
    <row r="574">
      <c r="A574" t="inlineStr">
        <is>
          <t>521-PACK4</t>
        </is>
      </c>
      <c r="B574" t="inlineStr">
        <is>
          <t>B0BQ5GG4FZ</t>
        </is>
      </c>
      <c r="C574" t="n">
        <v>4</v>
      </c>
      <c r="D574" t="n">
        <v>521</v>
      </c>
      <c r="G574">
        <f>VLOOKUP(D574,[6]Sheet1!$B:$X,16,0)</f>
        <v/>
      </c>
      <c r="H574">
        <f>G574/C574</f>
        <v/>
      </c>
      <c r="M574">
        <f>VLOOKUP(B574,[7]Sheet2!$A:$C,3,0)</f>
        <v/>
      </c>
      <c r="N574">
        <f>VLOOKUP(A574,'[8]Master-April24'!$A:$AP,42,0)</f>
        <v/>
      </c>
    </row>
    <row r="575">
      <c r="A575" t="inlineStr">
        <is>
          <t>17036-EACH</t>
        </is>
      </c>
      <c r="B575" t="inlineStr">
        <is>
          <t>B0CQ66C7RL</t>
        </is>
      </c>
      <c r="C575" t="n">
        <v>1</v>
      </c>
      <c r="D575" t="n">
        <v>17036</v>
      </c>
      <c r="E575">
        <f>VLOOKUP(D575,[6]Sheet1!$B:$X,23,0)</f>
        <v/>
      </c>
      <c r="F575">
        <f>E575/C575</f>
        <v/>
      </c>
      <c r="G575">
        <f>VLOOKUP(D575,[6]Sheet1!$B:$X,16,0)</f>
        <v/>
      </c>
      <c r="H575">
        <f>G575/C575</f>
        <v/>
      </c>
      <c r="M575">
        <f>VLOOKUP(B575,[7]Sheet2!$A:$C,3,0)</f>
        <v/>
      </c>
      <c r="N575">
        <f>VLOOKUP(A575,'[8]Master-April24'!$A:$AP,42,0)</f>
        <v/>
      </c>
    </row>
    <row r="576">
      <c r="A576" t="inlineStr">
        <is>
          <t>1829-SET4</t>
        </is>
      </c>
      <c r="B576" t="inlineStr">
        <is>
          <t>B07R3TB99Y</t>
        </is>
      </c>
      <c r="C576" t="n">
        <v>4</v>
      </c>
      <c r="D576" t="n">
        <v>1829</v>
      </c>
      <c r="G576">
        <f>VLOOKUP(D576,[6]Sheet1!$B:$X,16,0)</f>
        <v/>
      </c>
      <c r="H576">
        <f>G576/C576</f>
        <v/>
      </c>
      <c r="M576">
        <f>VLOOKUP(B576,[7]Sheet2!$A:$C,3,0)</f>
        <v/>
      </c>
      <c r="N576">
        <f>VLOOKUP(A576,'[8]Master-April24'!$A:$AP,42,0)</f>
        <v/>
      </c>
    </row>
    <row r="577">
      <c r="A577" t="inlineStr">
        <is>
          <t>741-PACK2</t>
        </is>
      </c>
      <c r="B577" t="inlineStr">
        <is>
          <t>B08FBJYYLP</t>
        </is>
      </c>
      <c r="C577" t="n">
        <v>2</v>
      </c>
      <c r="D577" t="n">
        <v>741</v>
      </c>
      <c r="E577">
        <f>VLOOKUP(D577,[6]Sheet1!$B:$X,23,0)</f>
        <v/>
      </c>
      <c r="F577">
        <f>E577/C577</f>
        <v/>
      </c>
      <c r="G577">
        <f>VLOOKUP(D577,[6]Sheet1!$B:$X,16,0)</f>
        <v/>
      </c>
      <c r="H577">
        <f>G577/C577</f>
        <v/>
      </c>
      <c r="M577">
        <f>VLOOKUP(B577,[7]Sheet2!$A:$C,3,0)</f>
        <v/>
      </c>
      <c r="N577">
        <f>VLOOKUP(A577,'[8]Master-April24'!$A:$AP,42,0)</f>
        <v/>
      </c>
    </row>
    <row r="578">
      <c r="A578" t="inlineStr">
        <is>
          <t>2511-EACH</t>
        </is>
      </c>
      <c r="B578" t="inlineStr">
        <is>
          <t>B07QW4FDPD</t>
        </is>
      </c>
      <c r="C578" t="n">
        <v>1</v>
      </c>
      <c r="D578" t="n">
        <v>2511</v>
      </c>
      <c r="E578">
        <f>VLOOKUP(D578,[6]Sheet1!$B:$X,23,0)</f>
        <v/>
      </c>
      <c r="F578">
        <f>E578/C578</f>
        <v/>
      </c>
      <c r="G578">
        <f>VLOOKUP(D578,[6]Sheet1!$B:$X,16,0)</f>
        <v/>
      </c>
      <c r="H578">
        <f>G578/C578</f>
        <v/>
      </c>
      <c r="M578">
        <f>VLOOKUP(B578,[7]Sheet2!$A:$C,3,0)</f>
        <v/>
      </c>
      <c r="N578">
        <f>VLOOKUP(A578,'[8]Master-April24'!$A:$AP,42,0)</f>
        <v/>
      </c>
    </row>
    <row r="579">
      <c r="A579" t="inlineStr">
        <is>
          <t>2080-EACH</t>
        </is>
      </c>
      <c r="B579" t="inlineStr">
        <is>
          <t>B076DXVLWX</t>
        </is>
      </c>
      <c r="C579" t="n">
        <v>1</v>
      </c>
      <c r="D579" t="n">
        <v>2080</v>
      </c>
      <c r="E579">
        <f>VLOOKUP(D579,[6]Sheet1!$B:$X,23,0)</f>
        <v/>
      </c>
      <c r="F579">
        <f>E579/C579</f>
        <v/>
      </c>
      <c r="G579">
        <f>VLOOKUP(D579,[6]Sheet1!$B:$X,16,0)</f>
        <v/>
      </c>
      <c r="H579">
        <f>G579/C579</f>
        <v/>
      </c>
      <c r="M579">
        <f>VLOOKUP(B579,[7]Sheet2!$A:$C,3,0)</f>
        <v/>
      </c>
      <c r="N579">
        <f>VLOOKUP(A579,'[8]Master-April24'!$A:$AP,42,0)</f>
        <v/>
      </c>
    </row>
    <row r="580">
      <c r="A580" t="inlineStr">
        <is>
          <t>3998-EACH</t>
        </is>
      </c>
      <c r="B580" t="inlineStr">
        <is>
          <t>B0875TY6YS</t>
        </is>
      </c>
      <c r="C580" t="n">
        <v>1</v>
      </c>
      <c r="D580" t="n">
        <v>3998</v>
      </c>
      <c r="E580">
        <f>VLOOKUP(D580,[6]Sheet1!$B:$X,23,0)</f>
        <v/>
      </c>
      <c r="F580">
        <f>E580/C580</f>
        <v/>
      </c>
      <c r="G580">
        <f>VLOOKUP(D580,[6]Sheet1!$B:$X,16,0)</f>
        <v/>
      </c>
      <c r="H580">
        <f>G580/C580</f>
        <v/>
      </c>
      <c r="M580">
        <f>VLOOKUP(B580,[7]Sheet2!$A:$C,3,0)</f>
        <v/>
      </c>
      <c r="N580">
        <f>VLOOKUP(A580,'[8]Master-April24'!$A:$AP,42,0)</f>
        <v/>
      </c>
    </row>
    <row r="581">
      <c r="A581" t="inlineStr">
        <is>
          <t>5051-PACK6</t>
        </is>
      </c>
      <c r="B581" t="inlineStr">
        <is>
          <t>B0B8Q6P62G</t>
        </is>
      </c>
      <c r="C581" t="n">
        <v>6</v>
      </c>
      <c r="D581" t="n">
        <v>5051</v>
      </c>
      <c r="G581">
        <f>VLOOKUP(D581,[6]Sheet1!$B:$X,16,0)</f>
        <v/>
      </c>
      <c r="H581">
        <f>G581/C581</f>
        <v/>
      </c>
      <c r="M581">
        <f>VLOOKUP(B581,[7]Sheet2!$A:$C,3,0)</f>
        <v/>
      </c>
      <c r="N581">
        <f>VLOOKUP(A581,'[8]Master-April24'!$A:$AP,42,0)</f>
        <v/>
      </c>
    </row>
    <row r="582">
      <c r="A582" t="inlineStr">
        <is>
          <t>516-PACK4</t>
        </is>
      </c>
      <c r="B582" t="inlineStr">
        <is>
          <t>B08DFJQZXD</t>
        </is>
      </c>
      <c r="C582" t="n">
        <v>4</v>
      </c>
      <c r="D582" t="n">
        <v>516</v>
      </c>
      <c r="G582">
        <f>VLOOKUP(D582,[6]Sheet1!$B:$X,16,0)</f>
        <v/>
      </c>
      <c r="H582">
        <f>G582/C582</f>
        <v/>
      </c>
      <c r="M582">
        <f>VLOOKUP(B582,[7]Sheet2!$A:$C,3,0)</f>
        <v/>
      </c>
      <c r="N582">
        <f>VLOOKUP(A582,'[8]Master-April24'!$A:$AP,42,0)</f>
        <v/>
      </c>
    </row>
    <row r="583">
      <c r="A583" t="inlineStr">
        <is>
          <t>1227-EACH</t>
        </is>
      </c>
      <c r="B583" t="inlineStr">
        <is>
          <t>B08WPW8T92</t>
        </is>
      </c>
      <c r="C583" t="n">
        <v>1</v>
      </c>
      <c r="D583" t="n">
        <v>1227</v>
      </c>
      <c r="G583">
        <f>VLOOKUP(D583,[6]Sheet1!$B:$X,16,0)</f>
        <v/>
      </c>
      <c r="H583">
        <f>G583/C583</f>
        <v/>
      </c>
      <c r="M583">
        <f>VLOOKUP(B583,[7]Sheet2!$A:$C,3,0)</f>
        <v/>
      </c>
      <c r="N583">
        <f>VLOOKUP(A583,'[8]Master-April24'!$A:$AP,42,0)</f>
        <v/>
      </c>
    </row>
    <row r="584">
      <c r="A584" t="inlineStr">
        <is>
          <t>5054-SET5</t>
        </is>
      </c>
      <c r="B584" t="inlineStr">
        <is>
          <t>B07S95ZS91</t>
        </is>
      </c>
      <c r="C584" t="n">
        <v>5</v>
      </c>
      <c r="D584" t="n">
        <v>5054</v>
      </c>
      <c r="E584">
        <f>VLOOKUP(D584,[6]Sheet1!$B:$X,23,0)</f>
        <v/>
      </c>
      <c r="F584">
        <f>E584/C584</f>
        <v/>
      </c>
      <c r="G584">
        <f>VLOOKUP(D584,[6]Sheet1!$B:$X,16,0)</f>
        <v/>
      </c>
      <c r="H584">
        <f>G584/C584</f>
        <v/>
      </c>
      <c r="M584">
        <f>VLOOKUP(B584,[7]Sheet2!$A:$C,3,0)</f>
        <v/>
      </c>
      <c r="N584">
        <f>VLOOKUP(A584,'[8]Master-April24'!$A:$AP,42,0)</f>
        <v/>
      </c>
    </row>
    <row r="585">
      <c r="A585" t="inlineStr">
        <is>
          <t>322-SET6</t>
        </is>
      </c>
      <c r="B585" t="inlineStr">
        <is>
          <t>B07S8ZNJJN</t>
        </is>
      </c>
      <c r="C585" t="n">
        <v>6</v>
      </c>
      <c r="D585" t="n">
        <v>322</v>
      </c>
      <c r="E585">
        <f>VLOOKUP(D585,[6]Sheet1!$B:$X,23,0)</f>
        <v/>
      </c>
      <c r="F585">
        <f>E585/C585</f>
        <v/>
      </c>
      <c r="G585">
        <f>VLOOKUP(D585,[6]Sheet1!$B:$X,16,0)</f>
        <v/>
      </c>
      <c r="H585">
        <f>G585/C585</f>
        <v/>
      </c>
      <c r="M585">
        <f>VLOOKUP(B585,[7]Sheet2!$A:$C,3,0)</f>
        <v/>
      </c>
      <c r="N585">
        <f>VLOOKUP(A585,'[8]Master-April24'!$A:$AP,42,0)</f>
        <v/>
      </c>
    </row>
    <row r="586">
      <c r="A586" t="inlineStr">
        <is>
          <t>266-PACK2</t>
        </is>
      </c>
      <c r="B586" t="inlineStr">
        <is>
          <t>B08DBP6GZP</t>
        </is>
      </c>
      <c r="C586" t="n">
        <v>2</v>
      </c>
      <c r="D586" t="n">
        <v>266</v>
      </c>
      <c r="E586">
        <f>VLOOKUP(D586,[6]Sheet1!$B:$X,23,0)</f>
        <v/>
      </c>
      <c r="F586">
        <f>E586/C586</f>
        <v/>
      </c>
      <c r="G586">
        <f>VLOOKUP(D586,[6]Sheet1!$B:$X,16,0)</f>
        <v/>
      </c>
      <c r="H586">
        <f>G586/C586</f>
        <v/>
      </c>
      <c r="M586">
        <f>VLOOKUP(B586,[7]Sheet2!$A:$C,3,0)</f>
        <v/>
      </c>
      <c r="N586">
        <f>VLOOKUP(A586,'[8]Master-April24'!$A:$AP,42,0)</f>
        <v/>
      </c>
    </row>
    <row r="587">
      <c r="A587" t="inlineStr">
        <is>
          <t>768-EACH</t>
        </is>
      </c>
      <c r="B587" t="inlineStr">
        <is>
          <t>B005KQ9316</t>
        </is>
      </c>
      <c r="C587" t="n">
        <v>1</v>
      </c>
      <c r="D587" t="n">
        <v>768</v>
      </c>
      <c r="E587">
        <f>VLOOKUP(D587,[6]Sheet1!$B:$X,23,0)</f>
        <v/>
      </c>
      <c r="F587">
        <f>E587/C587</f>
        <v/>
      </c>
      <c r="G587">
        <f>VLOOKUP(D587,[6]Sheet1!$B:$X,16,0)</f>
        <v/>
      </c>
      <c r="H587">
        <f>G587/C587</f>
        <v/>
      </c>
      <c r="M587">
        <f>VLOOKUP(B587,[7]Sheet2!$A:$C,3,0)</f>
        <v/>
      </c>
      <c r="N587">
        <f>VLOOKUP(A587,'[8]Master-April24'!$A:$AP,42,0)</f>
        <v/>
      </c>
    </row>
    <row r="588">
      <c r="A588" t="inlineStr">
        <is>
          <t>3014-SET6</t>
        </is>
      </c>
      <c r="B588" t="inlineStr">
        <is>
          <t>B0CNTW3TNY</t>
        </is>
      </c>
      <c r="C588" t="n">
        <v>6</v>
      </c>
      <c r="D588" t="n">
        <v>3014</v>
      </c>
      <c r="E588">
        <f>VLOOKUP(D588,[6]Sheet1!$B:$X,23,0)</f>
        <v/>
      </c>
      <c r="F588">
        <f>E588/C588</f>
        <v/>
      </c>
      <c r="G588">
        <f>VLOOKUP(D588,[6]Sheet1!$B:$X,16,0)</f>
        <v/>
      </c>
      <c r="H588">
        <f>G588/C588</f>
        <v/>
      </c>
      <c r="M588">
        <f>VLOOKUP(B588,[7]Sheet2!$A:$C,3,0)</f>
        <v/>
      </c>
      <c r="N588">
        <f>VLOOKUP(A588,'[8]Master-April24'!$A:$AP,42,0)</f>
        <v/>
      </c>
    </row>
    <row r="589">
      <c r="A589" t="inlineStr">
        <is>
          <t>1931-SET4</t>
        </is>
      </c>
      <c r="B589" t="inlineStr">
        <is>
          <t>B0CGW49BHG</t>
        </is>
      </c>
      <c r="C589" t="n">
        <v>4</v>
      </c>
      <c r="D589" t="n">
        <v>1931</v>
      </c>
      <c r="E589">
        <f>VLOOKUP(D589,[6]Sheet1!$B:$X,23,0)</f>
        <v/>
      </c>
      <c r="F589">
        <f>E589/C589</f>
        <v/>
      </c>
      <c r="G589">
        <f>VLOOKUP(D589,[6]Sheet1!$B:$X,16,0)</f>
        <v/>
      </c>
      <c r="H589">
        <f>G589/C589</f>
        <v/>
      </c>
      <c r="M589">
        <f>VLOOKUP(B589,[7]Sheet2!$A:$C,3,0)</f>
        <v/>
      </c>
      <c r="N589">
        <f>VLOOKUP(A589,'[8]Master-April24'!$A:$AP,42,0)</f>
        <v/>
      </c>
    </row>
    <row r="590">
      <c r="A590" t="inlineStr">
        <is>
          <t>1277-EACH</t>
        </is>
      </c>
      <c r="B590" t="inlineStr">
        <is>
          <t>B0B9P3TD4K</t>
        </is>
      </c>
      <c r="C590" t="n">
        <v>1</v>
      </c>
      <c r="D590" t="n">
        <v>1277</v>
      </c>
      <c r="E590">
        <f>VLOOKUP(D590,[6]Sheet1!$B:$X,23,0)</f>
        <v/>
      </c>
      <c r="F590">
        <f>E590/C590</f>
        <v/>
      </c>
      <c r="G590">
        <f>VLOOKUP(D590,[6]Sheet1!$B:$X,16,0)</f>
        <v/>
      </c>
      <c r="H590">
        <f>G590/C590</f>
        <v/>
      </c>
      <c r="M590">
        <f>VLOOKUP(B590,[7]Sheet2!$A:$C,3,0)</f>
        <v/>
      </c>
      <c r="N590">
        <f>VLOOKUP(A590,'[8]Master-April24'!$A:$AP,42,0)</f>
        <v/>
      </c>
    </row>
    <row r="591">
      <c r="A591" t="inlineStr">
        <is>
          <t>905-PACK2</t>
        </is>
      </c>
      <c r="B591" t="inlineStr">
        <is>
          <t>B08GH6TP6Q</t>
        </is>
      </c>
      <c r="C591" t="n">
        <v>2</v>
      </c>
      <c r="D591" t="n">
        <v>905</v>
      </c>
      <c r="E591">
        <f>VLOOKUP(D591,[6]Sheet1!$B:$X,23,0)</f>
        <v/>
      </c>
      <c r="F591">
        <f>E591/C591</f>
        <v/>
      </c>
      <c r="G591">
        <f>VLOOKUP(D591,[6]Sheet1!$B:$X,16,0)</f>
        <v/>
      </c>
      <c r="H591">
        <f>G591/C591</f>
        <v/>
      </c>
      <c r="M591">
        <f>VLOOKUP(B591,[7]Sheet2!$A:$C,3,0)</f>
        <v/>
      </c>
      <c r="N591">
        <f>VLOOKUP(A591,'[8]Master-April24'!$A:$AP,42,0)</f>
        <v/>
      </c>
    </row>
    <row r="592">
      <c r="A592" t="inlineStr">
        <is>
          <t>338-PACK2</t>
        </is>
      </c>
      <c r="B592" t="inlineStr">
        <is>
          <t>B08FPGQ262</t>
        </is>
      </c>
      <c r="C592" t="n">
        <v>2</v>
      </c>
      <c r="D592" t="n">
        <v>338</v>
      </c>
      <c r="E592">
        <f>VLOOKUP(D592,[6]Sheet1!$B:$X,23,0)</f>
        <v/>
      </c>
      <c r="F592">
        <f>E592/C592</f>
        <v/>
      </c>
      <c r="G592">
        <f>VLOOKUP(D592,[6]Sheet1!$B:$X,16,0)</f>
        <v/>
      </c>
      <c r="H592">
        <f>G592/C592</f>
        <v/>
      </c>
      <c r="M592">
        <f>VLOOKUP(B592,[7]Sheet2!$A:$C,3,0)</f>
        <v/>
      </c>
      <c r="N592">
        <f>VLOOKUP(A592,'[8]Master-April24'!$A:$AP,42,0)</f>
        <v/>
      </c>
    </row>
    <row r="593">
      <c r="A593" t="inlineStr">
        <is>
          <t>120-EACH</t>
        </is>
      </c>
      <c r="B593" t="inlineStr">
        <is>
          <t>B003BS9G44</t>
        </is>
      </c>
      <c r="C593" t="n">
        <v>1</v>
      </c>
      <c r="D593" t="n">
        <v>120</v>
      </c>
      <c r="E593">
        <f>VLOOKUP(D593,[6]Sheet1!$B:$X,23,0)</f>
        <v/>
      </c>
      <c r="F593">
        <f>E593/C593</f>
        <v/>
      </c>
      <c r="G593">
        <f>VLOOKUP(D593,[6]Sheet1!$B:$X,16,0)</f>
        <v/>
      </c>
      <c r="H593">
        <f>G593/C593</f>
        <v/>
      </c>
      <c r="M593">
        <f>VLOOKUP(B593,[7]Sheet2!$A:$C,3,0)</f>
        <v/>
      </c>
      <c r="N593">
        <f>VLOOKUP(A593,'[8]Master-April24'!$A:$AP,42,0)</f>
        <v/>
      </c>
    </row>
    <row r="594">
      <c r="A594" t="inlineStr">
        <is>
          <t>713-EACH-1</t>
        </is>
      </c>
      <c r="B594" t="inlineStr">
        <is>
          <t>B0019IJKJY</t>
        </is>
      </c>
      <c r="C594" t="n">
        <v>1</v>
      </c>
      <c r="D594" t="n">
        <v>713</v>
      </c>
      <c r="E594">
        <f>VLOOKUP(D594,[6]Sheet1!$B:$X,23,0)</f>
        <v/>
      </c>
      <c r="F594">
        <f>E594/C594</f>
        <v/>
      </c>
      <c r="G594">
        <f>VLOOKUP(D594,[6]Sheet1!$B:$X,16,0)</f>
        <v/>
      </c>
      <c r="H594">
        <f>G594/C594</f>
        <v/>
      </c>
      <c r="M594">
        <f>VLOOKUP(B594,[7]Sheet2!$A:$C,3,0)</f>
        <v/>
      </c>
      <c r="N594">
        <f>VLOOKUP(A594,'[8]Master-April24'!$A:$AP,42,0)</f>
        <v/>
      </c>
    </row>
    <row r="595">
      <c r="A595" t="inlineStr">
        <is>
          <t>323-EACH</t>
        </is>
      </c>
      <c r="B595" t="inlineStr">
        <is>
          <t>B0CYFJQ68W</t>
        </is>
      </c>
      <c r="C595" t="n">
        <v>1</v>
      </c>
      <c r="D595" t="n">
        <v>323</v>
      </c>
      <c r="E595">
        <f>VLOOKUP(D595,[6]Sheet1!$B:$X,23,0)</f>
        <v/>
      </c>
      <c r="F595">
        <f>E595/C595</f>
        <v/>
      </c>
      <c r="G595">
        <f>VLOOKUP(D595,[6]Sheet1!$B:$X,16,0)</f>
        <v/>
      </c>
      <c r="H595">
        <f>G595/C595</f>
        <v/>
      </c>
      <c r="M595">
        <f>VLOOKUP(B595,[7]Sheet2!$A:$C,3,0)</f>
        <v/>
      </c>
      <c r="N595">
        <f>VLOOKUP(A595,'[8]Master-April24'!$A:$AP,42,0)</f>
        <v/>
      </c>
    </row>
    <row r="596">
      <c r="A596" t="inlineStr">
        <is>
          <t>3865-EACH</t>
        </is>
      </c>
      <c r="B596" t="inlineStr">
        <is>
          <t>B07TD5T42M</t>
        </is>
      </c>
      <c r="C596" t="n">
        <v>1</v>
      </c>
      <c r="D596" t="n">
        <v>3865</v>
      </c>
      <c r="E596">
        <f>VLOOKUP(D596,[6]Sheet1!$B:$X,23,0)</f>
        <v/>
      </c>
      <c r="F596">
        <f>E596/C596</f>
        <v/>
      </c>
      <c r="G596">
        <f>VLOOKUP(D596,[6]Sheet1!$B:$X,16,0)</f>
        <v/>
      </c>
      <c r="H596">
        <f>G596/C596</f>
        <v/>
      </c>
      <c r="M596">
        <f>VLOOKUP(B596,[7]Sheet2!$A:$C,3,0)</f>
        <v/>
      </c>
      <c r="N596">
        <f>VLOOKUP(A596,'[8]Master-April24'!$A:$AP,42,0)</f>
        <v/>
      </c>
    </row>
    <row r="597">
      <c r="A597" t="inlineStr">
        <is>
          <t>6053-EACH</t>
        </is>
      </c>
      <c r="B597" t="inlineStr">
        <is>
          <t>B0BH8LJQ68</t>
        </is>
      </c>
      <c r="C597" t="n">
        <v>1</v>
      </c>
      <c r="D597" t="n">
        <v>6053</v>
      </c>
      <c r="G597">
        <f>VLOOKUP(D597,[6]Sheet1!$B:$X,16,0)</f>
        <v/>
      </c>
      <c r="H597">
        <f>G597/C597</f>
        <v/>
      </c>
      <c r="M597">
        <f>VLOOKUP(B597,[7]Sheet2!$A:$C,3,0)</f>
        <v/>
      </c>
      <c r="N597">
        <f>VLOOKUP(A597,'[8]Master-April24'!$A:$AP,42,0)</f>
        <v/>
      </c>
    </row>
    <row r="598">
      <c r="A598" t="inlineStr">
        <is>
          <t>1215-EACH</t>
        </is>
      </c>
      <c r="B598" t="inlineStr">
        <is>
          <t>B0CJMRSK5J</t>
        </is>
      </c>
      <c r="C598" t="n">
        <v>1</v>
      </c>
      <c r="D598" t="n">
        <v>1215</v>
      </c>
      <c r="G598">
        <f>VLOOKUP(D598,[6]Sheet1!$B:$X,16,0)</f>
        <v/>
      </c>
      <c r="H598">
        <f>G598/C598</f>
        <v/>
      </c>
      <c r="M598">
        <f>VLOOKUP(B598,[7]Sheet2!$A:$C,3,0)</f>
        <v/>
      </c>
      <c r="N598">
        <f>VLOOKUP(A598,'[8]Master-April24'!$A:$AP,42,0)</f>
        <v/>
      </c>
    </row>
    <row r="599">
      <c r="A599" t="inlineStr">
        <is>
          <t>2805-PACK2</t>
        </is>
      </c>
      <c r="B599" t="inlineStr">
        <is>
          <t>B08L46BF7G</t>
        </is>
      </c>
      <c r="C599" t="n">
        <v>4</v>
      </c>
      <c r="D599" t="n">
        <v>2805</v>
      </c>
      <c r="E599">
        <f>VLOOKUP(D599,[6]Sheet1!$B:$X,23,0)</f>
        <v/>
      </c>
      <c r="F599">
        <f>E599/C599</f>
        <v/>
      </c>
      <c r="G599">
        <f>VLOOKUP(D599,[6]Sheet1!$B:$X,16,0)</f>
        <v/>
      </c>
      <c r="H599">
        <f>G599/C599</f>
        <v/>
      </c>
      <c r="M599">
        <f>VLOOKUP(B599,[7]Sheet2!$A:$C,3,0)</f>
        <v/>
      </c>
      <c r="N599">
        <f>VLOOKUP(A599,'[8]Master-April24'!$A:$AP,42,0)</f>
        <v/>
      </c>
    </row>
    <row r="600">
      <c r="A600" t="inlineStr">
        <is>
          <t>4400-SET2</t>
        </is>
      </c>
      <c r="B600" t="inlineStr">
        <is>
          <t>B07SFT7P7X</t>
        </is>
      </c>
      <c r="C600" t="n">
        <v>2</v>
      </c>
      <c r="D600" t="n">
        <v>4400</v>
      </c>
      <c r="E600">
        <f>VLOOKUP(D600,[6]Sheet1!$B:$X,23,0)</f>
        <v/>
      </c>
      <c r="F600">
        <f>E600/C600</f>
        <v/>
      </c>
      <c r="G600">
        <f>VLOOKUP(D600,[6]Sheet1!$B:$X,16,0)</f>
        <v/>
      </c>
      <c r="H600">
        <f>G600/C600</f>
        <v/>
      </c>
      <c r="M600">
        <f>VLOOKUP(B600,[7]Sheet2!$A:$C,3,0)</f>
        <v/>
      </c>
      <c r="N600">
        <f>VLOOKUP(A600,'[8]Master-April24'!$A:$AP,42,0)</f>
        <v/>
      </c>
    </row>
    <row r="601">
      <c r="A601" t="inlineStr">
        <is>
          <t>928-PACK2</t>
        </is>
      </c>
      <c r="B601" t="inlineStr">
        <is>
          <t>B08GCYNV45</t>
        </is>
      </c>
      <c r="C601" t="n">
        <v>2</v>
      </c>
      <c r="D601" t="n">
        <v>928</v>
      </c>
      <c r="E601">
        <f>VLOOKUP(D601,[6]Sheet1!$B:$X,23,0)</f>
        <v/>
      </c>
      <c r="F601">
        <f>E601/C601</f>
        <v/>
      </c>
      <c r="G601">
        <f>VLOOKUP(D601,[6]Sheet1!$B:$X,16,0)</f>
        <v/>
      </c>
      <c r="H601">
        <f>G601/C601</f>
        <v/>
      </c>
      <c r="M601">
        <f>VLOOKUP(B601,[7]Sheet2!$A:$C,3,0)</f>
        <v/>
      </c>
      <c r="N601">
        <f>VLOOKUP(A601,'[8]Master-April24'!$A:$AP,42,0)</f>
        <v/>
      </c>
    </row>
    <row r="602">
      <c r="A602" t="inlineStr">
        <is>
          <t>1909-EACH</t>
        </is>
      </c>
      <c r="B602" t="inlineStr">
        <is>
          <t>B003BMX3EY</t>
        </is>
      </c>
      <c r="C602" t="n">
        <v>1</v>
      </c>
      <c r="D602" t="n">
        <v>1909</v>
      </c>
      <c r="E602">
        <f>VLOOKUP(D602,[6]Sheet1!$B:$X,23,0)</f>
        <v/>
      </c>
      <c r="F602">
        <f>E602/C602</f>
        <v/>
      </c>
      <c r="G602">
        <f>VLOOKUP(D602,[6]Sheet1!$B:$X,16,0)</f>
        <v/>
      </c>
      <c r="H602">
        <f>G602/C602</f>
        <v/>
      </c>
      <c r="M602">
        <f>VLOOKUP(B602,[7]Sheet2!$A:$C,3,0)</f>
        <v/>
      </c>
      <c r="N602">
        <f>VLOOKUP(A602,'[8]Master-April24'!$A:$AP,42,0)</f>
        <v/>
      </c>
    </row>
    <row r="603">
      <c r="A603" t="inlineStr">
        <is>
          <t>3811-EACH</t>
        </is>
      </c>
      <c r="B603" t="inlineStr">
        <is>
          <t>B0019IMW5I</t>
        </is>
      </c>
      <c r="C603" t="n">
        <v>1</v>
      </c>
      <c r="D603" t="n">
        <v>3811</v>
      </c>
      <c r="E603">
        <f>VLOOKUP(D603,[6]Sheet1!$B:$X,23,0)</f>
        <v/>
      </c>
      <c r="F603">
        <f>E603/C603</f>
        <v/>
      </c>
      <c r="G603">
        <f>VLOOKUP(D603,[6]Sheet1!$B:$X,16,0)</f>
        <v/>
      </c>
      <c r="H603">
        <f>G603/C603</f>
        <v/>
      </c>
      <c r="M603">
        <f>VLOOKUP(B603,[7]Sheet2!$A:$C,3,0)</f>
        <v/>
      </c>
      <c r="N603">
        <f>VLOOKUP(A603,'[8]Master-April24'!$A:$AP,42,0)</f>
        <v/>
      </c>
    </row>
    <row r="604">
      <c r="A604" t="inlineStr">
        <is>
          <t>782-EACH</t>
        </is>
      </c>
      <c r="B604" t="inlineStr">
        <is>
          <t>B07S9HDMF3</t>
        </is>
      </c>
      <c r="C604" t="n">
        <v>1</v>
      </c>
      <c r="D604" t="n">
        <v>782</v>
      </c>
      <c r="E604">
        <f>VLOOKUP(D604,[6]Sheet1!$B:$X,23,0)</f>
        <v/>
      </c>
      <c r="F604">
        <f>E604/C604</f>
        <v/>
      </c>
      <c r="G604">
        <f>VLOOKUP(D604,[6]Sheet1!$B:$X,16,0)</f>
        <v/>
      </c>
      <c r="H604">
        <f>G604/C604</f>
        <v/>
      </c>
      <c r="M604">
        <f>VLOOKUP(B604,[7]Sheet2!$A:$C,3,0)</f>
        <v/>
      </c>
      <c r="N604">
        <f>VLOOKUP(A604,'[8]Master-April24'!$A:$AP,42,0)</f>
        <v/>
      </c>
    </row>
    <row r="605">
      <c r="A605" t="inlineStr">
        <is>
          <t>5088-SET8</t>
        </is>
      </c>
      <c r="B605" t="inlineStr">
        <is>
          <t>B07S96CVT7</t>
        </is>
      </c>
      <c r="C605" t="n">
        <v>8</v>
      </c>
      <c r="D605" t="n">
        <v>5088</v>
      </c>
      <c r="G605">
        <f>VLOOKUP(D605,[6]Sheet1!$B:$X,16,0)</f>
        <v/>
      </c>
      <c r="H605">
        <f>G605/C605</f>
        <v/>
      </c>
      <c r="M605">
        <f>VLOOKUP(B605,[7]Sheet2!$A:$C,3,0)</f>
        <v/>
      </c>
      <c r="N605">
        <f>VLOOKUP(A605,'[8]Master-April24'!$A:$AP,42,0)</f>
        <v/>
      </c>
    </row>
    <row r="606">
      <c r="A606" t="inlineStr">
        <is>
          <t>523-PACK4</t>
        </is>
      </c>
      <c r="B606" t="inlineStr">
        <is>
          <t>B08FBMWMYW</t>
        </is>
      </c>
      <c r="C606" t="n">
        <v>4</v>
      </c>
      <c r="D606" t="n">
        <v>523</v>
      </c>
      <c r="G606">
        <f>VLOOKUP(D606,[6]Sheet1!$B:$X,16,0)</f>
        <v/>
      </c>
      <c r="H606">
        <f>G606/C606</f>
        <v/>
      </c>
      <c r="M606">
        <f>VLOOKUP(B606,[7]Sheet2!$A:$C,3,0)</f>
        <v/>
      </c>
      <c r="N606">
        <f>VLOOKUP(A606,'[8]Master-April24'!$A:$AP,42,0)</f>
        <v/>
      </c>
    </row>
    <row r="607">
      <c r="A607" t="inlineStr">
        <is>
          <t>3173-EACH</t>
        </is>
      </c>
      <c r="B607" t="inlineStr">
        <is>
          <t>B09FN9YCZY</t>
        </is>
      </c>
      <c r="C607" t="n">
        <v>1</v>
      </c>
      <c r="D607" t="n">
        <v>3173</v>
      </c>
      <c r="G607">
        <f>VLOOKUP(D607,[6]Sheet1!$B:$X,16,0)</f>
        <v/>
      </c>
      <c r="H607">
        <f>G607/C607</f>
        <v/>
      </c>
      <c r="M607">
        <f>VLOOKUP(B607,[7]Sheet2!$A:$C,3,0)</f>
        <v/>
      </c>
      <c r="N607">
        <f>VLOOKUP(A607,'[8]Master-April24'!$A:$AP,42,0)</f>
        <v/>
      </c>
    </row>
    <row r="608">
      <c r="A608" t="inlineStr">
        <is>
          <t>5080-EACH</t>
        </is>
      </c>
      <c r="B608" t="inlineStr">
        <is>
          <t>B094WZY19T</t>
        </is>
      </c>
      <c r="C608" t="n">
        <v>1</v>
      </c>
      <c r="D608" t="n">
        <v>5080</v>
      </c>
      <c r="G608">
        <f>VLOOKUP(D608,[6]Sheet1!$B:$X,16,0)</f>
        <v/>
      </c>
      <c r="H608">
        <f>G608/C608</f>
        <v/>
      </c>
      <c r="M608">
        <f>VLOOKUP(B608,[7]Sheet2!$A:$C,3,0)</f>
        <v/>
      </c>
      <c r="N608">
        <f>VLOOKUP(A608,'[8]Master-April24'!$A:$AP,42,0)</f>
        <v/>
      </c>
    </row>
    <row r="609">
      <c r="A609" t="inlineStr">
        <is>
          <t>3301-EACH</t>
        </is>
      </c>
      <c r="B609" t="inlineStr">
        <is>
          <t>B0CPRBHWH9</t>
        </is>
      </c>
      <c r="C609" t="n">
        <v>1</v>
      </c>
      <c r="D609" t="n">
        <v>3301</v>
      </c>
      <c r="G609">
        <f>VLOOKUP(D609,[6]Sheet1!$B:$X,16,0)</f>
        <v/>
      </c>
      <c r="H609">
        <f>G609/C609</f>
        <v/>
      </c>
      <c r="M609">
        <f>VLOOKUP(B609,[7]Sheet2!$A:$C,3,0)</f>
        <v/>
      </c>
      <c r="N609">
        <f>VLOOKUP(A609,'[8]Master-April24'!$A:$AP,42,0)</f>
        <v/>
      </c>
    </row>
    <row r="610">
      <c r="A610" t="inlineStr">
        <is>
          <t>904-EACH</t>
        </is>
      </c>
      <c r="B610" t="inlineStr">
        <is>
          <t>B07SG9G6LZ</t>
        </is>
      </c>
      <c r="C610" t="n">
        <v>1</v>
      </c>
      <c r="D610" t="n">
        <v>904</v>
      </c>
      <c r="E610">
        <f>VLOOKUP(D610,[6]Sheet1!$B:$X,23,0)</f>
        <v/>
      </c>
      <c r="F610">
        <f>E610/C610</f>
        <v/>
      </c>
      <c r="G610">
        <f>VLOOKUP(D610,[6]Sheet1!$B:$X,16,0)</f>
        <v/>
      </c>
      <c r="H610">
        <f>G610/C610</f>
        <v/>
      </c>
      <c r="M610">
        <f>VLOOKUP(B610,[7]Sheet2!$A:$C,3,0)</f>
        <v/>
      </c>
      <c r="N610">
        <f>VLOOKUP(A610,'[8]Master-April24'!$A:$AP,42,0)</f>
        <v/>
      </c>
    </row>
    <row r="611">
      <c r="A611" t="inlineStr">
        <is>
          <t>5091-PACK4</t>
        </is>
      </c>
      <c r="B611" t="inlineStr">
        <is>
          <t>B08FBNWS5X</t>
        </is>
      </c>
      <c r="C611" t="n">
        <v>4</v>
      </c>
      <c r="D611" t="n">
        <v>5091</v>
      </c>
      <c r="G611">
        <f>VLOOKUP(D611,[6]Sheet1!$B:$X,16,0)</f>
        <v/>
      </c>
      <c r="H611">
        <f>G611/C611</f>
        <v/>
      </c>
      <c r="M611">
        <f>VLOOKUP(B611,[7]Sheet2!$A:$C,3,0)</f>
        <v/>
      </c>
      <c r="N611">
        <f>VLOOKUP(A611,'[8]Master-April24'!$A:$AP,42,0)</f>
        <v/>
      </c>
    </row>
    <row r="612">
      <c r="A612" t="inlineStr">
        <is>
          <t>914-EACH</t>
        </is>
      </c>
      <c r="B612" t="inlineStr">
        <is>
          <t>B07SKF1B25</t>
        </is>
      </c>
      <c r="C612" t="n">
        <v>1</v>
      </c>
      <c r="D612" t="n">
        <v>914</v>
      </c>
      <c r="G612">
        <f>VLOOKUP(D612,[6]Sheet1!$B:$X,16,0)</f>
        <v/>
      </c>
      <c r="H612">
        <f>G612/C612</f>
        <v/>
      </c>
      <c r="M612">
        <f>VLOOKUP(B612,[7]Sheet2!$A:$C,3,0)</f>
        <v/>
      </c>
      <c r="N612">
        <f>VLOOKUP(A612,'[8]Master-April24'!$A:$AP,42,0)</f>
        <v/>
      </c>
    </row>
    <row r="613">
      <c r="A613" t="inlineStr">
        <is>
          <t>2347-PACK2</t>
        </is>
      </c>
      <c r="B613" t="inlineStr">
        <is>
          <t>B0BWSNC3FT</t>
        </is>
      </c>
      <c r="C613" t="n">
        <v>2</v>
      </c>
      <c r="D613" t="n">
        <v>2347</v>
      </c>
      <c r="E613">
        <f>VLOOKUP(D613,[6]Sheet1!$B:$X,23,0)</f>
        <v/>
      </c>
      <c r="F613">
        <f>E613/C613</f>
        <v/>
      </c>
      <c r="G613">
        <f>VLOOKUP(D613,[6]Sheet1!$B:$X,16,0)</f>
        <v/>
      </c>
      <c r="H613">
        <f>G613/C613</f>
        <v/>
      </c>
      <c r="M613">
        <f>VLOOKUP(B613,[7]Sheet2!$A:$C,3,0)</f>
        <v/>
      </c>
      <c r="N613">
        <f>VLOOKUP(A613,'[8]Master-April24'!$A:$AP,42,0)</f>
        <v/>
      </c>
    </row>
    <row r="614">
      <c r="A614" t="inlineStr">
        <is>
          <t>3913-EACH</t>
        </is>
      </c>
      <c r="B614" t="inlineStr">
        <is>
          <t>B08XBN1CQY</t>
        </is>
      </c>
      <c r="C614" t="n">
        <v>1</v>
      </c>
      <c r="D614" t="n">
        <v>3913</v>
      </c>
      <c r="E614">
        <f>VLOOKUP(D614,[6]Sheet1!$B:$X,23,0)</f>
        <v/>
      </c>
      <c r="F614">
        <f>E614/C614</f>
        <v/>
      </c>
      <c r="G614">
        <f>VLOOKUP(D614,[6]Sheet1!$B:$X,16,0)</f>
        <v/>
      </c>
      <c r="H614">
        <f>G614/C614</f>
        <v/>
      </c>
      <c r="M614">
        <f>VLOOKUP(B614,[7]Sheet2!$A:$C,3,0)</f>
        <v/>
      </c>
      <c r="N614">
        <f>VLOOKUP(A614,'[8]Master-April24'!$A:$AP,42,0)</f>
        <v/>
      </c>
    </row>
    <row r="615">
      <c r="A615" t="inlineStr">
        <is>
          <t>6002-EACH</t>
        </is>
      </c>
      <c r="B615" t="inlineStr">
        <is>
          <t>B07SH9LR35</t>
        </is>
      </c>
      <c r="C615" t="n">
        <v>1</v>
      </c>
      <c r="D615" t="n">
        <v>6002</v>
      </c>
      <c r="E615">
        <f>VLOOKUP(D615,[6]Sheet1!$B:$X,23,0)</f>
        <v/>
      </c>
      <c r="F615">
        <f>E615/C615</f>
        <v/>
      </c>
      <c r="G615">
        <f>VLOOKUP(D615,[6]Sheet1!$B:$X,16,0)</f>
        <v/>
      </c>
      <c r="H615">
        <f>G615/C615</f>
        <v/>
      </c>
      <c r="M615">
        <f>VLOOKUP(B615,[7]Sheet2!$A:$C,3,0)</f>
        <v/>
      </c>
      <c r="N615">
        <f>VLOOKUP(A615,'[8]Master-April24'!$A:$AP,42,0)</f>
        <v/>
      </c>
    </row>
    <row r="616">
      <c r="A616" t="inlineStr">
        <is>
          <t>2006-EACH</t>
        </is>
      </c>
      <c r="B616" t="inlineStr">
        <is>
          <t>B07RZMGLPG</t>
        </is>
      </c>
      <c r="C616" t="n">
        <v>1</v>
      </c>
      <c r="D616" t="n">
        <v>2006</v>
      </c>
      <c r="E616">
        <f>VLOOKUP(D616,[6]Sheet1!$B:$X,23,0)</f>
        <v/>
      </c>
      <c r="F616">
        <f>E616/C616</f>
        <v/>
      </c>
      <c r="G616">
        <f>VLOOKUP(D616,[6]Sheet1!$B:$X,16,0)</f>
        <v/>
      </c>
      <c r="H616">
        <f>G616/C616</f>
        <v/>
      </c>
      <c r="M616">
        <f>VLOOKUP(B616,[7]Sheet2!$A:$C,3,0)</f>
        <v/>
      </c>
      <c r="N616">
        <f>VLOOKUP(A616,'[8]Master-April24'!$A:$AP,42,0)</f>
        <v/>
      </c>
    </row>
    <row r="617">
      <c r="A617" t="inlineStr">
        <is>
          <t>3870-EACH</t>
        </is>
      </c>
      <c r="B617" t="inlineStr">
        <is>
          <t>B01BWMW2AK</t>
        </is>
      </c>
      <c r="C617" t="n">
        <v>1</v>
      </c>
      <c r="D617" t="n">
        <v>3870</v>
      </c>
      <c r="E617">
        <f>VLOOKUP(D617,[6]Sheet1!$B:$X,23,0)</f>
        <v/>
      </c>
      <c r="F617">
        <f>E617/C617</f>
        <v/>
      </c>
      <c r="G617">
        <f>VLOOKUP(D617,[6]Sheet1!$B:$X,16,0)</f>
        <v/>
      </c>
      <c r="H617">
        <f>G617/C617</f>
        <v/>
      </c>
      <c r="M617">
        <f>VLOOKUP(B617,[7]Sheet2!$A:$C,3,0)</f>
        <v/>
      </c>
      <c r="N617">
        <f>VLOOKUP(A617,'[8]Master-April24'!$A:$AP,42,0)</f>
        <v/>
      </c>
    </row>
    <row r="618">
      <c r="A618" t="inlineStr">
        <is>
          <t>5460-SET8</t>
        </is>
      </c>
      <c r="B618" t="inlineStr">
        <is>
          <t>B07S9581C2</t>
        </is>
      </c>
      <c r="C618" t="n">
        <v>8</v>
      </c>
      <c r="D618" t="n">
        <v>5460</v>
      </c>
      <c r="G618">
        <f>VLOOKUP(D618,[6]Sheet1!$B:$X,16,0)</f>
        <v/>
      </c>
      <c r="H618">
        <f>G618/C618</f>
        <v/>
      </c>
      <c r="M618">
        <f>VLOOKUP(B618,[7]Sheet2!$A:$C,3,0)</f>
        <v/>
      </c>
      <c r="N618">
        <f>VLOOKUP(A618,'[8]Master-April24'!$A:$AP,42,0)</f>
        <v/>
      </c>
    </row>
    <row r="619">
      <c r="A619" t="inlineStr">
        <is>
          <t>5091-PACK6</t>
        </is>
      </c>
      <c r="B619" t="inlineStr">
        <is>
          <t>B0B8QP7PGR</t>
        </is>
      </c>
      <c r="C619" t="n">
        <v>6</v>
      </c>
      <c r="D619" t="n">
        <v>5091</v>
      </c>
      <c r="G619">
        <f>VLOOKUP(D619,[6]Sheet1!$B:$X,16,0)</f>
        <v/>
      </c>
      <c r="H619">
        <f>G619/C619</f>
        <v/>
      </c>
      <c r="M619">
        <f>VLOOKUP(B619,[7]Sheet2!$A:$C,3,0)</f>
        <v/>
      </c>
      <c r="N619">
        <f>VLOOKUP(A619,'[8]Master-April24'!$A:$AP,42,0)</f>
        <v/>
      </c>
    </row>
    <row r="620">
      <c r="A620" t="inlineStr">
        <is>
          <t>567-PACK2</t>
        </is>
      </c>
      <c r="B620" t="inlineStr">
        <is>
          <t>B09C7GMJBC</t>
        </is>
      </c>
      <c r="C620" t="n">
        <v>2</v>
      </c>
      <c r="D620" t="n">
        <v>567</v>
      </c>
      <c r="G620">
        <f>VLOOKUP(D620,[6]Sheet1!$B:$X,16,0)</f>
        <v/>
      </c>
      <c r="H620">
        <f>G620/C620</f>
        <v/>
      </c>
      <c r="M620">
        <f>VLOOKUP(B620,[7]Sheet2!$A:$C,3,0)</f>
        <v/>
      </c>
      <c r="N620">
        <f>VLOOKUP(A620,'[8]Master-April24'!$A:$AP,42,0)</f>
        <v/>
      </c>
    </row>
    <row r="621">
      <c r="A621" t="inlineStr">
        <is>
          <t>568-PACK2</t>
        </is>
      </c>
      <c r="B621" t="inlineStr">
        <is>
          <t>B09C7KQ748</t>
        </is>
      </c>
      <c r="C621" t="n">
        <v>2</v>
      </c>
      <c r="D621" t="n">
        <v>568</v>
      </c>
      <c r="G621">
        <f>VLOOKUP(D621,[6]Sheet1!$B:$X,16,0)</f>
        <v/>
      </c>
      <c r="H621">
        <f>G621/C621</f>
        <v/>
      </c>
      <c r="M621">
        <f>VLOOKUP(B621,[7]Sheet2!$A:$C,3,0)</f>
        <v/>
      </c>
      <c r="N621">
        <f>VLOOKUP(A621,'[8]Master-April24'!$A:$AP,42,0)</f>
        <v/>
      </c>
    </row>
    <row r="622">
      <c r="A622" t="inlineStr">
        <is>
          <t>17000-SET6</t>
        </is>
      </c>
      <c r="B622" t="inlineStr">
        <is>
          <t>B0D79YL5B2</t>
        </is>
      </c>
      <c r="C622" t="n">
        <v>6</v>
      </c>
      <c r="D622" t="n">
        <v>17000</v>
      </c>
      <c r="E622">
        <f>VLOOKUP(D622,[6]Sheet1!$B:$X,23,0)</f>
        <v/>
      </c>
      <c r="F622">
        <f>E622/C622</f>
        <v/>
      </c>
      <c r="G622">
        <f>VLOOKUP(D622,[6]Sheet1!$B:$X,16,0)</f>
        <v/>
      </c>
      <c r="H622">
        <f>G622/C622</f>
        <v/>
      </c>
      <c r="M622">
        <f>VLOOKUP(B622,[7]Sheet2!$A:$C,3,0)</f>
        <v/>
      </c>
      <c r="N622">
        <f>VLOOKUP(A622,'[8]Master-April24'!$A:$AP,42,0)</f>
        <v/>
      </c>
    </row>
    <row r="623">
      <c r="A623" t="inlineStr">
        <is>
          <t>335-PACK2</t>
        </is>
      </c>
      <c r="B623" t="inlineStr">
        <is>
          <t>B08FVL17G2</t>
        </is>
      </c>
      <c r="C623" t="n">
        <v>2</v>
      </c>
      <c r="D623" t="n">
        <v>335</v>
      </c>
      <c r="E623">
        <f>VLOOKUP(D623,[6]Sheet1!$B:$X,23,0)</f>
        <v/>
      </c>
      <c r="F623">
        <f>E623/C623</f>
        <v/>
      </c>
      <c r="G623">
        <f>VLOOKUP(D623,[6]Sheet1!$B:$X,16,0)</f>
        <v/>
      </c>
      <c r="H623">
        <f>G623/C623</f>
        <v/>
      </c>
      <c r="M623">
        <f>VLOOKUP(B623,[7]Sheet2!$A:$C,3,0)</f>
        <v/>
      </c>
      <c r="N623">
        <f>VLOOKUP(A623,'[8]Master-April24'!$A:$AP,42,0)</f>
        <v/>
      </c>
    </row>
    <row r="624">
      <c r="A624" t="inlineStr">
        <is>
          <t>1282-EACH</t>
        </is>
      </c>
      <c r="B624" t="inlineStr">
        <is>
          <t>B00ESWXZYY</t>
        </is>
      </c>
      <c r="C624" t="n">
        <v>1</v>
      </c>
      <c r="D624" t="n">
        <v>1282</v>
      </c>
      <c r="E624">
        <f>VLOOKUP(D624,[6]Sheet1!$B:$X,23,0)</f>
        <v/>
      </c>
      <c r="F624">
        <f>E624/C624</f>
        <v/>
      </c>
      <c r="G624">
        <f>VLOOKUP(D624,[6]Sheet1!$B:$X,16,0)</f>
        <v/>
      </c>
      <c r="H624">
        <f>G624/C624</f>
        <v/>
      </c>
      <c r="M624">
        <f>VLOOKUP(B624,[7]Sheet2!$A:$C,3,0)</f>
        <v/>
      </c>
      <c r="N624">
        <f>VLOOKUP(A624,'[8]Master-April24'!$A:$AP,42,0)</f>
        <v/>
      </c>
    </row>
    <row r="625">
      <c r="A625" t="inlineStr">
        <is>
          <t>265-PACK2</t>
        </is>
      </c>
      <c r="B625" t="inlineStr">
        <is>
          <t>B092MWN41X</t>
        </is>
      </c>
      <c r="C625" t="n">
        <v>2</v>
      </c>
      <c r="D625" t="n">
        <v>265</v>
      </c>
      <c r="E625">
        <f>VLOOKUP(D625,[6]Sheet1!$B:$X,23,0)</f>
        <v/>
      </c>
      <c r="F625">
        <f>E625/C625</f>
        <v/>
      </c>
      <c r="G625">
        <f>VLOOKUP(D625,[6]Sheet1!$B:$X,16,0)</f>
        <v/>
      </c>
      <c r="H625">
        <f>G625/C625</f>
        <v/>
      </c>
      <c r="M625">
        <f>VLOOKUP(B625,[7]Sheet2!$A:$C,3,0)</f>
        <v/>
      </c>
      <c r="N625">
        <f>VLOOKUP(A625,'[8]Master-April24'!$A:$AP,42,0)</f>
        <v/>
      </c>
    </row>
    <row r="626">
      <c r="A626" t="inlineStr">
        <is>
          <t>332-EACH</t>
        </is>
      </c>
      <c r="B626" t="inlineStr">
        <is>
          <t>B002URNQZ2</t>
        </is>
      </c>
      <c r="C626" t="n">
        <v>1</v>
      </c>
      <c r="D626" t="n">
        <v>332</v>
      </c>
      <c r="E626">
        <f>VLOOKUP(D626,[6]Sheet1!$B:$X,23,0)</f>
        <v/>
      </c>
      <c r="F626">
        <f>E626/C626</f>
        <v/>
      </c>
      <c r="G626">
        <f>VLOOKUP(D626,[6]Sheet1!$B:$X,16,0)</f>
        <v/>
      </c>
      <c r="H626">
        <f>G626/C626</f>
        <v/>
      </c>
      <c r="M626">
        <f>VLOOKUP(B626,[7]Sheet2!$A:$C,3,0)</f>
        <v/>
      </c>
      <c r="N626">
        <f>VLOOKUP(A626,'[8]Master-April24'!$A:$AP,42,0)</f>
        <v/>
      </c>
    </row>
    <row r="627">
      <c r="A627" t="inlineStr">
        <is>
          <t>335-EACH</t>
        </is>
      </c>
      <c r="B627" t="inlineStr">
        <is>
          <t>B07SC5MBKY</t>
        </is>
      </c>
      <c r="C627" t="n">
        <v>1</v>
      </c>
      <c r="D627" t="n">
        <v>335</v>
      </c>
      <c r="E627">
        <f>VLOOKUP(D627,[6]Sheet1!$B:$X,23,0)</f>
        <v/>
      </c>
      <c r="F627">
        <f>E627/C627</f>
        <v/>
      </c>
      <c r="G627">
        <f>VLOOKUP(D627,[6]Sheet1!$B:$X,16,0)</f>
        <v/>
      </c>
      <c r="H627">
        <f>G627/C627</f>
        <v/>
      </c>
      <c r="M627">
        <f>VLOOKUP(B627,[7]Sheet2!$A:$C,3,0)</f>
        <v/>
      </c>
      <c r="N627">
        <f>VLOOKUP(A627,'[8]Master-April24'!$A:$AP,42,0)</f>
        <v/>
      </c>
    </row>
    <row r="628">
      <c r="A628" t="inlineStr">
        <is>
          <t>2176-SET8</t>
        </is>
      </c>
      <c r="B628" t="inlineStr">
        <is>
          <t>B07RZ2XFZV</t>
        </is>
      </c>
      <c r="C628" t="n">
        <v>8</v>
      </c>
      <c r="D628" t="n">
        <v>2176</v>
      </c>
      <c r="G628">
        <f>VLOOKUP(D628,[6]Sheet1!$B:$X,16,0)</f>
        <v/>
      </c>
      <c r="H628">
        <f>G628/C628</f>
        <v/>
      </c>
      <c r="M628">
        <f>VLOOKUP(B628,[7]Sheet2!$A:$C,3,0)</f>
        <v/>
      </c>
      <c r="N628">
        <f>VLOOKUP(A628,'[8]Master-April24'!$A:$AP,42,0)</f>
        <v/>
      </c>
    </row>
    <row r="629">
      <c r="A629" t="inlineStr">
        <is>
          <t>1832-SET6</t>
        </is>
      </c>
      <c r="B629" t="inlineStr">
        <is>
          <t>B0B5YQ83WF</t>
        </is>
      </c>
      <c r="C629" t="n">
        <v>6</v>
      </c>
      <c r="D629" t="n">
        <v>1832</v>
      </c>
      <c r="G629">
        <f>VLOOKUP(D629,[6]Sheet1!$B:$X,16,0)</f>
        <v/>
      </c>
      <c r="H629">
        <f>G629/C629</f>
        <v/>
      </c>
      <c r="M629">
        <f>VLOOKUP(B629,[7]Sheet2!$A:$C,3,0)</f>
        <v/>
      </c>
      <c r="N629">
        <f>VLOOKUP(A629,'[8]Master-April24'!$A:$AP,42,0)</f>
        <v/>
      </c>
    </row>
    <row r="630">
      <c r="A630" t="inlineStr">
        <is>
          <t>3143-SET6</t>
        </is>
      </c>
      <c r="B630" t="inlineStr">
        <is>
          <t>B07S3DNB87</t>
        </is>
      </c>
      <c r="C630" t="n">
        <v>6</v>
      </c>
      <c r="D630" t="n">
        <v>3143</v>
      </c>
      <c r="G630">
        <f>VLOOKUP(D630,[6]Sheet1!$B:$X,16,0)</f>
        <v/>
      </c>
      <c r="H630">
        <f>G630/C630</f>
        <v/>
      </c>
      <c r="M630">
        <f>VLOOKUP(B630,[7]Sheet2!$A:$C,3,0)</f>
        <v/>
      </c>
      <c r="N630">
        <f>VLOOKUP(A630,'[8]Master-April24'!$A:$AP,42,0)</f>
        <v/>
      </c>
    </row>
    <row r="631">
      <c r="A631" t="inlineStr">
        <is>
          <t>5492-SET6</t>
        </is>
      </c>
      <c r="B631" t="inlineStr">
        <is>
          <t>B07SLQ4ZMM</t>
        </is>
      </c>
      <c r="C631" t="n">
        <v>6</v>
      </c>
      <c r="D631" t="n">
        <v>5492</v>
      </c>
      <c r="G631">
        <f>VLOOKUP(D631,[6]Sheet1!$B:$X,16,0)</f>
        <v/>
      </c>
      <c r="H631">
        <f>G631/C631</f>
        <v/>
      </c>
      <c r="M631">
        <f>VLOOKUP(B631,[7]Sheet2!$A:$C,3,0)</f>
        <v/>
      </c>
      <c r="N631">
        <f>VLOOKUP(A631,'[8]Master-April24'!$A:$AP,42,0)</f>
        <v/>
      </c>
    </row>
    <row r="632">
      <c r="A632" t="inlineStr">
        <is>
          <t>6091-SET5</t>
        </is>
      </c>
      <c r="B632" t="inlineStr">
        <is>
          <t>B07C56LHV3</t>
        </is>
      </c>
      <c r="C632" t="n">
        <v>5</v>
      </c>
      <c r="D632" t="n">
        <v>6091</v>
      </c>
      <c r="G632">
        <f>VLOOKUP(D632,[6]Sheet1!$B:$X,16,0)</f>
        <v/>
      </c>
      <c r="H632">
        <f>G632/C632</f>
        <v/>
      </c>
      <c r="M632">
        <f>VLOOKUP(B632,[7]Sheet2!$A:$C,3,0)</f>
        <v/>
      </c>
      <c r="N632">
        <f>VLOOKUP(A632,'[8]Master-April24'!$A:$AP,42,0)</f>
        <v/>
      </c>
    </row>
    <row r="633">
      <c r="A633" t="inlineStr">
        <is>
          <t>3100-PACK4</t>
        </is>
      </c>
      <c r="B633" t="inlineStr">
        <is>
          <t>B08G3NX3B7</t>
        </is>
      </c>
      <c r="C633" t="n">
        <v>4</v>
      </c>
      <c r="D633" t="n">
        <v>3100</v>
      </c>
      <c r="G633">
        <f>VLOOKUP(D633,[6]Sheet1!$B:$X,16,0)</f>
        <v/>
      </c>
      <c r="H633">
        <f>G633/C633</f>
        <v/>
      </c>
      <c r="M633">
        <f>VLOOKUP(B633,[7]Sheet2!$A:$C,3,0)</f>
        <v/>
      </c>
      <c r="N633">
        <f>VLOOKUP(A633,'[8]Master-April24'!$A:$AP,42,0)</f>
        <v/>
      </c>
    </row>
    <row r="634">
      <c r="A634" t="inlineStr">
        <is>
          <t>2409-EACH</t>
        </is>
      </c>
      <c r="B634" t="inlineStr">
        <is>
          <t>B08XBDYBYY</t>
        </is>
      </c>
      <c r="C634" t="n">
        <v>1</v>
      </c>
      <c r="D634" t="n">
        <v>2409</v>
      </c>
      <c r="G634">
        <f>VLOOKUP(D634,[6]Sheet1!$B:$X,16,0)</f>
        <v/>
      </c>
      <c r="H634">
        <f>G634/C634</f>
        <v/>
      </c>
      <c r="M634">
        <f>VLOOKUP(B634,[7]Sheet2!$A:$C,3,0)</f>
        <v/>
      </c>
      <c r="N634">
        <f>VLOOKUP(A634,'[8]Master-April24'!$A:$AP,42,0)</f>
        <v/>
      </c>
    </row>
    <row r="635">
      <c r="A635" t="inlineStr">
        <is>
          <t>6018-EA+1201-EA</t>
        </is>
      </c>
      <c r="B635" t="inlineStr">
        <is>
          <t>B08S55DSWJ</t>
        </is>
      </c>
      <c r="C635" t="n">
        <v>1</v>
      </c>
      <c r="D635" t="n">
        <v>6018</v>
      </c>
      <c r="G635">
        <f>VLOOKUP(D635,[6]Sheet1!$B:$X,16,0)</f>
        <v/>
      </c>
      <c r="H635">
        <f>G635/C635</f>
        <v/>
      </c>
      <c r="M635">
        <f>VLOOKUP(B635,[7]Sheet2!$A:$C,3,0)</f>
        <v/>
      </c>
      <c r="N635">
        <f>VLOOKUP(A635,'[8]Master-April24'!$A:$AP,42,0)</f>
        <v/>
      </c>
    </row>
    <row r="636">
      <c r="A636" t="inlineStr">
        <is>
          <t>5051-EACH</t>
        </is>
      </c>
      <c r="B636" t="inlineStr">
        <is>
          <t>B00MTUZ4J6</t>
        </is>
      </c>
      <c r="C636" t="n">
        <v>1</v>
      </c>
      <c r="D636" t="n">
        <v>5051</v>
      </c>
      <c r="G636">
        <f>VLOOKUP(D636,[6]Sheet1!$B:$X,16,0)</f>
        <v/>
      </c>
      <c r="H636">
        <f>G636/C636</f>
        <v/>
      </c>
      <c r="M636">
        <f>VLOOKUP(B636,[7]Sheet2!$A:$C,3,0)</f>
        <v/>
      </c>
      <c r="N636">
        <f>VLOOKUP(A636,'[8]Master-April24'!$A:$AP,42,0)</f>
        <v/>
      </c>
    </row>
    <row r="637">
      <c r="A637" t="inlineStr">
        <is>
          <t>3197-SET3</t>
        </is>
      </c>
      <c r="B637" t="inlineStr">
        <is>
          <t>B07S3F41DQ</t>
        </is>
      </c>
      <c r="C637" t="n">
        <v>3</v>
      </c>
      <c r="D637" t="n">
        <v>3197</v>
      </c>
      <c r="E637">
        <f>VLOOKUP(D637,[6]Sheet1!$B:$X,23,0)</f>
        <v/>
      </c>
      <c r="F637">
        <f>E637/C637</f>
        <v/>
      </c>
      <c r="G637">
        <f>VLOOKUP(D637,[6]Sheet1!$B:$X,16,0)</f>
        <v/>
      </c>
      <c r="H637">
        <f>G637/C637</f>
        <v/>
      </c>
      <c r="M637">
        <f>VLOOKUP(B637,[7]Sheet2!$A:$C,3,0)</f>
        <v/>
      </c>
      <c r="N637">
        <f>VLOOKUP(A637,'[8]Master-April24'!$A:$AP,42,0)</f>
        <v/>
      </c>
    </row>
    <row r="638">
      <c r="A638" t="inlineStr">
        <is>
          <t>1223-EACH</t>
        </is>
      </c>
      <c r="B638" t="inlineStr">
        <is>
          <t>B0018MOWBC</t>
        </is>
      </c>
      <c r="C638" t="n">
        <v>1</v>
      </c>
      <c r="D638" t="n">
        <v>1223</v>
      </c>
      <c r="E638">
        <f>VLOOKUP(D638,[6]Sheet1!$B:$X,23,0)</f>
        <v/>
      </c>
      <c r="F638">
        <f>E638/C638</f>
        <v/>
      </c>
      <c r="G638">
        <f>VLOOKUP(D638,[6]Sheet1!$B:$X,16,0)</f>
        <v/>
      </c>
      <c r="H638">
        <f>G638/C638</f>
        <v/>
      </c>
      <c r="M638">
        <f>VLOOKUP(B638,[7]Sheet2!$A:$C,3,0)</f>
        <v/>
      </c>
      <c r="N638">
        <f>VLOOKUP(A638,'[8]Master-April24'!$A:$AP,42,0)</f>
        <v/>
      </c>
    </row>
    <row r="639">
      <c r="A639" t="inlineStr">
        <is>
          <t>1793-EACH</t>
        </is>
      </c>
      <c r="B639" t="inlineStr">
        <is>
          <t>B002WFLZ9G</t>
        </is>
      </c>
      <c r="C639" t="n">
        <v>1</v>
      </c>
      <c r="D639" t="n">
        <v>1793</v>
      </c>
      <c r="E639">
        <f>VLOOKUP(D639,[6]Sheet1!$B:$X,23,0)</f>
        <v/>
      </c>
      <c r="F639">
        <f>E639/C639</f>
        <v/>
      </c>
      <c r="G639">
        <f>VLOOKUP(D639,[6]Sheet1!$B:$X,16,0)</f>
        <v/>
      </c>
      <c r="H639">
        <f>G639/C639</f>
        <v/>
      </c>
      <c r="M639">
        <f>VLOOKUP(B639,[7]Sheet2!$A:$C,3,0)</f>
        <v/>
      </c>
      <c r="N639">
        <f>VLOOKUP(A639,'[8]Master-April24'!$A:$AP,42,0)</f>
        <v/>
      </c>
    </row>
    <row r="640">
      <c r="A640" t="inlineStr">
        <is>
          <t>451-EACH</t>
        </is>
      </c>
      <c r="B640" t="inlineStr">
        <is>
          <t>B003BMWUZC</t>
        </is>
      </c>
      <c r="C640" t="n">
        <v>1</v>
      </c>
      <c r="D640" t="n">
        <v>451</v>
      </c>
      <c r="E640">
        <f>VLOOKUP(D640,[6]Sheet1!$B:$X,23,0)</f>
        <v/>
      </c>
      <c r="F640">
        <f>E640/C640</f>
        <v/>
      </c>
      <c r="G640">
        <f>VLOOKUP(D640,[6]Sheet1!$B:$X,16,0)</f>
        <v/>
      </c>
      <c r="H640">
        <f>G640/C640</f>
        <v/>
      </c>
      <c r="M640">
        <f>VLOOKUP(B640,[7]Sheet2!$A:$C,3,0)</f>
        <v/>
      </c>
      <c r="N640">
        <f>VLOOKUP(A640,'[8]Master-April24'!$A:$AP,42,0)</f>
        <v/>
      </c>
    </row>
    <row r="641">
      <c r="A641" t="inlineStr">
        <is>
          <t>928-EACH</t>
        </is>
      </c>
      <c r="B641" t="inlineStr">
        <is>
          <t>B00GTJCXOW</t>
        </is>
      </c>
      <c r="C641" t="n">
        <v>1</v>
      </c>
      <c r="D641" t="n">
        <v>928</v>
      </c>
      <c r="E641">
        <f>VLOOKUP(D641,[6]Sheet1!$B:$X,23,0)</f>
        <v/>
      </c>
      <c r="F641">
        <f>E641/C641</f>
        <v/>
      </c>
      <c r="G641">
        <f>VLOOKUP(D641,[6]Sheet1!$B:$X,16,0)</f>
        <v/>
      </c>
      <c r="H641">
        <f>G641/C641</f>
        <v/>
      </c>
      <c r="M641">
        <f>VLOOKUP(B641,[7]Sheet2!$A:$C,3,0)</f>
        <v/>
      </c>
      <c r="N641">
        <f>VLOOKUP(A641,'[8]Master-April24'!$A:$AP,42,0)</f>
        <v/>
      </c>
    </row>
    <row r="642">
      <c r="A642" t="inlineStr">
        <is>
          <t>3102-EACH</t>
        </is>
      </c>
      <c r="B642" t="inlineStr">
        <is>
          <t>B07RX2H2V5</t>
        </is>
      </c>
      <c r="C642" t="n">
        <v>1</v>
      </c>
      <c r="D642" t="n">
        <v>3102</v>
      </c>
      <c r="E642">
        <f>VLOOKUP(D642,[6]Sheet1!$B:$X,23,0)</f>
        <v/>
      </c>
      <c r="F642">
        <f>E642/C642</f>
        <v/>
      </c>
      <c r="G642">
        <f>VLOOKUP(D642,[6]Sheet1!$B:$X,16,0)</f>
        <v/>
      </c>
      <c r="H642">
        <f>G642/C642</f>
        <v/>
      </c>
      <c r="M642">
        <f>VLOOKUP(B642,[7]Sheet2!$A:$C,3,0)</f>
        <v/>
      </c>
      <c r="N642">
        <f>VLOOKUP(A642,'[8]Master-April24'!$A:$AP,42,0)</f>
        <v/>
      </c>
    </row>
    <row r="643">
      <c r="A643" t="inlineStr">
        <is>
          <t>507-SET6</t>
        </is>
      </c>
      <c r="B643" t="inlineStr">
        <is>
          <t>B07SB74CTX</t>
        </is>
      </c>
      <c r="C643" t="n">
        <v>6</v>
      </c>
      <c r="D643" t="n">
        <v>507</v>
      </c>
      <c r="G643">
        <f>VLOOKUP(D643,[6]Sheet1!$B:$X,16,0)</f>
        <v/>
      </c>
      <c r="H643">
        <f>G643/C643</f>
        <v/>
      </c>
      <c r="M643">
        <f>VLOOKUP(B643,[7]Sheet2!$A:$C,3,0)</f>
        <v/>
      </c>
      <c r="N643">
        <f>VLOOKUP(A643,'[8]Master-April24'!$A:$AP,42,0)</f>
        <v/>
      </c>
    </row>
    <row r="644">
      <c r="A644" t="inlineStr">
        <is>
          <t>5500-EACH</t>
        </is>
      </c>
      <c r="B644" t="inlineStr">
        <is>
          <t>B087QRSW5X</t>
        </is>
      </c>
      <c r="C644" t="n">
        <v>1</v>
      </c>
      <c r="D644" t="n">
        <v>5500</v>
      </c>
      <c r="G644">
        <f>VLOOKUP(D644,[6]Sheet1!$B:$X,16,0)</f>
        <v/>
      </c>
      <c r="H644">
        <f>G644/C644</f>
        <v/>
      </c>
      <c r="M644">
        <f>VLOOKUP(B644,[7]Sheet2!$A:$C,3,0)</f>
        <v/>
      </c>
      <c r="N644">
        <f>VLOOKUP(A644,'[8]Master-April24'!$A:$AP,42,0)</f>
        <v/>
      </c>
    </row>
    <row r="645">
      <c r="A645" t="inlineStr">
        <is>
          <t>267-EACH</t>
        </is>
      </c>
      <c r="B645" t="inlineStr">
        <is>
          <t>B07RGMM5HG</t>
        </is>
      </c>
      <c r="C645" t="n">
        <v>1</v>
      </c>
      <c r="D645" t="n">
        <v>267</v>
      </c>
      <c r="G645">
        <f>VLOOKUP(D645,[6]Sheet1!$B:$X,16,0)</f>
        <v/>
      </c>
      <c r="H645">
        <f>G645/C645</f>
        <v/>
      </c>
      <c r="M645">
        <f>VLOOKUP(B645,[7]Sheet2!$A:$C,3,0)</f>
        <v/>
      </c>
      <c r="N645">
        <f>VLOOKUP(A645,'[8]Master-April24'!$A:$AP,42,0)</f>
        <v/>
      </c>
    </row>
    <row r="646">
      <c r="A646" t="inlineStr">
        <is>
          <t>715-EACH</t>
        </is>
      </c>
      <c r="B646" t="inlineStr">
        <is>
          <t>B07S6D1VMB</t>
        </is>
      </c>
      <c r="C646" t="n">
        <v>1</v>
      </c>
      <c r="D646" t="n">
        <v>715</v>
      </c>
      <c r="G646">
        <f>VLOOKUP(D646,[6]Sheet1!$B:$X,16,0)</f>
        <v/>
      </c>
      <c r="H646">
        <f>G646/C646</f>
        <v/>
      </c>
      <c r="M646">
        <f>VLOOKUP(B646,[7]Sheet2!$A:$C,3,0)</f>
        <v/>
      </c>
      <c r="N646">
        <f>VLOOKUP(A646,'[8]Master-April24'!$A:$AP,42,0)</f>
        <v/>
      </c>
    </row>
    <row r="647">
      <c r="A647" t="inlineStr">
        <is>
          <t>552-PACK2</t>
        </is>
      </c>
      <c r="B647" t="inlineStr">
        <is>
          <t>B08DFCSDB9</t>
        </is>
      </c>
      <c r="C647" t="n">
        <v>2</v>
      </c>
      <c r="D647" t="n">
        <v>552</v>
      </c>
      <c r="G647">
        <f>VLOOKUP(D647,[6]Sheet1!$B:$X,16,0)</f>
        <v/>
      </c>
      <c r="H647">
        <f>G647/C647</f>
        <v/>
      </c>
      <c r="M647">
        <f>VLOOKUP(B647,[7]Sheet2!$A:$C,3,0)</f>
        <v/>
      </c>
      <c r="N647">
        <f>VLOOKUP(A647,'[8]Master-April24'!$A:$AP,42,0)</f>
        <v/>
      </c>
    </row>
    <row r="648">
      <c r="A648" t="inlineStr">
        <is>
          <t>6102-EACH</t>
        </is>
      </c>
      <c r="B648" t="inlineStr">
        <is>
          <t>B00GSSDKB4</t>
        </is>
      </c>
      <c r="C648" t="n">
        <v>1</v>
      </c>
      <c r="D648" t="n">
        <v>6102</v>
      </c>
      <c r="G648">
        <f>VLOOKUP(D648,[6]Sheet1!$B:$X,16,0)</f>
        <v/>
      </c>
      <c r="H648">
        <f>G648/C648</f>
        <v/>
      </c>
      <c r="M648">
        <f>VLOOKUP(B648,[7]Sheet2!$A:$C,3,0)</f>
        <v/>
      </c>
      <c r="N648">
        <f>VLOOKUP(A648,'[8]Master-April24'!$A:$AP,42,0)</f>
        <v/>
      </c>
    </row>
    <row r="649">
      <c r="A649" t="inlineStr">
        <is>
          <t>923-EACH</t>
        </is>
      </c>
      <c r="B649" t="inlineStr">
        <is>
          <t>B0040PJQME</t>
        </is>
      </c>
      <c r="C649" t="n">
        <v>1</v>
      </c>
      <c r="D649" t="n">
        <v>923</v>
      </c>
      <c r="G649">
        <f>VLOOKUP(D649,[6]Sheet1!$B:$X,16,0)</f>
        <v/>
      </c>
      <c r="H649">
        <f>G649/C649</f>
        <v/>
      </c>
      <c r="M649">
        <f>VLOOKUP(B649,[7]Sheet2!$A:$C,3,0)</f>
        <v/>
      </c>
      <c r="N649">
        <f>VLOOKUP(A649,'[8]Master-April24'!$A:$AP,42,0)</f>
        <v/>
      </c>
    </row>
    <row r="650">
      <c r="A650" t="inlineStr">
        <is>
          <t>3118-PACK4</t>
        </is>
      </c>
      <c r="B650" t="inlineStr">
        <is>
          <t>B08G41T7XY</t>
        </is>
      </c>
      <c r="C650" t="n">
        <v>4</v>
      </c>
      <c r="D650" t="n">
        <v>3118</v>
      </c>
      <c r="E650">
        <f>VLOOKUP(D650,[6]Sheet1!$B:$X,23,0)</f>
        <v/>
      </c>
      <c r="F650">
        <f>E650/C650</f>
        <v/>
      </c>
      <c r="G650">
        <f>VLOOKUP(D650,[6]Sheet1!$B:$X,16,0)</f>
        <v/>
      </c>
      <c r="H650">
        <f>G650/C650</f>
        <v/>
      </c>
      <c r="M650">
        <f>VLOOKUP(B650,[7]Sheet2!$A:$C,3,0)</f>
        <v/>
      </c>
      <c r="N650">
        <f>VLOOKUP(A650,'[8]Master-April24'!$A:$AP,42,0)</f>
        <v/>
      </c>
    </row>
    <row r="651">
      <c r="A651" t="inlineStr">
        <is>
          <t>533-PACK2</t>
        </is>
      </c>
      <c r="B651" t="inlineStr">
        <is>
          <t>B091XWJKS5</t>
        </is>
      </c>
      <c r="C651" t="n">
        <v>2</v>
      </c>
      <c r="D651" t="n">
        <v>533</v>
      </c>
      <c r="E651">
        <f>VLOOKUP(D651,[6]Sheet1!$B:$X,23,0)</f>
        <v/>
      </c>
      <c r="F651">
        <f>E651/C651</f>
        <v/>
      </c>
      <c r="G651">
        <f>VLOOKUP(D651,[6]Sheet1!$B:$X,16,0)</f>
        <v/>
      </c>
      <c r="H651">
        <f>G651/C651</f>
        <v/>
      </c>
      <c r="M651">
        <f>VLOOKUP(B651,[7]Sheet2!$A:$C,3,0)</f>
        <v/>
      </c>
      <c r="N651">
        <f>VLOOKUP(A651,'[8]Master-April24'!$A:$AP,42,0)</f>
        <v/>
      </c>
    </row>
    <row r="652">
      <c r="A652" t="inlineStr">
        <is>
          <t>6802-EACH</t>
        </is>
      </c>
      <c r="B652" t="inlineStr">
        <is>
          <t>B09CCMFPX7</t>
        </is>
      </c>
      <c r="C652" t="n">
        <v>1</v>
      </c>
      <c r="D652" t="n">
        <v>6802</v>
      </c>
      <c r="E652">
        <f>VLOOKUP(D652,[6]Sheet1!$B:$X,23,0)</f>
        <v/>
      </c>
      <c r="F652">
        <f>E652/C652</f>
        <v/>
      </c>
      <c r="G652">
        <f>VLOOKUP(D652,[6]Sheet1!$B:$X,16,0)</f>
        <v/>
      </c>
      <c r="H652">
        <f>G652/C652</f>
        <v/>
      </c>
      <c r="M652">
        <f>VLOOKUP(B652,[7]Sheet2!$A:$C,3,0)</f>
        <v/>
      </c>
      <c r="N652">
        <f>VLOOKUP(A652,'[8]Master-April24'!$A:$AP,42,0)</f>
        <v/>
      </c>
    </row>
    <row r="653">
      <c r="A653" t="inlineStr">
        <is>
          <t>266-EACH</t>
        </is>
      </c>
      <c r="B653" t="inlineStr">
        <is>
          <t>B07JWF85V4</t>
        </is>
      </c>
      <c r="C653" t="n">
        <v>1</v>
      </c>
      <c r="D653" t="n">
        <v>266</v>
      </c>
      <c r="E653">
        <f>VLOOKUP(D653,[6]Sheet1!$B:$X,23,0)</f>
        <v/>
      </c>
      <c r="F653">
        <f>E653/C653</f>
        <v/>
      </c>
      <c r="G653">
        <f>VLOOKUP(D653,[6]Sheet1!$B:$X,16,0)</f>
        <v/>
      </c>
      <c r="H653">
        <f>G653/C653</f>
        <v/>
      </c>
      <c r="M653">
        <f>VLOOKUP(B653,[7]Sheet2!$A:$C,3,0)</f>
        <v/>
      </c>
      <c r="N653">
        <f>VLOOKUP(A653,'[8]Master-April24'!$A:$AP,42,0)</f>
        <v/>
      </c>
    </row>
    <row r="654">
      <c r="A654" t="inlineStr">
        <is>
          <t>S-28-EACH</t>
        </is>
      </c>
      <c r="B654" t="inlineStr">
        <is>
          <t>B0743RPFB2</t>
        </is>
      </c>
      <c r="C654" t="n">
        <v>1</v>
      </c>
      <c r="D654" t="inlineStr">
        <is>
          <t>S-28</t>
        </is>
      </c>
      <c r="E654">
        <f>VLOOKUP(D654,[6]Sheet1!$B:$X,23,0)</f>
        <v/>
      </c>
      <c r="F654">
        <f>E654/C654</f>
        <v/>
      </c>
      <c r="G654">
        <f>VLOOKUP(D654,[6]Sheet1!$B:$X,16,0)</f>
        <v/>
      </c>
      <c r="H654">
        <f>G654/C654</f>
        <v/>
      </c>
      <c r="M654">
        <f>VLOOKUP(B654,[7]Sheet2!$A:$C,3,0)</f>
        <v/>
      </c>
      <c r="N654">
        <f>VLOOKUP(A654,'[8]Master-April24'!$A:$AP,42,0)</f>
        <v/>
      </c>
    </row>
    <row r="655">
      <c r="A655" t="inlineStr">
        <is>
          <t>5039-EACH</t>
        </is>
      </c>
      <c r="B655" t="inlineStr">
        <is>
          <t>B07S95GRW3</t>
        </is>
      </c>
      <c r="C655" t="n">
        <v>1</v>
      </c>
      <c r="D655" t="n">
        <v>5039</v>
      </c>
      <c r="G655">
        <f>VLOOKUP(D655,[6]Sheet1!$B:$X,16,0)</f>
        <v/>
      </c>
      <c r="H655">
        <f>G655/C655</f>
        <v/>
      </c>
      <c r="M655">
        <f>VLOOKUP(B655,[7]Sheet2!$A:$C,3,0)</f>
        <v/>
      </c>
      <c r="N655">
        <f>VLOOKUP(A655,'[8]Master-April24'!$A:$AP,42,0)</f>
        <v/>
      </c>
    </row>
    <row r="656">
      <c r="A656" t="inlineStr">
        <is>
          <t>6010-EACH</t>
        </is>
      </c>
      <c r="B656" t="inlineStr">
        <is>
          <t>B07SH9N8QC</t>
        </is>
      </c>
      <c r="C656" t="n">
        <v>1</v>
      </c>
      <c r="D656" t="n">
        <v>6010</v>
      </c>
      <c r="G656">
        <f>VLOOKUP(D656,[6]Sheet1!$B:$X,16,0)</f>
        <v/>
      </c>
      <c r="H656">
        <f>G656/C656</f>
        <v/>
      </c>
      <c r="M656">
        <f>VLOOKUP(B656,[7]Sheet2!$A:$C,3,0)</f>
        <v/>
      </c>
      <c r="N656">
        <f>VLOOKUP(A656,'[8]Master-April24'!$A:$AP,42,0)</f>
        <v/>
      </c>
    </row>
    <row r="657">
      <c r="A657" t="inlineStr">
        <is>
          <t>5067-EACH</t>
        </is>
      </c>
      <c r="B657" t="inlineStr">
        <is>
          <t>B007YX2KB8</t>
        </is>
      </c>
      <c r="C657" t="n">
        <v>1</v>
      </c>
      <c r="D657" t="n">
        <v>5067</v>
      </c>
      <c r="G657">
        <f>VLOOKUP(D657,[6]Sheet1!$B:$X,16,0)</f>
        <v/>
      </c>
      <c r="H657">
        <f>G657/C657</f>
        <v/>
      </c>
      <c r="M657">
        <f>VLOOKUP(B657,[7]Sheet2!$A:$C,3,0)</f>
        <v/>
      </c>
      <c r="N657">
        <f>VLOOKUP(A657,'[8]Master-April24'!$A:$AP,42,0)</f>
        <v/>
      </c>
    </row>
    <row r="658">
      <c r="A658" t="inlineStr">
        <is>
          <t>3300-EACH</t>
        </is>
      </c>
      <c r="B658" t="inlineStr">
        <is>
          <t>B0CPRPLLFH</t>
        </is>
      </c>
      <c r="C658" t="n">
        <v>1</v>
      </c>
      <c r="D658" t="n">
        <v>3300</v>
      </c>
      <c r="G658">
        <f>VLOOKUP(D658,[6]Sheet1!$B:$X,16,0)</f>
        <v/>
      </c>
      <c r="H658">
        <f>G658/C658</f>
        <v/>
      </c>
      <c r="M658">
        <f>VLOOKUP(B658,[7]Sheet2!$A:$C,3,0)</f>
        <v/>
      </c>
      <c r="N658">
        <f>VLOOKUP(A658,'[8]Master-April24'!$A:$AP,42,0)</f>
        <v/>
      </c>
    </row>
    <row r="659">
      <c r="A659" t="inlineStr">
        <is>
          <t>3108-PACK4</t>
        </is>
      </c>
      <c r="B659" t="inlineStr">
        <is>
          <t>B08G3SPDKB</t>
        </is>
      </c>
      <c r="C659" t="n">
        <v>4</v>
      </c>
      <c r="D659" t="n">
        <v>3108</v>
      </c>
      <c r="E659">
        <f>VLOOKUP(D659,[6]Sheet1!$B:$X,23,0)</f>
        <v/>
      </c>
      <c r="F659">
        <f>E659/C659</f>
        <v/>
      </c>
      <c r="G659">
        <f>VLOOKUP(D659,[6]Sheet1!$B:$X,16,0)</f>
        <v/>
      </c>
      <c r="H659">
        <f>G659/C659</f>
        <v/>
      </c>
      <c r="M659">
        <f>VLOOKUP(B659,[7]Sheet2!$A:$C,3,0)</f>
        <v/>
      </c>
      <c r="N659">
        <f>VLOOKUP(A659,'[8]Master-April24'!$A:$AP,42,0)</f>
        <v/>
      </c>
    </row>
    <row r="660">
      <c r="A660" t="inlineStr">
        <is>
          <t>2211-SET2</t>
        </is>
      </c>
      <c r="B660" t="inlineStr">
        <is>
          <t>B07RQQ2872</t>
        </is>
      </c>
      <c r="C660" t="n">
        <v>2</v>
      </c>
      <c r="D660" t="n">
        <v>2211</v>
      </c>
      <c r="E660">
        <f>VLOOKUP(D660,[6]Sheet1!$B:$X,23,0)</f>
        <v/>
      </c>
      <c r="F660">
        <f>E660/C660</f>
        <v/>
      </c>
      <c r="G660">
        <f>VLOOKUP(D660,[6]Sheet1!$B:$X,16,0)</f>
        <v/>
      </c>
      <c r="H660">
        <f>G660/C660</f>
        <v/>
      </c>
      <c r="M660">
        <f>VLOOKUP(B660,[7]Sheet2!$A:$C,3,0)</f>
        <v/>
      </c>
      <c r="N660">
        <f>VLOOKUP(A660,'[8]Master-April24'!$A:$AP,42,0)</f>
        <v/>
      </c>
    </row>
    <row r="661">
      <c r="A661" t="inlineStr">
        <is>
          <t>273-PACK2</t>
        </is>
      </c>
      <c r="B661" t="inlineStr">
        <is>
          <t>B08DBP3ZQC</t>
        </is>
      </c>
      <c r="C661" t="n">
        <v>2</v>
      </c>
      <c r="D661" t="n">
        <v>273</v>
      </c>
      <c r="E661">
        <f>VLOOKUP(D661,[6]Sheet1!$B:$X,23,0)</f>
        <v/>
      </c>
      <c r="F661">
        <f>E661/C661</f>
        <v/>
      </c>
      <c r="G661">
        <f>VLOOKUP(D661,[6]Sheet1!$B:$X,16,0)</f>
        <v/>
      </c>
      <c r="H661">
        <f>G661/C661</f>
        <v/>
      </c>
      <c r="M661">
        <f>VLOOKUP(B661,[7]Sheet2!$A:$C,3,0)</f>
        <v/>
      </c>
      <c r="N661">
        <f>VLOOKUP(A661,'[8]Master-April24'!$A:$AP,42,0)</f>
        <v/>
      </c>
    </row>
    <row r="662">
      <c r="A662" t="inlineStr">
        <is>
          <t>718-PACK2</t>
        </is>
      </c>
      <c r="B662" t="inlineStr">
        <is>
          <t>B08F7KC9JP</t>
        </is>
      </c>
      <c r="C662" t="n">
        <v>2</v>
      </c>
      <c r="D662" t="n">
        <v>718</v>
      </c>
      <c r="E662">
        <f>VLOOKUP(D662,[6]Sheet1!$B:$X,23,0)</f>
        <v/>
      </c>
      <c r="F662">
        <f>E662/C662</f>
        <v/>
      </c>
      <c r="G662">
        <f>VLOOKUP(D662,[6]Sheet1!$B:$X,16,0)</f>
        <v/>
      </c>
      <c r="H662">
        <f>G662/C662</f>
        <v/>
      </c>
      <c r="M662">
        <f>VLOOKUP(B662,[7]Sheet2!$A:$C,3,0)</f>
        <v/>
      </c>
      <c r="N662">
        <f>VLOOKUP(A662,'[8]Master-April24'!$A:$AP,42,0)</f>
        <v/>
      </c>
    </row>
    <row r="663">
      <c r="A663" t="inlineStr">
        <is>
          <t>5075-EACH</t>
        </is>
      </c>
      <c r="B663" t="inlineStr">
        <is>
          <t>B076DSM8BP</t>
        </is>
      </c>
      <c r="C663" t="n">
        <v>1</v>
      </c>
      <c r="D663" t="n">
        <v>5075</v>
      </c>
      <c r="E663">
        <f>VLOOKUP(D663,[6]Sheet1!$B:$X,23,0)</f>
        <v/>
      </c>
      <c r="F663">
        <f>E663/C663</f>
        <v/>
      </c>
      <c r="G663">
        <f>VLOOKUP(D663,[6]Sheet1!$B:$X,16,0)</f>
        <v/>
      </c>
      <c r="H663">
        <f>G663/C663</f>
        <v/>
      </c>
      <c r="M663">
        <f>VLOOKUP(B663,[7]Sheet2!$A:$C,3,0)</f>
        <v/>
      </c>
      <c r="N663">
        <f>VLOOKUP(A663,'[8]Master-April24'!$A:$AP,42,0)</f>
        <v/>
      </c>
    </row>
    <row r="664">
      <c r="A664" t="inlineStr">
        <is>
          <t>2347-EACH</t>
        </is>
      </c>
      <c r="B664" t="inlineStr">
        <is>
          <t>B0BWSR4XPV</t>
        </is>
      </c>
      <c r="C664" t="n">
        <v>1</v>
      </c>
      <c r="D664" t="n">
        <v>2347</v>
      </c>
      <c r="E664">
        <f>VLOOKUP(D664,[6]Sheet1!$B:$X,23,0)</f>
        <v/>
      </c>
      <c r="F664">
        <f>E664/C664</f>
        <v/>
      </c>
      <c r="G664">
        <f>VLOOKUP(D664,[6]Sheet1!$B:$X,16,0)</f>
        <v/>
      </c>
      <c r="H664">
        <f>G664/C664</f>
        <v/>
      </c>
      <c r="M664">
        <f>VLOOKUP(B664,[7]Sheet2!$A:$C,3,0)</f>
        <v/>
      </c>
      <c r="N664">
        <f>VLOOKUP(A664,'[8]Master-April24'!$A:$AP,42,0)</f>
        <v/>
      </c>
    </row>
    <row r="665">
      <c r="A665" t="inlineStr">
        <is>
          <t>780-PACK2</t>
        </is>
      </c>
      <c r="B665" t="inlineStr">
        <is>
          <t>B08F789QFV</t>
        </is>
      </c>
      <c r="C665" t="n">
        <v>2</v>
      </c>
      <c r="D665" t="n">
        <v>780</v>
      </c>
      <c r="E665">
        <f>VLOOKUP(D665,[6]Sheet1!$B:$X,23,0)</f>
        <v/>
      </c>
      <c r="F665">
        <f>E665/C665</f>
        <v/>
      </c>
      <c r="G665">
        <f>VLOOKUP(D665,[6]Sheet1!$B:$X,16,0)</f>
        <v/>
      </c>
      <c r="H665">
        <f>G665/C665</f>
        <v/>
      </c>
      <c r="M665">
        <f>VLOOKUP(B665,[7]Sheet2!$A:$C,3,0)</f>
        <v/>
      </c>
      <c r="N665">
        <f>VLOOKUP(A665,'[8]Master-April24'!$A:$AP,42,0)</f>
        <v/>
      </c>
    </row>
    <row r="666">
      <c r="A666" t="inlineStr">
        <is>
          <t>782-PACK2</t>
        </is>
      </c>
      <c r="B666" t="inlineStr">
        <is>
          <t>B08F7GC6V4</t>
        </is>
      </c>
      <c r="C666" t="n">
        <v>2</v>
      </c>
      <c r="D666" t="n">
        <v>782</v>
      </c>
      <c r="E666">
        <f>VLOOKUP(D666,[6]Sheet1!$B:$X,23,0)</f>
        <v/>
      </c>
      <c r="F666">
        <f>E666/C666</f>
        <v/>
      </c>
      <c r="G666">
        <f>VLOOKUP(D666,[6]Sheet1!$B:$X,16,0)</f>
        <v/>
      </c>
      <c r="H666">
        <f>G666/C666</f>
        <v/>
      </c>
      <c r="M666">
        <f>VLOOKUP(B666,[7]Sheet2!$A:$C,3,0)</f>
        <v/>
      </c>
      <c r="N666">
        <f>VLOOKUP(A666,'[8]Master-April24'!$A:$AP,42,0)</f>
        <v/>
      </c>
    </row>
    <row r="667">
      <c r="A667" t="inlineStr">
        <is>
          <t>1200-EACH</t>
        </is>
      </c>
      <c r="B667" t="inlineStr">
        <is>
          <t>B00GTEIYWM</t>
        </is>
      </c>
      <c r="C667" t="n">
        <v>1</v>
      </c>
      <c r="D667" t="n">
        <v>1200</v>
      </c>
      <c r="E667">
        <f>VLOOKUP(D667,[6]Sheet1!$B:$X,23,0)</f>
        <v/>
      </c>
      <c r="F667">
        <f>E667/C667</f>
        <v/>
      </c>
      <c r="G667">
        <f>VLOOKUP(D667,[6]Sheet1!$B:$X,16,0)</f>
        <v/>
      </c>
      <c r="H667">
        <f>G667/C667</f>
        <v/>
      </c>
      <c r="M667">
        <f>VLOOKUP(B667,[7]Sheet2!$A:$C,3,0)</f>
        <v/>
      </c>
      <c r="N667">
        <f>VLOOKUP(A667,'[8]Master-April24'!$A:$AP,42,0)</f>
        <v/>
      </c>
    </row>
    <row r="668">
      <c r="A668" t="inlineStr">
        <is>
          <t>1255-EACH</t>
        </is>
      </c>
      <c r="B668" t="inlineStr">
        <is>
          <t>B07S1XNSF8</t>
        </is>
      </c>
      <c r="C668" t="n">
        <v>1</v>
      </c>
      <c r="D668" t="n">
        <v>1255</v>
      </c>
      <c r="E668">
        <f>VLOOKUP(D668,[6]Sheet1!$B:$X,23,0)</f>
        <v/>
      </c>
      <c r="F668">
        <f>E668/C668</f>
        <v/>
      </c>
      <c r="G668">
        <f>VLOOKUP(D668,[6]Sheet1!$B:$X,16,0)</f>
        <v/>
      </c>
      <c r="H668">
        <f>G668/C668</f>
        <v/>
      </c>
      <c r="M668">
        <f>VLOOKUP(B668,[7]Sheet2!$A:$C,3,0)</f>
        <v/>
      </c>
      <c r="N668">
        <f>VLOOKUP(A668,'[8]Master-April24'!$A:$AP,42,0)</f>
        <v/>
      </c>
    </row>
    <row r="669">
      <c r="A669" t="inlineStr">
        <is>
          <t>2301-EACH</t>
        </is>
      </c>
      <c r="B669" t="inlineStr">
        <is>
          <t>B003BNZUFI</t>
        </is>
      </c>
      <c r="C669" t="n">
        <v>1</v>
      </c>
      <c r="D669" t="n">
        <v>2301</v>
      </c>
      <c r="E669">
        <f>VLOOKUP(D669,[6]Sheet1!$B:$X,23,0)</f>
        <v/>
      </c>
      <c r="F669">
        <f>E669/C669</f>
        <v/>
      </c>
      <c r="G669">
        <f>VLOOKUP(D669,[6]Sheet1!$B:$X,16,0)</f>
        <v/>
      </c>
      <c r="H669">
        <f>G669/C669</f>
        <v/>
      </c>
      <c r="M669">
        <f>VLOOKUP(B669,[7]Sheet2!$A:$C,3,0)</f>
        <v/>
      </c>
      <c r="N669">
        <f>VLOOKUP(A669,'[8]Master-April24'!$A:$AP,42,0)</f>
        <v/>
      </c>
    </row>
    <row r="670">
      <c r="A670" t="inlineStr">
        <is>
          <t>787-EACH</t>
        </is>
      </c>
      <c r="B670" t="inlineStr">
        <is>
          <t>B07TC46CX8</t>
        </is>
      </c>
      <c r="C670" t="n">
        <v>1</v>
      </c>
      <c r="D670" t="n">
        <v>787</v>
      </c>
      <c r="E670">
        <f>VLOOKUP(D670,[6]Sheet1!$B:$X,23,0)</f>
        <v/>
      </c>
      <c r="F670">
        <f>E670/C670</f>
        <v/>
      </c>
      <c r="G670">
        <f>VLOOKUP(D670,[6]Sheet1!$B:$X,16,0)</f>
        <v/>
      </c>
      <c r="H670">
        <f>G670/C670</f>
        <v/>
      </c>
      <c r="M670">
        <f>VLOOKUP(B670,[7]Sheet2!$A:$C,3,0)</f>
        <v/>
      </c>
      <c r="N670">
        <f>VLOOKUP(A670,'[8]Master-April24'!$A:$AP,42,0)</f>
        <v/>
      </c>
    </row>
    <row r="671">
      <c r="A671" t="inlineStr">
        <is>
          <t>3185-PACK4</t>
        </is>
      </c>
      <c r="B671" t="inlineStr">
        <is>
          <t>B08G3PK72S</t>
        </is>
      </c>
      <c r="C671" t="n">
        <v>4</v>
      </c>
      <c r="D671" t="n">
        <v>3185</v>
      </c>
      <c r="E671">
        <f>VLOOKUP(D671,[6]Sheet1!$B:$X,23,0)</f>
        <v/>
      </c>
      <c r="F671">
        <f>E671/C671</f>
        <v/>
      </c>
      <c r="G671">
        <f>VLOOKUP(D671,[6]Sheet1!$B:$X,16,0)</f>
        <v/>
      </c>
      <c r="H671">
        <f>G671/C671</f>
        <v/>
      </c>
      <c r="M671">
        <f>VLOOKUP(B671,[7]Sheet2!$A:$C,3,0)</f>
        <v/>
      </c>
      <c r="N671">
        <f>VLOOKUP(A671,'[8]Master-April24'!$A:$AP,42,0)</f>
        <v/>
      </c>
    </row>
    <row r="672">
      <c r="A672" t="inlineStr">
        <is>
          <t>3470-EACH</t>
        </is>
      </c>
      <c r="B672" t="inlineStr">
        <is>
          <t>B09JHS76N1</t>
        </is>
      </c>
      <c r="C672" t="n">
        <v>1</v>
      </c>
      <c r="D672" t="n">
        <v>3470</v>
      </c>
      <c r="E672">
        <f>VLOOKUP(D672,[6]Sheet1!$B:$X,23,0)</f>
        <v/>
      </c>
      <c r="F672">
        <f>E672/C672</f>
        <v/>
      </c>
      <c r="G672">
        <f>VLOOKUP(D672,[6]Sheet1!$B:$X,16,0)</f>
        <v/>
      </c>
      <c r="H672">
        <f>G672/C672</f>
        <v/>
      </c>
      <c r="M672">
        <f>VLOOKUP(B672,[7]Sheet2!$A:$C,3,0)</f>
        <v/>
      </c>
      <c r="N672">
        <f>VLOOKUP(A672,'[8]Master-April24'!$A:$AP,42,0)</f>
        <v/>
      </c>
    </row>
    <row r="673">
      <c r="A673" t="inlineStr">
        <is>
          <t>6022-EACH</t>
        </is>
      </c>
      <c r="B673" t="inlineStr">
        <is>
          <t>B0BDSTG7V4</t>
        </is>
      </c>
      <c r="C673" t="n">
        <v>1</v>
      </c>
      <c r="D673" t="n">
        <v>6022</v>
      </c>
      <c r="G673">
        <f>VLOOKUP(D673,[6]Sheet1!$B:$X,16,0)</f>
        <v/>
      </c>
      <c r="H673">
        <f>G673/C673</f>
        <v/>
      </c>
      <c r="M673">
        <f>VLOOKUP(B673,[7]Sheet2!$A:$C,3,0)</f>
        <v/>
      </c>
      <c r="N673">
        <f>VLOOKUP(A673,'[8]Master-April24'!$A:$AP,42,0)</f>
        <v/>
      </c>
    </row>
    <row r="674">
      <c r="A674" t="inlineStr">
        <is>
          <t>5050-PACK6</t>
        </is>
      </c>
      <c r="B674" t="inlineStr">
        <is>
          <t>B0B8QG48CL</t>
        </is>
      </c>
      <c r="C674" t="n">
        <v>6</v>
      </c>
      <c r="D674" t="n">
        <v>5050</v>
      </c>
      <c r="G674">
        <f>VLOOKUP(D674,[6]Sheet1!$B:$X,16,0)</f>
        <v/>
      </c>
      <c r="H674">
        <f>G674/C674</f>
        <v/>
      </c>
      <c r="M674">
        <f>VLOOKUP(B674,[7]Sheet2!$A:$C,3,0)</f>
        <v/>
      </c>
      <c r="N674">
        <f>VLOOKUP(A674,'[8]Master-April24'!$A:$AP,42,0)</f>
        <v/>
      </c>
    </row>
    <row r="675">
      <c r="A675" t="inlineStr">
        <is>
          <t>5493-SET6</t>
        </is>
      </c>
      <c r="B675" t="inlineStr">
        <is>
          <t>B07S97LHGX</t>
        </is>
      </c>
      <c r="C675" t="n">
        <v>6</v>
      </c>
      <c r="D675" t="n">
        <v>5493</v>
      </c>
      <c r="G675">
        <f>VLOOKUP(D675,[6]Sheet1!$B:$X,16,0)</f>
        <v/>
      </c>
      <c r="H675">
        <f>G675/C675</f>
        <v/>
      </c>
      <c r="M675">
        <f>VLOOKUP(B675,[7]Sheet2!$A:$C,3,0)</f>
        <v/>
      </c>
      <c r="N675">
        <f>VLOOKUP(A675,'[8]Master-April24'!$A:$AP,42,0)</f>
        <v/>
      </c>
    </row>
    <row r="676">
      <c r="A676" t="inlineStr">
        <is>
          <t>5502-EACH</t>
        </is>
      </c>
      <c r="B676" t="inlineStr">
        <is>
          <t>B087QQJ2WB</t>
        </is>
      </c>
      <c r="C676" t="n">
        <v>1</v>
      </c>
      <c r="D676" t="n">
        <v>5502</v>
      </c>
      <c r="G676">
        <f>VLOOKUP(D676,[6]Sheet1!$B:$X,16,0)</f>
        <v/>
      </c>
      <c r="H676">
        <f>G676/C676</f>
        <v/>
      </c>
      <c r="M676">
        <f>VLOOKUP(B676,[7]Sheet2!$A:$C,3,0)</f>
        <v/>
      </c>
      <c r="N676">
        <f>VLOOKUP(A676,'[8]Master-April24'!$A:$AP,42,0)</f>
        <v/>
      </c>
    </row>
    <row r="677">
      <c r="A677" t="inlineStr">
        <is>
          <t>2157-EACH</t>
        </is>
      </c>
      <c r="B677" t="inlineStr">
        <is>
          <t>B0C5Z2P1XY</t>
        </is>
      </c>
      <c r="C677" t="n">
        <v>1</v>
      </c>
      <c r="D677" t="n">
        <v>2157</v>
      </c>
      <c r="G677">
        <f>VLOOKUP(D677,[6]Sheet1!$B:$X,16,0)</f>
        <v/>
      </c>
      <c r="H677">
        <f>G677/C677</f>
        <v/>
      </c>
      <c r="M677">
        <f>VLOOKUP(B677,[7]Sheet2!$A:$C,3,0)</f>
        <v/>
      </c>
      <c r="N677">
        <f>VLOOKUP(A677,'[8]Master-April24'!$A:$AP,42,0)</f>
        <v/>
      </c>
    </row>
    <row r="678">
      <c r="A678" t="inlineStr">
        <is>
          <t>3914-EACH</t>
        </is>
      </c>
      <c r="B678" t="inlineStr">
        <is>
          <t>B08XB6JG86</t>
        </is>
      </c>
      <c r="C678" t="n">
        <v>1</v>
      </c>
      <c r="D678" t="n">
        <v>3914</v>
      </c>
      <c r="G678">
        <f>VLOOKUP(D678,[6]Sheet1!$B:$X,16,0)</f>
        <v/>
      </c>
      <c r="H678">
        <f>G678/C678</f>
        <v/>
      </c>
      <c r="M678">
        <f>VLOOKUP(B678,[7]Sheet2!$A:$C,3,0)</f>
        <v/>
      </c>
      <c r="N678">
        <f>VLOOKUP(A678,'[8]Master-April24'!$A:$AP,42,0)</f>
        <v/>
      </c>
    </row>
    <row r="679">
      <c r="A679" t="inlineStr">
        <is>
          <t>465-PACK4</t>
        </is>
      </c>
      <c r="B679" t="inlineStr">
        <is>
          <t>B00OSAG38Q</t>
        </is>
      </c>
      <c r="C679" t="n">
        <v>4</v>
      </c>
      <c r="D679" t="n">
        <v>465</v>
      </c>
      <c r="G679">
        <f>VLOOKUP(D679,[6]Sheet1!$B:$X,16,0)</f>
        <v/>
      </c>
      <c r="H679">
        <f>G679/C679</f>
        <v/>
      </c>
      <c r="M679">
        <f>VLOOKUP(B679,[7]Sheet2!$A:$C,3,0)</f>
        <v/>
      </c>
      <c r="N679">
        <f>VLOOKUP(A679,'[8]Master-April24'!$A:$AP,42,0)</f>
        <v/>
      </c>
    </row>
    <row r="680">
      <c r="A680" t="inlineStr">
        <is>
          <t>508-PACK4</t>
        </is>
      </c>
      <c r="B680" t="inlineStr">
        <is>
          <t>B08FBLK835</t>
        </is>
      </c>
      <c r="C680" t="n">
        <v>4</v>
      </c>
      <c r="D680" t="n">
        <v>508</v>
      </c>
      <c r="G680">
        <f>VLOOKUP(D680,[6]Sheet1!$B:$X,16,0)</f>
        <v/>
      </c>
      <c r="H680">
        <f>G680/C680</f>
        <v/>
      </c>
      <c r="M680">
        <f>VLOOKUP(B680,[7]Sheet2!$A:$C,3,0)</f>
        <v/>
      </c>
      <c r="N680">
        <f>VLOOKUP(A680,'[8]Master-April24'!$A:$AP,42,0)</f>
        <v/>
      </c>
    </row>
    <row r="681">
      <c r="A681" t="inlineStr">
        <is>
          <t>557-PACK2</t>
        </is>
      </c>
      <c r="B681" t="inlineStr">
        <is>
          <t>B08DFK3J18</t>
        </is>
      </c>
      <c r="C681" t="n">
        <v>2</v>
      </c>
      <c r="D681" t="n">
        <v>557</v>
      </c>
      <c r="G681">
        <f>VLOOKUP(D681,[6]Sheet1!$B:$X,16,0)</f>
        <v/>
      </c>
      <c r="H681">
        <f>G681/C681</f>
        <v/>
      </c>
      <c r="M681">
        <f>VLOOKUP(B681,[7]Sheet2!$A:$C,3,0)</f>
        <v/>
      </c>
      <c r="N681">
        <f>VLOOKUP(A681,'[8]Master-April24'!$A:$AP,42,0)</f>
        <v/>
      </c>
    </row>
    <row r="682">
      <c r="A682" t="inlineStr">
        <is>
          <t>700-EACH</t>
        </is>
      </c>
      <c r="B682" t="inlineStr">
        <is>
          <t>B071VW8SHF</t>
        </is>
      </c>
      <c r="C682" t="n">
        <v>1</v>
      </c>
      <c r="D682" t="n">
        <v>700</v>
      </c>
      <c r="G682">
        <f>VLOOKUP(D682,[6]Sheet1!$B:$X,16,0)</f>
        <v/>
      </c>
      <c r="H682">
        <f>G682/C682</f>
        <v/>
      </c>
      <c r="M682">
        <f>VLOOKUP(B682,[7]Sheet2!$A:$C,3,0)</f>
        <v/>
      </c>
      <c r="N682">
        <f>VLOOKUP(A682,'[8]Master-April24'!$A:$AP,42,0)</f>
        <v/>
      </c>
    </row>
    <row r="683">
      <c r="A683" t="inlineStr">
        <is>
          <t>511-PACK2</t>
        </is>
      </c>
      <c r="B683" t="inlineStr">
        <is>
          <t>B08DFC9C3L</t>
        </is>
      </c>
      <c r="C683" t="n">
        <v>2</v>
      </c>
      <c r="D683" t="n">
        <v>511</v>
      </c>
      <c r="G683">
        <f>VLOOKUP(D683,[6]Sheet1!$B:$X,16,0)</f>
        <v/>
      </c>
      <c r="H683">
        <f>G683/C683</f>
        <v/>
      </c>
      <c r="M683">
        <f>VLOOKUP(B683,[7]Sheet2!$A:$C,3,0)</f>
        <v/>
      </c>
      <c r="N683">
        <f>VLOOKUP(A683,'[8]Master-April24'!$A:$AP,42,0)</f>
        <v/>
      </c>
    </row>
    <row r="684">
      <c r="A684" t="inlineStr">
        <is>
          <t>566-PACK2</t>
        </is>
      </c>
      <c r="B684" t="inlineStr">
        <is>
          <t>B09C7JPDVJ</t>
        </is>
      </c>
      <c r="C684" t="n">
        <v>2</v>
      </c>
      <c r="D684" t="n">
        <v>566</v>
      </c>
      <c r="G684">
        <f>VLOOKUP(D684,[6]Sheet1!$B:$X,16,0)</f>
        <v/>
      </c>
      <c r="H684">
        <f>G684/C684</f>
        <v/>
      </c>
      <c r="M684">
        <f>VLOOKUP(B684,[7]Sheet2!$A:$C,3,0)</f>
        <v/>
      </c>
      <c r="N684">
        <f>VLOOKUP(A684,'[8]Master-April24'!$A:$AP,42,0)</f>
        <v/>
      </c>
    </row>
    <row r="685">
      <c r="A685" t="inlineStr">
        <is>
          <t>60756-SET2</t>
        </is>
      </c>
      <c r="B685" t="inlineStr">
        <is>
          <t>B0CNKY7KPR</t>
        </is>
      </c>
      <c r="C685" t="n">
        <v>2</v>
      </c>
      <c r="D685" t="n">
        <v>60756</v>
      </c>
      <c r="G685">
        <f>VLOOKUP(D685,[6]Sheet1!$B:$X,16,0)</f>
        <v/>
      </c>
      <c r="H685">
        <f>G685/C685</f>
        <v/>
      </c>
      <c r="M685">
        <f>VLOOKUP(B685,[7]Sheet2!$A:$C,3,0)</f>
        <v/>
      </c>
      <c r="N685">
        <f>VLOOKUP(A685,'[8]Master-April24'!$A:$AP,42,0)</f>
        <v/>
      </c>
    </row>
    <row r="686">
      <c r="A686" t="inlineStr">
        <is>
          <t>503-SET4</t>
        </is>
      </c>
      <c r="B686" t="inlineStr">
        <is>
          <t>B07S64G2GT</t>
        </is>
      </c>
      <c r="C686" t="n">
        <v>4</v>
      </c>
      <c r="D686" t="n">
        <v>503</v>
      </c>
      <c r="E686">
        <f>VLOOKUP(D686,[6]Sheet1!$B:$X,23,0)</f>
        <v/>
      </c>
      <c r="F686">
        <f>E686/C686</f>
        <v/>
      </c>
      <c r="G686">
        <f>VLOOKUP(D686,[6]Sheet1!$B:$X,16,0)</f>
        <v/>
      </c>
      <c r="H686">
        <f>G686/C686</f>
        <v/>
      </c>
      <c r="M686">
        <f>VLOOKUP(B686,[7]Sheet2!$A:$C,3,0)</f>
        <v/>
      </c>
      <c r="N686">
        <f>VLOOKUP(A686,'[8]Master-April24'!$A:$AP,42,0)</f>
        <v/>
      </c>
    </row>
    <row r="687">
      <c r="A687" t="inlineStr">
        <is>
          <t>5049-EACH</t>
        </is>
      </c>
      <c r="B687" t="inlineStr">
        <is>
          <t>B003BNYACM</t>
        </is>
      </c>
      <c r="C687" t="n">
        <v>1</v>
      </c>
      <c r="D687" t="n">
        <v>5049</v>
      </c>
      <c r="G687">
        <f>VLOOKUP(D687,[6]Sheet1!$B:$X,16,0)</f>
        <v/>
      </c>
      <c r="H687">
        <f>G687/C687</f>
        <v/>
      </c>
      <c r="M687">
        <f>VLOOKUP(B687,[7]Sheet2!$A:$C,3,0)</f>
        <v/>
      </c>
      <c r="N687">
        <f>VLOOKUP(A687,'[8]Master-April24'!$A:$AP,42,0)</f>
        <v/>
      </c>
    </row>
    <row r="688">
      <c r="A688" t="inlineStr">
        <is>
          <t>523-EACH</t>
        </is>
      </c>
      <c r="B688" t="inlineStr">
        <is>
          <t>B006AY3XHW</t>
        </is>
      </c>
      <c r="C688" t="n">
        <v>1</v>
      </c>
      <c r="D688" t="n">
        <v>523</v>
      </c>
      <c r="G688">
        <f>VLOOKUP(D688,[6]Sheet1!$B:$X,16,0)</f>
        <v/>
      </c>
      <c r="H688">
        <f>G688/C688</f>
        <v/>
      </c>
      <c r="M688">
        <f>VLOOKUP(B688,[7]Sheet2!$A:$C,3,0)</f>
        <v/>
      </c>
      <c r="N688">
        <f>VLOOKUP(A688,'[8]Master-April24'!$A:$AP,42,0)</f>
        <v/>
      </c>
    </row>
    <row r="689">
      <c r="A689" t="inlineStr">
        <is>
          <t>2402-PACK3</t>
        </is>
      </c>
      <c r="B689" t="inlineStr">
        <is>
          <t>B07VHR63TQ</t>
        </is>
      </c>
      <c r="C689" t="n">
        <v>3</v>
      </c>
      <c r="D689" t="n">
        <v>2402</v>
      </c>
      <c r="E689">
        <f>VLOOKUP(D689,[6]Sheet1!$B:$X,23,0)</f>
        <v/>
      </c>
      <c r="F689">
        <f>E689/C689</f>
        <v/>
      </c>
      <c r="G689">
        <f>VLOOKUP(D689,[6]Sheet1!$B:$X,16,0)</f>
        <v/>
      </c>
      <c r="H689">
        <f>G689/C689</f>
        <v/>
      </c>
      <c r="M689">
        <f>VLOOKUP(B689,[7]Sheet2!$A:$C,3,0)</f>
        <v/>
      </c>
      <c r="N689">
        <f>VLOOKUP(A689,'[8]Master-April24'!$A:$AP,42,0)</f>
        <v/>
      </c>
    </row>
    <row r="690">
      <c r="A690" t="inlineStr">
        <is>
          <t>517-EACH</t>
        </is>
      </c>
      <c r="B690" t="inlineStr">
        <is>
          <t>B0019IOF8A</t>
        </is>
      </c>
      <c r="C690" t="n">
        <v>1</v>
      </c>
      <c r="D690" t="n">
        <v>517</v>
      </c>
      <c r="G690">
        <f>VLOOKUP(D690,[6]Sheet1!$B:$X,16,0)</f>
        <v/>
      </c>
      <c r="H690">
        <f>G690/C690</f>
        <v/>
      </c>
      <c r="M690">
        <f>VLOOKUP(B690,[7]Sheet2!$A:$C,3,0)</f>
        <v/>
      </c>
      <c r="N690">
        <f>VLOOKUP(A690,'[8]Master-April24'!$A:$AP,42,0)</f>
        <v/>
      </c>
    </row>
    <row r="691">
      <c r="A691" t="inlineStr">
        <is>
          <t>566-EACH</t>
        </is>
      </c>
      <c r="B691" t="inlineStr">
        <is>
          <t>B0018MSGUU</t>
        </is>
      </c>
      <c r="C691" t="n">
        <v>1</v>
      </c>
      <c r="D691" t="n">
        <v>566</v>
      </c>
      <c r="G691">
        <f>VLOOKUP(D691,[6]Sheet1!$B:$X,16,0)</f>
        <v/>
      </c>
      <c r="H691">
        <f>G691/C691</f>
        <v/>
      </c>
      <c r="M691">
        <f>VLOOKUP(B691,[7]Sheet2!$A:$C,3,0)</f>
        <v/>
      </c>
      <c r="N691">
        <f>VLOOKUP(A691,'[8]Master-April24'!$A:$AP,42,0)</f>
        <v/>
      </c>
    </row>
    <row r="692">
      <c r="A692" t="inlineStr">
        <is>
          <t>528-EACH</t>
        </is>
      </c>
      <c r="B692" t="inlineStr">
        <is>
          <t>B002KIIA98</t>
        </is>
      </c>
      <c r="C692" t="n">
        <v>1</v>
      </c>
      <c r="D692" t="n">
        <v>528</v>
      </c>
      <c r="G692">
        <f>VLOOKUP(D692,[6]Sheet1!$B:$X,16,0)</f>
        <v/>
      </c>
      <c r="H692">
        <f>G692/C692</f>
        <v/>
      </c>
      <c r="M692">
        <f>VLOOKUP(B692,[7]Sheet2!$A:$C,3,0)</f>
        <v/>
      </c>
      <c r="N692">
        <f>VLOOKUP(A692,'[8]Master-April24'!$A:$AP,42,0)</f>
        <v/>
      </c>
    </row>
    <row r="693">
      <c r="A693" t="inlineStr">
        <is>
          <t>554-EACH</t>
        </is>
      </c>
      <c r="B693" t="inlineStr">
        <is>
          <t>B001BO00EU</t>
        </is>
      </c>
      <c r="C693" t="n">
        <v>1</v>
      </c>
      <c r="D693" t="n">
        <v>554</v>
      </c>
      <c r="G693">
        <f>VLOOKUP(D693,[6]Sheet1!$B:$X,16,0)</f>
        <v/>
      </c>
      <c r="H693">
        <f>G693/C693</f>
        <v/>
      </c>
      <c r="M693">
        <f>VLOOKUP(B693,[7]Sheet2!$A:$C,3,0)</f>
        <v/>
      </c>
      <c r="N693">
        <f>VLOOKUP(A693,'[8]Master-April24'!$A:$AP,42,0)</f>
        <v/>
      </c>
    </row>
    <row r="694">
      <c r="A694" t="inlineStr">
        <is>
          <t>604-SET3</t>
        </is>
      </c>
      <c r="B694" t="inlineStr">
        <is>
          <t>B07SFKTVJ7</t>
        </is>
      </c>
      <c r="C694" t="n">
        <v>3</v>
      </c>
      <c r="D694" t="n">
        <v>604</v>
      </c>
      <c r="E694">
        <f>VLOOKUP(D694,[6]Sheet1!$B:$X,23,0)</f>
        <v/>
      </c>
      <c r="F694">
        <f>E694/C694</f>
        <v/>
      </c>
      <c r="G694">
        <f>VLOOKUP(D694,[6]Sheet1!$B:$X,16,0)</f>
        <v/>
      </c>
      <c r="H694">
        <f>G694/C694</f>
        <v/>
      </c>
      <c r="M694">
        <f>VLOOKUP(B694,[7]Sheet2!$A:$C,3,0)</f>
        <v/>
      </c>
      <c r="N694">
        <f>VLOOKUP(A694,'[8]Master-April24'!$A:$AP,42,0)</f>
        <v/>
      </c>
    </row>
    <row r="695">
      <c r="A695" t="inlineStr">
        <is>
          <t>623-SET3</t>
        </is>
      </c>
      <c r="B695" t="inlineStr">
        <is>
          <t>B07SH1PKP5</t>
        </is>
      </c>
      <c r="C695" t="n">
        <v>3</v>
      </c>
      <c r="D695" t="n">
        <v>623</v>
      </c>
      <c r="E695">
        <f>VLOOKUP(D695,[6]Sheet1!$B:$X,23,0)</f>
        <v/>
      </c>
      <c r="F695">
        <f>E695/C695</f>
        <v/>
      </c>
      <c r="G695">
        <f>VLOOKUP(D695,[6]Sheet1!$B:$X,16,0)</f>
        <v/>
      </c>
      <c r="H695">
        <f>G695/C695</f>
        <v/>
      </c>
      <c r="M695">
        <f>VLOOKUP(B695,[7]Sheet2!$A:$C,3,0)</f>
        <v/>
      </c>
      <c r="N695">
        <f>VLOOKUP(A695,'[8]Master-April24'!$A:$AP,42,0)</f>
        <v/>
      </c>
    </row>
    <row r="696">
      <c r="A696" t="inlineStr">
        <is>
          <t>1212-EACH</t>
        </is>
      </c>
      <c r="B696" t="inlineStr">
        <is>
          <t>B0DD5LM6TG</t>
        </is>
      </c>
      <c r="C696" t="n">
        <v>1</v>
      </c>
      <c r="D696" t="n">
        <v>1212</v>
      </c>
      <c r="E696">
        <f>VLOOKUP(D696,[6]Sheet1!$B:$X,23,0)</f>
        <v/>
      </c>
      <c r="F696">
        <f>E696/C696</f>
        <v/>
      </c>
      <c r="G696">
        <f>VLOOKUP(D696,[6]Sheet1!$B:$X,16,0)</f>
        <v/>
      </c>
      <c r="H696">
        <f>G696/C696</f>
        <v/>
      </c>
      <c r="M696">
        <f>VLOOKUP(B696,[7]Sheet2!$A:$C,3,0)</f>
        <v/>
      </c>
      <c r="N696">
        <f>VLOOKUP(A696,'[8]Master-April24'!$A:$AP,42,0)</f>
        <v/>
      </c>
    </row>
    <row r="697">
      <c r="A697" t="inlineStr">
        <is>
          <t>2348-EACH</t>
        </is>
      </c>
      <c r="B697" t="inlineStr">
        <is>
          <t>B0BWSP2XCW</t>
        </is>
      </c>
      <c r="C697" t="n">
        <v>1</v>
      </c>
      <c r="D697" t="n">
        <v>2348</v>
      </c>
      <c r="E697">
        <f>VLOOKUP(D697,[6]Sheet1!$B:$X,23,0)</f>
        <v/>
      </c>
      <c r="F697">
        <f>E697/C697</f>
        <v/>
      </c>
      <c r="G697">
        <f>VLOOKUP(D697,[6]Sheet1!$B:$X,16,0)</f>
        <v/>
      </c>
      <c r="H697">
        <f>G697/C697</f>
        <v/>
      </c>
      <c r="M697">
        <f>VLOOKUP(B697,[7]Sheet2!$A:$C,3,0)</f>
        <v/>
      </c>
      <c r="N697">
        <f>VLOOKUP(A697,'[8]Master-April24'!$A:$AP,42,0)</f>
        <v/>
      </c>
    </row>
    <row r="698">
      <c r="A698" t="inlineStr">
        <is>
          <t>1218-PACK4</t>
        </is>
      </c>
      <c r="B698" t="inlineStr">
        <is>
          <t>B0DD5RXQD3</t>
        </is>
      </c>
      <c r="C698" t="n">
        <v>4</v>
      </c>
      <c r="D698" t="n">
        <v>1218</v>
      </c>
      <c r="E698">
        <f>VLOOKUP(D698,[6]Sheet1!$B:$X,23,0)</f>
        <v/>
      </c>
      <c r="F698">
        <f>E698/C698</f>
        <v/>
      </c>
      <c r="G698">
        <f>VLOOKUP(D698,[6]Sheet1!$B:$X,16,0)</f>
        <v/>
      </c>
      <c r="H698">
        <f>G698/C698</f>
        <v/>
      </c>
      <c r="M698">
        <f>VLOOKUP(B698,[7]Sheet2!$A:$C,3,0)</f>
        <v/>
      </c>
      <c r="N698">
        <f>VLOOKUP(A698,'[8]Master-April24'!$A:$AP,42,0)</f>
        <v/>
      </c>
    </row>
    <row r="699">
      <c r="A699" t="inlineStr">
        <is>
          <t>1202-EACH</t>
        </is>
      </c>
      <c r="B699" t="inlineStr">
        <is>
          <t>B0019IO4F4</t>
        </is>
      </c>
      <c r="C699" t="n">
        <v>1</v>
      </c>
      <c r="D699" t="n">
        <v>1202</v>
      </c>
      <c r="E699">
        <f>VLOOKUP(D699,[6]Sheet1!$B:$X,23,0)</f>
        <v/>
      </c>
      <c r="F699">
        <f>E699/C699</f>
        <v/>
      </c>
      <c r="G699">
        <f>VLOOKUP(D699,[6]Sheet1!$B:$X,16,0)</f>
        <v/>
      </c>
      <c r="H699">
        <f>G699/C699</f>
        <v/>
      </c>
      <c r="M699">
        <f>VLOOKUP(B699,[7]Sheet2!$A:$C,3,0)</f>
        <v/>
      </c>
      <c r="N699">
        <f>VLOOKUP(A699,'[8]Master-April24'!$A:$AP,42,0)</f>
        <v/>
      </c>
    </row>
    <row r="700">
      <c r="A700" t="inlineStr">
        <is>
          <t>1501-SET2</t>
        </is>
      </c>
      <c r="B700" t="inlineStr">
        <is>
          <t>B084JDH3RZ</t>
        </is>
      </c>
      <c r="C700" t="n">
        <v>2</v>
      </c>
      <c r="D700" t="n">
        <v>1501</v>
      </c>
      <c r="E700">
        <f>VLOOKUP(D700,[6]Sheet1!$B:$X,23,0)</f>
        <v/>
      </c>
      <c r="F700">
        <f>E700/C700</f>
        <v/>
      </c>
      <c r="G700">
        <f>VLOOKUP(D700,[6]Sheet1!$B:$X,16,0)</f>
        <v/>
      </c>
      <c r="H700">
        <f>G700/C700</f>
        <v/>
      </c>
      <c r="M700">
        <f>VLOOKUP(B700,[7]Sheet2!$A:$C,3,0)</f>
        <v/>
      </c>
      <c r="N700">
        <f>VLOOKUP(A700,'[8]Master-April24'!$A:$AP,42,0)</f>
        <v/>
      </c>
    </row>
    <row r="701">
      <c r="A701" t="inlineStr">
        <is>
          <t>2319-SET2</t>
        </is>
      </c>
      <c r="B701" t="inlineStr">
        <is>
          <t>B07R3CL5B7</t>
        </is>
      </c>
      <c r="C701" t="n">
        <v>2</v>
      </c>
      <c r="D701" t="n">
        <v>2319</v>
      </c>
      <c r="E701">
        <f>VLOOKUP(D701,[6]Sheet1!$B:$X,23,0)</f>
        <v/>
      </c>
      <c r="F701">
        <f>E701/C701</f>
        <v/>
      </c>
      <c r="G701">
        <f>VLOOKUP(D701,[6]Sheet1!$B:$X,16,0)</f>
        <v/>
      </c>
      <c r="H701">
        <f>G701/C701</f>
        <v/>
      </c>
      <c r="M701">
        <f>VLOOKUP(B701,[7]Sheet2!$A:$C,3,0)</f>
        <v/>
      </c>
      <c r="N701">
        <f>VLOOKUP(A701,'[8]Master-April24'!$A:$AP,42,0)</f>
        <v/>
      </c>
    </row>
    <row r="702">
      <c r="A702" t="inlineStr">
        <is>
          <t>5131-PACK2</t>
        </is>
      </c>
      <c r="B702" t="inlineStr">
        <is>
          <t>B08JQPTH9C</t>
        </is>
      </c>
      <c r="C702" t="n">
        <v>2</v>
      </c>
      <c r="D702" t="n">
        <v>5131</v>
      </c>
      <c r="E702">
        <f>VLOOKUP(D702,[6]Sheet1!$B:$X,23,0)</f>
        <v/>
      </c>
      <c r="F702">
        <f>E702/C702</f>
        <v/>
      </c>
      <c r="G702">
        <f>VLOOKUP(D702,[6]Sheet1!$B:$X,16,0)</f>
        <v/>
      </c>
      <c r="H702">
        <f>G702/C702</f>
        <v/>
      </c>
      <c r="M702">
        <f>VLOOKUP(B702,[7]Sheet2!$A:$C,3,0)</f>
        <v/>
      </c>
      <c r="N702">
        <f>VLOOKUP(A702,'[8]Master-April24'!$A:$AP,42,0)</f>
        <v/>
      </c>
    </row>
    <row r="703">
      <c r="A703" t="inlineStr">
        <is>
          <t>904-PACK2</t>
        </is>
      </c>
      <c r="B703" t="inlineStr">
        <is>
          <t>B08GD2QN1P</t>
        </is>
      </c>
      <c r="C703" t="n">
        <v>2</v>
      </c>
      <c r="D703" t="n">
        <v>904</v>
      </c>
      <c r="E703">
        <f>VLOOKUP(D703,[6]Sheet1!$B:$X,23,0)</f>
        <v/>
      </c>
      <c r="F703">
        <f>E703/C703</f>
        <v/>
      </c>
      <c r="G703">
        <f>VLOOKUP(D703,[6]Sheet1!$B:$X,16,0)</f>
        <v/>
      </c>
      <c r="H703">
        <f>G703/C703</f>
        <v/>
      </c>
      <c r="M703">
        <f>VLOOKUP(B703,[7]Sheet2!$A:$C,3,0)</f>
        <v/>
      </c>
      <c r="N703">
        <f>VLOOKUP(A703,'[8]Master-April24'!$A:$AP,42,0)</f>
        <v/>
      </c>
    </row>
    <row r="704">
      <c r="A704" t="inlineStr">
        <is>
          <t>2230-EACH</t>
        </is>
      </c>
      <c r="B704" t="inlineStr">
        <is>
          <t>B005KQ9294</t>
        </is>
      </c>
      <c r="C704" t="n">
        <v>1</v>
      </c>
      <c r="D704" t="n">
        <v>2230</v>
      </c>
      <c r="E704">
        <f>VLOOKUP(D704,[6]Sheet1!$B:$X,23,0)</f>
        <v/>
      </c>
      <c r="F704">
        <f>E704/C704</f>
        <v/>
      </c>
      <c r="G704">
        <f>VLOOKUP(D704,[6]Sheet1!$B:$X,16,0)</f>
        <v/>
      </c>
      <c r="H704">
        <f>G704/C704</f>
        <v/>
      </c>
      <c r="M704">
        <f>VLOOKUP(B704,[7]Sheet2!$A:$C,3,0)</f>
        <v/>
      </c>
      <c r="N704">
        <f>VLOOKUP(A704,'[8]Master-April24'!$A:$AP,42,0)</f>
        <v/>
      </c>
    </row>
    <row r="705">
      <c r="A705" t="inlineStr">
        <is>
          <t>3471-EACH</t>
        </is>
      </c>
      <c r="B705" t="inlineStr">
        <is>
          <t>B07V1X81SJ</t>
        </is>
      </c>
      <c r="C705" t="n">
        <v>1</v>
      </c>
      <c r="D705" t="n">
        <v>3471</v>
      </c>
      <c r="E705">
        <f>VLOOKUP(D705,[6]Sheet1!$B:$X,23,0)</f>
        <v/>
      </c>
      <c r="F705">
        <f>E705/C705</f>
        <v/>
      </c>
      <c r="G705">
        <f>VLOOKUP(D705,[6]Sheet1!$B:$X,16,0)</f>
        <v/>
      </c>
      <c r="H705">
        <f>G705/C705</f>
        <v/>
      </c>
      <c r="M705">
        <f>VLOOKUP(B705,[7]Sheet2!$A:$C,3,0)</f>
        <v/>
      </c>
      <c r="N705">
        <f>VLOOKUP(A705,'[8]Master-April24'!$A:$AP,42,0)</f>
        <v/>
      </c>
    </row>
    <row r="706">
      <c r="A706" t="inlineStr">
        <is>
          <t>533-EACH</t>
        </is>
      </c>
      <c r="B706" t="inlineStr">
        <is>
          <t>B001H4EHDY</t>
        </is>
      </c>
      <c r="C706" t="n">
        <v>1</v>
      </c>
      <c r="D706" t="n">
        <v>533</v>
      </c>
      <c r="E706">
        <f>VLOOKUP(D706,[6]Sheet1!$B:$X,23,0)</f>
        <v/>
      </c>
      <c r="F706">
        <f>E706/C706</f>
        <v/>
      </c>
      <c r="G706">
        <f>VLOOKUP(D706,[6]Sheet1!$B:$X,16,0)</f>
        <v/>
      </c>
      <c r="H706">
        <f>G706/C706</f>
        <v/>
      </c>
      <c r="M706">
        <f>VLOOKUP(B706,[7]Sheet2!$A:$C,3,0)</f>
        <v/>
      </c>
      <c r="N706">
        <f>VLOOKUP(A706,'[8]Master-April24'!$A:$AP,42,0)</f>
        <v/>
      </c>
    </row>
    <row r="707">
      <c r="A707" t="inlineStr">
        <is>
          <t>544-EA+548-EA+549-EA</t>
        </is>
      </c>
      <c r="B707" t="inlineStr">
        <is>
          <t>B09V6PKTKD</t>
        </is>
      </c>
      <c r="C707" t="n">
        <v>1</v>
      </c>
      <c r="D707" t="n">
        <v>544</v>
      </c>
      <c r="E707">
        <f>VLOOKUP(D707,[6]Sheet1!$B:$X,23,0)</f>
        <v/>
      </c>
      <c r="F707">
        <f>E707/C707</f>
        <v/>
      </c>
      <c r="G707">
        <f>VLOOKUP(D707,[6]Sheet1!$B:$X,16,0)</f>
        <v/>
      </c>
      <c r="H707">
        <f>G707/C707</f>
        <v/>
      </c>
      <c r="M707">
        <f>VLOOKUP(B707,[7]Sheet2!$A:$C,3,0)</f>
        <v/>
      </c>
      <c r="N707">
        <f>VLOOKUP(A707,'[8]Master-April24'!$A:$AP,42,0)</f>
        <v/>
      </c>
    </row>
    <row r="708">
      <c r="A708" t="inlineStr">
        <is>
          <t>6800-EACH</t>
        </is>
      </c>
      <c r="B708" t="inlineStr">
        <is>
          <t>B09BBVTW2V</t>
        </is>
      </c>
      <c r="C708" t="n">
        <v>1</v>
      </c>
      <c r="D708" t="n">
        <v>6800</v>
      </c>
      <c r="E708">
        <f>VLOOKUP(D708,[6]Sheet1!$B:$X,23,0)</f>
        <v/>
      </c>
      <c r="F708">
        <f>E708/C708</f>
        <v/>
      </c>
      <c r="G708">
        <f>VLOOKUP(D708,[6]Sheet1!$B:$X,16,0)</f>
        <v/>
      </c>
      <c r="H708">
        <f>G708/C708</f>
        <v/>
      </c>
      <c r="M708">
        <f>VLOOKUP(B708,[7]Sheet2!$A:$C,3,0)</f>
        <v/>
      </c>
      <c r="N708">
        <f>VLOOKUP(A708,'[8]Master-April24'!$A:$AP,42,0)</f>
        <v/>
      </c>
    </row>
    <row r="709">
      <c r="A709" t="inlineStr">
        <is>
          <t>781-PACK2</t>
        </is>
      </c>
      <c r="B709" t="inlineStr">
        <is>
          <t>B08F7LNQQS</t>
        </is>
      </c>
      <c r="C709" t="n">
        <v>2</v>
      </c>
      <c r="D709" t="n">
        <v>781</v>
      </c>
      <c r="E709">
        <f>VLOOKUP(D709,[6]Sheet1!$B:$X,23,0)</f>
        <v/>
      </c>
      <c r="F709">
        <f>E709/C709</f>
        <v/>
      </c>
      <c r="G709">
        <f>VLOOKUP(D709,[6]Sheet1!$B:$X,16,0)</f>
        <v/>
      </c>
      <c r="H709">
        <f>G709/C709</f>
        <v/>
      </c>
      <c r="M709">
        <f>VLOOKUP(B709,[7]Sheet2!$A:$C,3,0)</f>
        <v/>
      </c>
      <c r="N709">
        <f>VLOOKUP(A709,'[8]Master-April24'!$A:$AP,42,0)</f>
        <v/>
      </c>
    </row>
    <row r="710">
      <c r="A710" t="inlineStr">
        <is>
          <t>1213-EACH</t>
        </is>
      </c>
      <c r="B710" t="inlineStr">
        <is>
          <t>B0019IH7IK</t>
        </is>
      </c>
      <c r="C710" t="n">
        <v>1</v>
      </c>
      <c r="D710" t="n">
        <v>1213</v>
      </c>
      <c r="E710">
        <f>VLOOKUP(D710,[6]Sheet1!$B:$X,23,0)</f>
        <v/>
      </c>
      <c r="F710">
        <f>E710/C710</f>
        <v/>
      </c>
      <c r="G710">
        <f>VLOOKUP(D710,[6]Sheet1!$B:$X,16,0)</f>
        <v/>
      </c>
      <c r="H710">
        <f>G710/C710</f>
        <v/>
      </c>
      <c r="M710">
        <f>VLOOKUP(B710,[7]Sheet2!$A:$C,3,0)</f>
        <v/>
      </c>
      <c r="N710">
        <f>VLOOKUP(A710,'[8]Master-April24'!$A:$AP,42,0)</f>
        <v/>
      </c>
    </row>
    <row r="711">
      <c r="A711" t="inlineStr">
        <is>
          <t>2023-EACH</t>
        </is>
      </c>
      <c r="B711" t="inlineStr">
        <is>
          <t>B00489OPT6</t>
        </is>
      </c>
      <c r="C711" t="n">
        <v>1</v>
      </c>
      <c r="D711" t="n">
        <v>2023</v>
      </c>
      <c r="E711">
        <f>VLOOKUP(D711,[6]Sheet1!$B:$X,23,0)</f>
        <v/>
      </c>
      <c r="F711">
        <f>E711/C711</f>
        <v/>
      </c>
      <c r="G711">
        <f>VLOOKUP(D711,[6]Sheet1!$B:$X,16,0)</f>
        <v/>
      </c>
      <c r="H711">
        <f>G711/C711</f>
        <v/>
      </c>
      <c r="M711">
        <f>VLOOKUP(B711,[7]Sheet2!$A:$C,3,0)</f>
        <v/>
      </c>
      <c r="N711">
        <f>VLOOKUP(A711,'[8]Master-April24'!$A:$AP,42,0)</f>
        <v/>
      </c>
    </row>
    <row r="712">
      <c r="A712" t="inlineStr">
        <is>
          <t>2132-EACH</t>
        </is>
      </c>
      <c r="B712" t="inlineStr">
        <is>
          <t>B07S15TNLQ</t>
        </is>
      </c>
      <c r="C712" t="n">
        <v>1</v>
      </c>
      <c r="D712" t="n">
        <v>2132</v>
      </c>
      <c r="E712">
        <f>VLOOKUP(D712,[6]Sheet1!$B:$X,23,0)</f>
        <v/>
      </c>
      <c r="F712">
        <f>E712/C712</f>
        <v/>
      </c>
      <c r="G712">
        <f>VLOOKUP(D712,[6]Sheet1!$B:$X,16,0)</f>
        <v/>
      </c>
      <c r="H712">
        <f>G712/C712</f>
        <v/>
      </c>
      <c r="M712">
        <f>VLOOKUP(B712,[7]Sheet2!$A:$C,3,0)</f>
        <v/>
      </c>
      <c r="N712">
        <f>VLOOKUP(A712,'[8]Master-April24'!$A:$AP,42,0)</f>
        <v/>
      </c>
    </row>
    <row r="713">
      <c r="A713" t="inlineStr">
        <is>
          <t>230-EACH</t>
        </is>
      </c>
      <c r="B713" t="inlineStr">
        <is>
          <t>B07RLQNTG3</t>
        </is>
      </c>
      <c r="C713" t="n">
        <v>1</v>
      </c>
      <c r="D713" t="n">
        <v>230</v>
      </c>
      <c r="E713">
        <f>VLOOKUP(D713,[6]Sheet1!$B:$X,23,0)</f>
        <v/>
      </c>
      <c r="F713">
        <f>E713/C713</f>
        <v/>
      </c>
      <c r="G713">
        <f>VLOOKUP(D713,[6]Sheet1!$B:$X,16,0)</f>
        <v/>
      </c>
      <c r="H713">
        <f>G713/C713</f>
        <v/>
      </c>
      <c r="M713">
        <f>VLOOKUP(B713,[7]Sheet2!$A:$C,3,0)</f>
        <v/>
      </c>
      <c r="N713">
        <f>VLOOKUP(A713,'[8]Master-April24'!$A:$AP,42,0)</f>
        <v/>
      </c>
    </row>
    <row r="714">
      <c r="A714" t="inlineStr">
        <is>
          <t>273-EACH</t>
        </is>
      </c>
      <c r="B714" t="inlineStr">
        <is>
          <t>B07RJV1R6M</t>
        </is>
      </c>
      <c r="C714" t="n">
        <v>1</v>
      </c>
      <c r="D714" t="n">
        <v>273</v>
      </c>
      <c r="E714">
        <f>VLOOKUP(D714,[6]Sheet1!$B:$X,23,0)</f>
        <v/>
      </c>
      <c r="F714">
        <f>E714/C714</f>
        <v/>
      </c>
      <c r="G714">
        <f>VLOOKUP(D714,[6]Sheet1!$B:$X,16,0)</f>
        <v/>
      </c>
      <c r="H714">
        <f>G714/C714</f>
        <v/>
      </c>
      <c r="M714">
        <f>VLOOKUP(B714,[7]Sheet2!$A:$C,3,0)</f>
        <v/>
      </c>
      <c r="N714">
        <f>VLOOKUP(A714,'[8]Master-April24'!$A:$AP,42,0)</f>
        <v/>
      </c>
    </row>
    <row r="715">
      <c r="A715" t="inlineStr">
        <is>
          <t>3108-EACH</t>
        </is>
      </c>
      <c r="B715" t="inlineStr">
        <is>
          <t>B0018MQA7G</t>
        </is>
      </c>
      <c r="C715" t="n">
        <v>1</v>
      </c>
      <c r="D715" t="n">
        <v>3108</v>
      </c>
      <c r="E715">
        <f>VLOOKUP(D715,[6]Sheet1!$B:$X,23,0)</f>
        <v/>
      </c>
      <c r="F715">
        <f>E715/C715</f>
        <v/>
      </c>
      <c r="G715">
        <f>VLOOKUP(D715,[6]Sheet1!$B:$X,16,0)</f>
        <v/>
      </c>
      <c r="H715">
        <f>G715/C715</f>
        <v/>
      </c>
      <c r="M715">
        <f>VLOOKUP(B715,[7]Sheet2!$A:$C,3,0)</f>
        <v/>
      </c>
      <c r="N715">
        <f>VLOOKUP(A715,'[8]Master-April24'!$A:$AP,42,0)</f>
        <v/>
      </c>
    </row>
    <row r="716">
      <c r="A716" t="inlineStr">
        <is>
          <t>3114-EACH</t>
        </is>
      </c>
      <c r="B716" t="inlineStr">
        <is>
          <t>B004UJXKS6</t>
        </is>
      </c>
      <c r="C716" t="n">
        <v>1</v>
      </c>
      <c r="D716" t="n">
        <v>3114</v>
      </c>
      <c r="E716">
        <f>VLOOKUP(D716,[6]Sheet1!$B:$X,23,0)</f>
        <v/>
      </c>
      <c r="F716">
        <f>E716/C716</f>
        <v/>
      </c>
      <c r="G716">
        <f>VLOOKUP(D716,[6]Sheet1!$B:$X,16,0)</f>
        <v/>
      </c>
      <c r="H716">
        <f>G716/C716</f>
        <v/>
      </c>
      <c r="M716">
        <f>VLOOKUP(B716,[7]Sheet2!$A:$C,3,0)</f>
        <v/>
      </c>
      <c r="N716">
        <f>VLOOKUP(A716,'[8]Master-April24'!$A:$AP,42,0)</f>
        <v/>
      </c>
    </row>
    <row r="717">
      <c r="A717" t="inlineStr">
        <is>
          <t>3117-EACH</t>
        </is>
      </c>
      <c r="B717" t="inlineStr">
        <is>
          <t>B0019IGN8U</t>
        </is>
      </c>
      <c r="C717" t="n">
        <v>1</v>
      </c>
      <c r="D717" t="n">
        <v>3117</v>
      </c>
      <c r="E717">
        <f>VLOOKUP(D717,[6]Sheet1!$B:$X,23,0)</f>
        <v/>
      </c>
      <c r="F717">
        <f>E717/C717</f>
        <v/>
      </c>
      <c r="G717">
        <f>VLOOKUP(D717,[6]Sheet1!$B:$X,16,0)</f>
        <v/>
      </c>
      <c r="H717">
        <f>G717/C717</f>
        <v/>
      </c>
      <c r="M717">
        <f>VLOOKUP(B717,[7]Sheet2!$A:$C,3,0)</f>
        <v/>
      </c>
      <c r="N717">
        <f>VLOOKUP(A717,'[8]Master-April24'!$A:$AP,42,0)</f>
        <v/>
      </c>
    </row>
    <row r="718">
      <c r="A718" t="inlineStr">
        <is>
          <t>3118-EACH</t>
        </is>
      </c>
      <c r="B718" t="inlineStr">
        <is>
          <t>B07RZ37Q95</t>
        </is>
      </c>
      <c r="C718" t="n">
        <v>1</v>
      </c>
      <c r="D718" t="n">
        <v>3118</v>
      </c>
      <c r="E718">
        <f>VLOOKUP(D718,[6]Sheet1!$B:$X,23,0)</f>
        <v/>
      </c>
      <c r="F718">
        <f>E718/C718</f>
        <v/>
      </c>
      <c r="G718">
        <f>VLOOKUP(D718,[6]Sheet1!$B:$X,16,0)</f>
        <v/>
      </c>
      <c r="H718">
        <f>G718/C718</f>
        <v/>
      </c>
      <c r="M718">
        <f>VLOOKUP(B718,[7]Sheet2!$A:$C,3,0)</f>
        <v/>
      </c>
      <c r="N718">
        <f>VLOOKUP(A718,'[8]Master-April24'!$A:$AP,42,0)</f>
        <v/>
      </c>
    </row>
    <row r="719">
      <c r="A719" t="inlineStr">
        <is>
          <t>3804-EACH</t>
        </is>
      </c>
      <c r="B719" t="inlineStr">
        <is>
          <t>B003BOT5OY</t>
        </is>
      </c>
      <c r="C719" t="n">
        <v>1</v>
      </c>
      <c r="D719" t="n">
        <v>3804</v>
      </c>
      <c r="E719">
        <f>VLOOKUP(D719,[6]Sheet1!$B:$X,23,0)</f>
        <v/>
      </c>
      <c r="F719">
        <f>E719/C719</f>
        <v/>
      </c>
      <c r="G719">
        <f>VLOOKUP(D719,[6]Sheet1!$B:$X,16,0)</f>
        <v/>
      </c>
      <c r="H719">
        <f>G719/C719</f>
        <v/>
      </c>
      <c r="M719">
        <f>VLOOKUP(B719,[7]Sheet2!$A:$C,3,0)</f>
        <v/>
      </c>
      <c r="N719">
        <f>VLOOKUP(A719,'[8]Master-April24'!$A:$AP,42,0)</f>
        <v/>
      </c>
    </row>
    <row r="720">
      <c r="A720" t="inlineStr">
        <is>
          <t>3808-EACH</t>
        </is>
      </c>
      <c r="B720" t="inlineStr">
        <is>
          <t>B07S51VTB2</t>
        </is>
      </c>
      <c r="C720" t="n">
        <v>1</v>
      </c>
      <c r="D720" t="n">
        <v>3808</v>
      </c>
      <c r="E720">
        <f>VLOOKUP(D720,[6]Sheet1!$B:$X,23,0)</f>
        <v/>
      </c>
      <c r="F720">
        <f>E720/C720</f>
        <v/>
      </c>
      <c r="G720">
        <f>VLOOKUP(D720,[6]Sheet1!$B:$X,16,0)</f>
        <v/>
      </c>
      <c r="H720">
        <f>G720/C720</f>
        <v/>
      </c>
      <c r="M720">
        <f>VLOOKUP(B720,[7]Sheet2!$A:$C,3,0)</f>
        <v/>
      </c>
      <c r="N720">
        <f>VLOOKUP(A720,'[8]Master-April24'!$A:$AP,42,0)</f>
        <v/>
      </c>
    </row>
    <row r="721">
      <c r="A721" t="inlineStr">
        <is>
          <t>3816-EACH</t>
        </is>
      </c>
      <c r="B721" t="inlineStr">
        <is>
          <t>B09YFZ6ND2</t>
        </is>
      </c>
      <c r="C721" t="n">
        <v>1</v>
      </c>
      <c r="D721" t="n">
        <v>3816</v>
      </c>
      <c r="E721">
        <f>VLOOKUP(D721,[6]Sheet1!$B:$X,23,0)</f>
        <v/>
      </c>
      <c r="F721">
        <f>E721/C721</f>
        <v/>
      </c>
      <c r="G721">
        <f>VLOOKUP(D721,[6]Sheet1!$B:$X,16,0)</f>
        <v/>
      </c>
      <c r="H721">
        <f>G721/C721</f>
        <v/>
      </c>
      <c r="M721">
        <f>VLOOKUP(B721,[7]Sheet2!$A:$C,3,0)</f>
        <v/>
      </c>
      <c r="N721">
        <f>VLOOKUP(A721,'[8]Master-April24'!$A:$AP,42,0)</f>
        <v/>
      </c>
    </row>
    <row r="722">
      <c r="A722" t="inlineStr">
        <is>
          <t>3817-EACH</t>
        </is>
      </c>
      <c r="B722" t="inlineStr">
        <is>
          <t>B07S1S133D</t>
        </is>
      </c>
      <c r="C722" t="n">
        <v>1</v>
      </c>
      <c r="D722" t="n">
        <v>3817</v>
      </c>
      <c r="E722">
        <f>VLOOKUP(D722,[6]Sheet1!$B:$X,23,0)</f>
        <v/>
      </c>
      <c r="F722">
        <f>E722/C722</f>
        <v/>
      </c>
      <c r="G722">
        <f>VLOOKUP(D722,[6]Sheet1!$B:$X,16,0)</f>
        <v/>
      </c>
      <c r="H722">
        <f>G722/C722</f>
        <v/>
      </c>
      <c r="M722">
        <f>VLOOKUP(B722,[7]Sheet2!$A:$C,3,0)</f>
        <v/>
      </c>
      <c r="N722">
        <f>VLOOKUP(A722,'[8]Master-April24'!$A:$AP,42,0)</f>
        <v/>
      </c>
    </row>
    <row r="723">
      <c r="A723" t="inlineStr">
        <is>
          <t>5131-EACH</t>
        </is>
      </c>
      <c r="B723" t="inlineStr">
        <is>
          <t>B01HFB2C1G</t>
        </is>
      </c>
      <c r="C723" t="n">
        <v>1</v>
      </c>
      <c r="D723" t="n">
        <v>5131</v>
      </c>
      <c r="E723">
        <f>VLOOKUP(D723,[6]Sheet1!$B:$X,23,0)</f>
        <v/>
      </c>
      <c r="F723">
        <f>E723/C723</f>
        <v/>
      </c>
      <c r="G723">
        <f>VLOOKUP(D723,[6]Sheet1!$B:$X,16,0)</f>
        <v/>
      </c>
      <c r="H723">
        <f>G723/C723</f>
        <v/>
      </c>
      <c r="M723">
        <f>VLOOKUP(B723,[7]Sheet2!$A:$C,3,0)</f>
        <v/>
      </c>
      <c r="N723">
        <f>VLOOKUP(A723,'[8]Master-April24'!$A:$AP,42,0)</f>
        <v/>
      </c>
    </row>
    <row r="724">
      <c r="A724" t="inlineStr">
        <is>
          <t>718-EACH</t>
        </is>
      </c>
      <c r="B724" t="inlineStr">
        <is>
          <t>B002UKOKPO</t>
        </is>
      </c>
      <c r="C724" t="n">
        <v>1</v>
      </c>
      <c r="D724" t="n">
        <v>718</v>
      </c>
      <c r="E724">
        <f>VLOOKUP(D724,[6]Sheet1!$B:$X,23,0)</f>
        <v/>
      </c>
      <c r="F724">
        <f>E724/C724</f>
        <v/>
      </c>
      <c r="G724">
        <f>VLOOKUP(D724,[6]Sheet1!$B:$X,16,0)</f>
        <v/>
      </c>
      <c r="H724">
        <f>G724/C724</f>
        <v/>
      </c>
      <c r="M724">
        <f>VLOOKUP(B724,[7]Sheet2!$A:$C,3,0)</f>
        <v/>
      </c>
      <c r="N724">
        <f>VLOOKUP(A724,'[8]Master-April24'!$A:$AP,42,0)</f>
        <v/>
      </c>
    </row>
    <row r="725">
      <c r="A725" t="inlineStr">
        <is>
          <t>3874-EACH</t>
        </is>
      </c>
      <c r="B725" t="inlineStr">
        <is>
          <t>B07TH9FBXJ</t>
        </is>
      </c>
      <c r="C725" t="n">
        <v>1</v>
      </c>
      <c r="D725" t="n">
        <v>3874</v>
      </c>
      <c r="E725">
        <f>VLOOKUP(D725,[6]Sheet1!$B:$X,23,0)</f>
        <v/>
      </c>
      <c r="F725">
        <f>E725/C725</f>
        <v/>
      </c>
      <c r="G725">
        <f>VLOOKUP(D725,[6]Sheet1!$B:$X,16,0)</f>
        <v/>
      </c>
      <c r="H725">
        <f>G725/C725</f>
        <v/>
      </c>
      <c r="M725">
        <f>VLOOKUP(B725,[7]Sheet2!$A:$C,3,0)</f>
        <v/>
      </c>
      <c r="N725">
        <f>VLOOKUP(A725,'[8]Master-April24'!$A:$AP,42,0)</f>
        <v/>
      </c>
    </row>
    <row r="726">
      <c r="A726" t="inlineStr">
        <is>
          <t>780-EACH</t>
        </is>
      </c>
      <c r="B726" t="inlineStr">
        <is>
          <t>B07S6D236S</t>
        </is>
      </c>
      <c r="C726" t="n">
        <v>1</v>
      </c>
      <c r="D726" t="n">
        <v>780</v>
      </c>
      <c r="E726">
        <f>VLOOKUP(D726,[6]Sheet1!$B:$X,23,0)</f>
        <v/>
      </c>
      <c r="F726">
        <f>E726/C726</f>
        <v/>
      </c>
      <c r="G726">
        <f>VLOOKUP(D726,[6]Sheet1!$B:$X,16,0)</f>
        <v/>
      </c>
      <c r="H726">
        <f>G726/C726</f>
        <v/>
      </c>
      <c r="M726">
        <f>VLOOKUP(B726,[7]Sheet2!$A:$C,3,0)</f>
        <v/>
      </c>
      <c r="N726">
        <f>VLOOKUP(A726,'[8]Master-April24'!$A:$AP,42,0)</f>
        <v/>
      </c>
    </row>
    <row r="727">
      <c r="A727" t="inlineStr">
        <is>
          <t>214-EACH</t>
        </is>
      </c>
      <c r="B727" t="inlineStr">
        <is>
          <t>B07H9N2X7F</t>
        </is>
      </c>
      <c r="C727" t="n">
        <v>1</v>
      </c>
      <c r="D727" t="n">
        <v>214</v>
      </c>
      <c r="E727">
        <f>VLOOKUP(D727,[6]Sheet1!$B:$X,23,0)</f>
        <v/>
      </c>
      <c r="F727">
        <f>E727/C727</f>
        <v/>
      </c>
      <c r="G727">
        <f>VLOOKUP(D727,[6]Sheet1!$B:$X,16,0)</f>
        <v/>
      </c>
      <c r="H727">
        <f>G727/C727</f>
        <v/>
      </c>
      <c r="M727">
        <f>VLOOKUP(B727,[7]Sheet2!$A:$C,3,0)</f>
        <v/>
      </c>
      <c r="N727">
        <f>VLOOKUP(A727,'[8]Master-April24'!$A:$AP,42,0)</f>
        <v/>
      </c>
    </row>
    <row r="728">
      <c r="A728" t="inlineStr">
        <is>
          <t>34280-SET2</t>
        </is>
      </c>
      <c r="B728" t="inlineStr">
        <is>
          <t>B09HWVH3VS</t>
        </is>
      </c>
      <c r="C728" t="n">
        <v>2</v>
      </c>
      <c r="D728" t="n">
        <v>34280</v>
      </c>
      <c r="E728">
        <f>VLOOKUP(D728,[6]Sheet1!$B:$X,23,0)</f>
        <v/>
      </c>
      <c r="F728">
        <f>E728/C728</f>
        <v/>
      </c>
      <c r="G728">
        <f>VLOOKUP(D728,[6]Sheet1!$B:$X,16,0)</f>
        <v/>
      </c>
      <c r="H728">
        <f>G728/C728</f>
        <v/>
      </c>
      <c r="M728">
        <f>VLOOKUP(B728,[7]Sheet2!$A:$C,3,0)</f>
        <v/>
      </c>
      <c r="N728">
        <f>VLOOKUP(A728,'[8]Master-April24'!$A:$AP,42,0)</f>
        <v/>
      </c>
    </row>
    <row r="729">
      <c r="A729" t="inlineStr">
        <is>
          <t>3145-SET20</t>
        </is>
      </c>
      <c r="B729" t="n">
        <v>0</v>
      </c>
      <c r="C729" t="n">
        <v>20</v>
      </c>
      <c r="D729" t="n">
        <v>3145</v>
      </c>
      <c r="G729">
        <f>VLOOKUP(D729,[6]Sheet1!$B:$X,16,0)</f>
        <v/>
      </c>
      <c r="H729">
        <f>G729/C729</f>
        <v/>
      </c>
      <c r="N729">
        <f>VLOOKUP(A729,'[8]Master-April24'!$A:$AP,42,0)</f>
        <v/>
      </c>
    </row>
    <row r="730">
      <c r="A730" t="inlineStr">
        <is>
          <t>267-PACK2</t>
        </is>
      </c>
      <c r="B730" t="n">
        <v>0</v>
      </c>
      <c r="C730" t="n">
        <v>2</v>
      </c>
      <c r="D730" t="n">
        <v>267</v>
      </c>
      <c r="G730">
        <f>VLOOKUP(D730,[6]Sheet1!$B:$X,16,0)</f>
        <v/>
      </c>
      <c r="H730">
        <f>G730/C730</f>
        <v/>
      </c>
      <c r="N730">
        <f>VLOOKUP(A730,'[8]Master-April24'!$A:$AP,42,0)</f>
        <v/>
      </c>
    </row>
    <row r="731">
      <c r="A731" t="inlineStr">
        <is>
          <t>5067-PACK4</t>
        </is>
      </c>
      <c r="B731" t="n">
        <v>0</v>
      </c>
      <c r="C731" t="n">
        <v>4</v>
      </c>
      <c r="D731" t="n">
        <v>5067</v>
      </c>
      <c r="G731">
        <f>VLOOKUP(D731,[6]Sheet1!$B:$X,16,0)</f>
        <v/>
      </c>
      <c r="H731">
        <f>G731/C731</f>
        <v/>
      </c>
      <c r="N731">
        <f>VLOOKUP(A731,'[8]Master-April24'!$A:$AP,42,0)</f>
        <v/>
      </c>
    </row>
    <row r="732">
      <c r="A732" t="inlineStr">
        <is>
          <t>5080-PACK2</t>
        </is>
      </c>
      <c r="B732" t="n">
        <v>0</v>
      </c>
      <c r="C732" t="n">
        <v>2</v>
      </c>
      <c r="D732" t="n">
        <v>5080</v>
      </c>
      <c r="G732">
        <f>VLOOKUP(D732,[6]Sheet1!$B:$X,16,0)</f>
        <v/>
      </c>
      <c r="H732">
        <f>G732/C732</f>
        <v/>
      </c>
      <c r="N732">
        <f>VLOOKUP(A732,'[8]Master-April24'!$A:$AP,42,0)</f>
        <v/>
      </c>
    </row>
    <row r="733">
      <c r="A733" t="inlineStr">
        <is>
          <t>575-PACK4</t>
        </is>
      </c>
      <c r="B733" t="n">
        <v>0</v>
      </c>
      <c r="C733" t="n">
        <v>4</v>
      </c>
      <c r="D733" t="n">
        <v>575</v>
      </c>
      <c r="G733">
        <f>VLOOKUP(D733,[6]Sheet1!$B:$X,16,0)</f>
        <v/>
      </c>
      <c r="H733">
        <f>G733/C733</f>
        <v/>
      </c>
      <c r="N733">
        <f>VLOOKUP(A733,'[8]Master-April24'!$A:$AP,42,0)</f>
        <v/>
      </c>
    </row>
    <row r="734">
      <c r="A734" t="inlineStr">
        <is>
          <t>861-EACH-BL</t>
        </is>
      </c>
      <c r="B734" t="n">
        <v>0</v>
      </c>
      <c r="C734" t="n">
        <v>1</v>
      </c>
      <c r="D734" t="n">
        <v>861</v>
      </c>
      <c r="G734">
        <f>VLOOKUP(D734,[6]Sheet1!$B:$X,16,0)</f>
        <v/>
      </c>
      <c r="H734">
        <f>G734/C734</f>
        <v/>
      </c>
      <c r="N734">
        <f>VLOOKUP(A734,'[8]Master-April24'!$A:$AP,42,0)</f>
        <v/>
      </c>
    </row>
    <row r="735">
      <c r="A735" t="inlineStr">
        <is>
          <t>861-EACH-GN</t>
        </is>
      </c>
      <c r="B735" t="n">
        <v>0</v>
      </c>
      <c r="C735" t="n">
        <v>1</v>
      </c>
      <c r="D735" t="n">
        <v>861</v>
      </c>
      <c r="G735">
        <f>VLOOKUP(D735,[6]Sheet1!$B:$X,16,0)</f>
        <v/>
      </c>
      <c r="H735">
        <f>G735/C735</f>
        <v/>
      </c>
      <c r="N735">
        <f>VLOOKUP(A735,'[8]Master-April24'!$A:$AP,42,0)</f>
        <v/>
      </c>
    </row>
    <row r="736">
      <c r="A736" t="inlineStr">
        <is>
          <t>861-EACH-PP</t>
        </is>
      </c>
      <c r="B736" t="n">
        <v>0</v>
      </c>
      <c r="C736" t="n">
        <v>1</v>
      </c>
      <c r="D736" t="n">
        <v>861</v>
      </c>
      <c r="G736">
        <f>VLOOKUP(D736,[6]Sheet1!$B:$X,16,0)</f>
        <v/>
      </c>
      <c r="H736">
        <f>G736/C736</f>
        <v/>
      </c>
      <c r="N736">
        <f>VLOOKUP(A736,'[8]Master-April24'!$A:$AP,42,0)</f>
        <v/>
      </c>
    </row>
    <row r="737">
      <c r="A737" t="inlineStr">
        <is>
          <t>5066-PACK3</t>
        </is>
      </c>
      <c r="B737" t="n">
        <v>0</v>
      </c>
      <c r="C737" t="n">
        <v>3</v>
      </c>
      <c r="D737" t="n">
        <v>5066</v>
      </c>
      <c r="G737">
        <f>VLOOKUP(D737,[6]Sheet1!$B:$X,16,0)</f>
        <v/>
      </c>
      <c r="H737">
        <f>G737/C737</f>
        <v/>
      </c>
      <c r="N737">
        <f>VLOOKUP(A737,'[8]Master-April24'!$A:$AP,42,0)</f>
        <v/>
      </c>
    </row>
    <row r="738">
      <c r="A738" t="inlineStr">
        <is>
          <t>573-PACK3</t>
        </is>
      </c>
      <c r="B738" t="n">
        <v>0</v>
      </c>
      <c r="C738" t="n">
        <v>3</v>
      </c>
      <c r="D738" t="n">
        <v>573</v>
      </c>
      <c r="G738">
        <f>VLOOKUP(D738,[6]Sheet1!$B:$X,16,0)</f>
        <v/>
      </c>
      <c r="H738">
        <f>G738/C738</f>
        <v/>
      </c>
      <c r="N738">
        <f>VLOOKUP(A738,'[8]Master-April24'!$A:$AP,42,0)</f>
        <v/>
      </c>
    </row>
    <row r="739">
      <c r="A739" t="inlineStr">
        <is>
          <t>517-PACK4</t>
        </is>
      </c>
      <c r="B739" t="n">
        <v>0</v>
      </c>
      <c r="C739" t="n">
        <v>4</v>
      </c>
      <c r="D739" t="n">
        <v>517</v>
      </c>
      <c r="G739">
        <f>VLOOKUP(D739,[6]Sheet1!$B:$X,16,0)</f>
        <v/>
      </c>
      <c r="H739">
        <f>G739/C739</f>
        <v/>
      </c>
      <c r="N739">
        <f>VLOOKUP(A739,'[8]Master-April24'!$A:$AP,42,0)</f>
        <v/>
      </c>
    </row>
    <row r="740">
      <c r="A740" t="inlineStr">
        <is>
          <t>520-PACK4</t>
        </is>
      </c>
      <c r="B740" t="n">
        <v>0</v>
      </c>
      <c r="C740" t="n">
        <v>4</v>
      </c>
      <c r="D740" t="n">
        <v>520</v>
      </c>
      <c r="G740">
        <f>VLOOKUP(D740,[6]Sheet1!$B:$X,16,0)</f>
        <v/>
      </c>
      <c r="H740">
        <f>G740/C740</f>
        <v/>
      </c>
      <c r="N740">
        <f>VLOOKUP(A740,'[8]Master-April24'!$A:$AP,42,0)</f>
        <v/>
      </c>
    </row>
    <row r="741">
      <c r="A741" t="inlineStr">
        <is>
          <t>3167-PACK2-BL</t>
        </is>
      </c>
      <c r="B741" t="n">
        <v>0</v>
      </c>
      <c r="C741" t="n">
        <v>2</v>
      </c>
      <c r="D741" t="n">
        <v>3167</v>
      </c>
      <c r="G741">
        <f>VLOOKUP(D741,[6]Sheet1!$B:$X,16,0)</f>
        <v/>
      </c>
      <c r="H741">
        <f>G741/C741</f>
        <v/>
      </c>
      <c r="N741">
        <f>VLOOKUP(A741,'[8]Master-April24'!$A:$AP,42,0)</f>
        <v/>
      </c>
    </row>
    <row r="742">
      <c r="A742" t="inlineStr">
        <is>
          <t>3167-PACK2-GN</t>
        </is>
      </c>
      <c r="B742" t="n">
        <v>0</v>
      </c>
      <c r="C742" t="n">
        <v>2</v>
      </c>
      <c r="D742" t="n">
        <v>3167</v>
      </c>
      <c r="G742">
        <f>VLOOKUP(D742,[6]Sheet1!$B:$X,16,0)</f>
        <v/>
      </c>
      <c r="H742">
        <f>G742/C742</f>
        <v/>
      </c>
      <c r="N742">
        <f>VLOOKUP(A742,'[8]Master-April24'!$A:$AP,42,0)</f>
        <v/>
      </c>
    </row>
    <row r="743">
      <c r="A743" t="inlineStr">
        <is>
          <t>3167-PACK2-PK</t>
        </is>
      </c>
      <c r="B743" t="n">
        <v>0</v>
      </c>
      <c r="C743" t="n">
        <v>2</v>
      </c>
      <c r="D743" t="n">
        <v>3167</v>
      </c>
      <c r="G743">
        <f>VLOOKUP(D743,[6]Sheet1!$B:$X,16,0)</f>
        <v/>
      </c>
      <c r="H743">
        <f>G743/C743</f>
        <v/>
      </c>
      <c r="N743">
        <f>VLOOKUP(A743,'[8]Master-April24'!$A:$AP,42,0)</f>
        <v/>
      </c>
    </row>
    <row r="744">
      <c r="A744" t="inlineStr">
        <is>
          <t>3167-PACK2-PP</t>
        </is>
      </c>
      <c r="B744" t="n">
        <v>0</v>
      </c>
      <c r="C744" t="n">
        <v>2</v>
      </c>
      <c r="D744" t="n">
        <v>3167</v>
      </c>
      <c r="G744">
        <f>VLOOKUP(D744,[6]Sheet1!$B:$X,16,0)</f>
        <v/>
      </c>
      <c r="H744">
        <f>G744/C744</f>
        <v/>
      </c>
      <c r="N744">
        <f>VLOOKUP(A744,'[8]Master-April24'!$A:$AP,42,0)</f>
        <v/>
      </c>
    </row>
    <row r="745">
      <c r="A745" t="inlineStr">
        <is>
          <t>5043-PACK4</t>
        </is>
      </c>
      <c r="B745" t="n">
        <v>0</v>
      </c>
      <c r="C745" t="n">
        <v>4</v>
      </c>
      <c r="D745" t="n">
        <v>5043</v>
      </c>
      <c r="G745">
        <f>VLOOKUP(D745,[6]Sheet1!$B:$X,16,0)</f>
        <v/>
      </c>
      <c r="H745">
        <f>G745/C745</f>
        <v/>
      </c>
      <c r="N745">
        <f>VLOOKUP(A745,'[8]Master-April24'!$A:$AP,42,0)</f>
        <v/>
      </c>
    </row>
    <row r="746">
      <c r="A746" t="inlineStr">
        <is>
          <t>512-PACK4</t>
        </is>
      </c>
      <c r="B746" t="n">
        <v>0</v>
      </c>
      <c r="C746" t="n">
        <v>4</v>
      </c>
      <c r="D746" t="n">
        <v>512</v>
      </c>
      <c r="G746">
        <f>VLOOKUP(D746,[6]Sheet1!$B:$X,16,0)</f>
        <v/>
      </c>
      <c r="H746">
        <f>G746/C746</f>
        <v/>
      </c>
      <c r="N746">
        <f>VLOOKUP(A746,'[8]Master-April24'!$A:$AP,42,0)</f>
        <v/>
      </c>
    </row>
    <row r="747">
      <c r="A747" t="inlineStr">
        <is>
          <t>515-PACK3</t>
        </is>
      </c>
      <c r="B747" t="n">
        <v>0</v>
      </c>
      <c r="C747" t="n">
        <v>3</v>
      </c>
      <c r="D747" t="n">
        <v>515</v>
      </c>
      <c r="G747">
        <f>VLOOKUP(D747,[6]Sheet1!$B:$X,16,0)</f>
        <v/>
      </c>
      <c r="H747">
        <f>G747/C747</f>
        <v/>
      </c>
      <c r="N747">
        <f>VLOOKUP(A747,'[8]Master-April24'!$A:$AP,42,0)</f>
        <v/>
      </c>
    </row>
    <row r="748">
      <c r="A748" t="inlineStr">
        <is>
          <t>529-PACK4</t>
        </is>
      </c>
      <c r="B748" t="n">
        <v>0</v>
      </c>
      <c r="C748" t="n">
        <v>4</v>
      </c>
      <c r="D748" t="n">
        <v>529</v>
      </c>
      <c r="G748">
        <f>VLOOKUP(D748,[6]Sheet1!$B:$X,16,0)</f>
        <v/>
      </c>
      <c r="H748">
        <f>G748/C748</f>
        <v/>
      </c>
      <c r="N748">
        <f>VLOOKUP(A748,'[8]Master-April24'!$A:$AP,42,0)</f>
        <v/>
      </c>
    </row>
    <row r="749">
      <c r="A749" t="inlineStr">
        <is>
          <t>61500-SET2</t>
        </is>
      </c>
      <c r="B749" t="n">
        <v>0</v>
      </c>
      <c r="C749" t="n">
        <v>2</v>
      </c>
      <c r="D749" t="n">
        <v>61500</v>
      </c>
      <c r="G749">
        <f>VLOOKUP(D749,[6]Sheet1!$B:$X,16,0)</f>
        <v/>
      </c>
      <c r="H749">
        <f>G749/C749</f>
        <v/>
      </c>
      <c r="N749">
        <f>VLOOKUP(A749,'[8]Master-April24'!$A:$AP,42,0)</f>
        <v/>
      </c>
    </row>
    <row r="750">
      <c r="A750" t="inlineStr">
        <is>
          <t>942-A-EA-BG</t>
        </is>
      </c>
      <c r="B750" t="n">
        <v>0</v>
      </c>
      <c r="C750" t="n">
        <v>1</v>
      </c>
      <c r="D750" t="inlineStr">
        <is>
          <t>942-A</t>
        </is>
      </c>
      <c r="G750">
        <f>VLOOKUP(D750,[6]Sheet1!$B:$X,16,0)</f>
        <v/>
      </c>
      <c r="H750">
        <f>G750/C750</f>
        <v/>
      </c>
      <c r="N750">
        <f>VLOOKUP(A750,'[8]Master-April24'!$A:$AP,42,0)</f>
        <v/>
      </c>
    </row>
    <row r="751">
      <c r="A751" t="inlineStr">
        <is>
          <t>942-A-EA-BL</t>
        </is>
      </c>
      <c r="B751" t="n">
        <v>0</v>
      </c>
      <c r="C751" t="n">
        <v>1</v>
      </c>
      <c r="D751" t="inlineStr">
        <is>
          <t>942-A</t>
        </is>
      </c>
      <c r="G751">
        <f>VLOOKUP(D751,[6]Sheet1!$B:$X,16,0)</f>
        <v/>
      </c>
      <c r="H751">
        <f>G751/C751</f>
        <v/>
      </c>
      <c r="N751">
        <f>VLOOKUP(A751,'[8]Master-April24'!$A:$AP,42,0)</f>
        <v/>
      </c>
    </row>
    <row r="752">
      <c r="A752" t="inlineStr">
        <is>
          <t>942-A-EA-GN</t>
        </is>
      </c>
      <c r="B752" t="n">
        <v>0</v>
      </c>
      <c r="C752" t="n">
        <v>1</v>
      </c>
      <c r="D752" t="inlineStr">
        <is>
          <t>942-A</t>
        </is>
      </c>
      <c r="G752">
        <f>VLOOKUP(D752,[6]Sheet1!$B:$X,16,0)</f>
        <v/>
      </c>
      <c r="H752">
        <f>G752/C752</f>
        <v/>
      </c>
      <c r="N752">
        <f>VLOOKUP(A752,'[8]Master-April24'!$A:$AP,42,0)</f>
        <v/>
      </c>
    </row>
    <row r="753">
      <c r="A753" t="inlineStr">
        <is>
          <t>942-A-EA-PK</t>
        </is>
      </c>
      <c r="B753" t="n">
        <v>0</v>
      </c>
      <c r="C753" t="n">
        <v>1</v>
      </c>
      <c r="D753" t="inlineStr">
        <is>
          <t>942-A</t>
        </is>
      </c>
      <c r="G753">
        <f>VLOOKUP(D753,[6]Sheet1!$B:$X,16,0)</f>
        <v/>
      </c>
      <c r="H753">
        <f>G753/C753</f>
        <v/>
      </c>
      <c r="N753">
        <f>VLOOKUP(A753,'[8]Master-April24'!$A:$AP,42,0)</f>
        <v/>
      </c>
    </row>
    <row r="754">
      <c r="A754" t="inlineStr">
        <is>
          <t>5044-PACK3</t>
        </is>
      </c>
      <c r="B754" t="n">
        <v>0</v>
      </c>
      <c r="C754" t="n">
        <v>3</v>
      </c>
      <c r="D754" t="n">
        <v>5044</v>
      </c>
      <c r="G754">
        <f>VLOOKUP(D754,[6]Sheet1!$B:$X,16,0)</f>
        <v/>
      </c>
      <c r="H754">
        <f>G754/C754</f>
        <v/>
      </c>
      <c r="N754">
        <f>VLOOKUP(A754,'[8]Master-April24'!$A:$AP,42,0)</f>
        <v/>
      </c>
    </row>
    <row r="755">
      <c r="A755" t="inlineStr">
        <is>
          <t>5045-PACK3</t>
        </is>
      </c>
      <c r="B755" t="n">
        <v>0</v>
      </c>
      <c r="C755" t="n">
        <v>3</v>
      </c>
      <c r="D755" t="n">
        <v>5045</v>
      </c>
      <c r="G755">
        <f>VLOOKUP(D755,[6]Sheet1!$B:$X,16,0)</f>
        <v/>
      </c>
      <c r="H755">
        <f>G755/C755</f>
        <v/>
      </c>
      <c r="N755">
        <f>VLOOKUP(A755,'[8]Master-April24'!$A:$AP,42,0)</f>
        <v/>
      </c>
    </row>
    <row r="756">
      <c r="A756" t="inlineStr">
        <is>
          <t>554-PACK3</t>
        </is>
      </c>
      <c r="B756" t="n">
        <v>0</v>
      </c>
      <c r="C756" t="n">
        <v>3</v>
      </c>
      <c r="D756" t="n">
        <v>554</v>
      </c>
      <c r="G756">
        <f>VLOOKUP(D756,[6]Sheet1!$B:$X,16,0)</f>
        <v/>
      </c>
      <c r="H756">
        <f>G756/C756</f>
        <v/>
      </c>
      <c r="N756">
        <f>VLOOKUP(A756,'[8]Master-April24'!$A:$AP,42,0)</f>
        <v/>
      </c>
    </row>
    <row r="757">
      <c r="A757" t="inlineStr">
        <is>
          <t>63081-SET2</t>
        </is>
      </c>
      <c r="B757" t="n">
        <v>0</v>
      </c>
      <c r="C757" t="n">
        <v>2</v>
      </c>
      <c r="D757" t="n">
        <v>63081</v>
      </c>
      <c r="G757">
        <f>VLOOKUP(D757,[6]Sheet1!$B:$X,16,0)</f>
        <v/>
      </c>
      <c r="H757">
        <f>G757/C757</f>
        <v/>
      </c>
      <c r="N757">
        <f>VLOOKUP(A757,'[8]Master-April24'!$A:$AP,42,0)</f>
        <v/>
      </c>
    </row>
    <row r="758">
      <c r="A758" t="inlineStr">
        <is>
          <t>205-PACK4</t>
        </is>
      </c>
      <c r="B758" t="n">
        <v>0</v>
      </c>
      <c r="C758" t="n">
        <v>4</v>
      </c>
      <c r="D758" t="n">
        <v>205</v>
      </c>
      <c r="E758">
        <f>VLOOKUP(D758,[6]Sheet1!$B:$X,23,0)</f>
        <v/>
      </c>
      <c r="F758">
        <f>E758/C758</f>
        <v/>
      </c>
      <c r="G758">
        <f>VLOOKUP(D758,[6]Sheet1!$B:$X,16,0)</f>
        <v/>
      </c>
      <c r="H758">
        <f>G758/C758</f>
        <v/>
      </c>
      <c r="N758">
        <f>VLOOKUP(A758,'[8]Master-April24'!$A:$AP,42,0)</f>
        <v/>
      </c>
    </row>
    <row r="759">
      <c r="A759" t="inlineStr">
        <is>
          <t>2204-PACK4</t>
        </is>
      </c>
      <c r="B759" t="n">
        <v>0</v>
      </c>
      <c r="C759" t="n">
        <v>4</v>
      </c>
      <c r="D759" t="n">
        <v>2204</v>
      </c>
      <c r="E759">
        <f>VLOOKUP(D759,[6]Sheet1!$B:$X,23,0)</f>
        <v/>
      </c>
      <c r="F759">
        <f>E759/C759</f>
        <v/>
      </c>
      <c r="G759">
        <f>VLOOKUP(D759,[6]Sheet1!$B:$X,16,0)</f>
        <v/>
      </c>
      <c r="H759">
        <f>G759/C759</f>
        <v/>
      </c>
      <c r="N759">
        <f>VLOOKUP(A759,'[8]Master-April24'!$A:$AP,42,0)</f>
        <v/>
      </c>
    </row>
    <row r="760">
      <c r="A760" t="inlineStr">
        <is>
          <t>314-SET2</t>
        </is>
      </c>
      <c r="B760" t="inlineStr">
        <is>
          <t>B08BQV985P</t>
        </is>
      </c>
      <c r="C760" t="n">
        <v>2</v>
      </c>
      <c r="D760" t="n">
        <v>314</v>
      </c>
      <c r="G760">
        <f>VLOOKUP(D760,[6]Sheet1!$B:$X,16,0)</f>
        <v/>
      </c>
      <c r="H760">
        <f>G760/C760</f>
        <v/>
      </c>
      <c r="N760">
        <f>VLOOKUP(A760,'[8]Master-April24'!$A:$AP,42,0)</f>
        <v/>
      </c>
    </row>
    <row r="761">
      <c r="A761" t="inlineStr">
        <is>
          <t>3167-SET4+810-SET6</t>
        </is>
      </c>
      <c r="B761" t="n">
        <v>0</v>
      </c>
      <c r="C761" t="n">
        <v>1</v>
      </c>
      <c r="D761" t="n">
        <v>3167</v>
      </c>
      <c r="G761">
        <f>VLOOKUP(D761,[6]Sheet1!$B:$X,16,0)</f>
        <v/>
      </c>
      <c r="H761">
        <f>G761/C761</f>
        <v/>
      </c>
      <c r="N761">
        <f>VLOOKUP(A761,'[8]Master-April24'!$A:$AP,42,0)</f>
        <v/>
      </c>
    </row>
    <row r="762">
      <c r="A762" t="inlineStr">
        <is>
          <t>37200-SET2</t>
        </is>
      </c>
      <c r="B762" t="n">
        <v>0</v>
      </c>
      <c r="C762" t="n">
        <v>2</v>
      </c>
      <c r="D762" t="n">
        <v>37200</v>
      </c>
      <c r="G762">
        <f>VLOOKUP(D762,[6]Sheet1!$B:$X,16,0)</f>
        <v/>
      </c>
      <c r="H762">
        <f>G762/C762</f>
        <v/>
      </c>
      <c r="N762">
        <f>VLOOKUP(A762,'[8]Master-April24'!$A:$AP,42,0)</f>
        <v/>
      </c>
    </row>
    <row r="763">
      <c r="A763" t="inlineStr">
        <is>
          <t>336-PACK6</t>
        </is>
      </c>
      <c r="B763" t="n">
        <v>0</v>
      </c>
      <c r="C763" t="n">
        <v>6</v>
      </c>
      <c r="D763" t="n">
        <v>336</v>
      </c>
      <c r="E763">
        <f>VLOOKUP(D763,[6]Sheet1!$B:$X,23,0)</f>
        <v/>
      </c>
      <c r="F763">
        <f>E763/C763</f>
        <v/>
      </c>
      <c r="G763">
        <f>VLOOKUP(D763,[6]Sheet1!$B:$X,16,0)</f>
        <v/>
      </c>
      <c r="H763">
        <f>G763/C763</f>
        <v/>
      </c>
      <c r="N763">
        <f>VLOOKUP(A763,'[8]Master-April24'!$A:$AP,42,0)</f>
        <v/>
      </c>
    </row>
    <row r="764">
      <c r="A764" t="inlineStr">
        <is>
          <t>5074-PACK6</t>
        </is>
      </c>
      <c r="B764" t="n">
        <v>0</v>
      </c>
      <c r="C764" t="n">
        <v>6</v>
      </c>
      <c r="D764" t="n">
        <v>5074</v>
      </c>
      <c r="E764">
        <f>VLOOKUP(D764,[6]Sheet1!$B:$X,23,0)</f>
        <v/>
      </c>
      <c r="F764">
        <f>E764/C764</f>
        <v/>
      </c>
      <c r="G764">
        <f>VLOOKUP(D764,[6]Sheet1!$B:$X,16,0)</f>
        <v/>
      </c>
      <c r="H764">
        <f>G764/C764</f>
        <v/>
      </c>
      <c r="N764">
        <f>VLOOKUP(A764,'[8]Master-April24'!$A:$AP,42,0)</f>
        <v/>
      </c>
    </row>
    <row r="765">
      <c r="A765" t="inlineStr">
        <is>
          <t>266-PACK4</t>
        </is>
      </c>
      <c r="B765" t="n">
        <v>0</v>
      </c>
      <c r="C765" t="n">
        <v>4</v>
      </c>
      <c r="D765" t="n">
        <v>266</v>
      </c>
      <c r="E765">
        <f>VLOOKUP(D765,[6]Sheet1!$B:$X,23,0)</f>
        <v/>
      </c>
      <c r="F765">
        <f>E765/C765</f>
        <v/>
      </c>
      <c r="G765">
        <f>VLOOKUP(D765,[6]Sheet1!$B:$X,16,0)</f>
        <v/>
      </c>
      <c r="H765">
        <f>G765/C765</f>
        <v/>
      </c>
      <c r="N765">
        <f>VLOOKUP(A765,'[8]Master-April24'!$A:$AP,42,0)</f>
        <v/>
      </c>
    </row>
    <row r="766">
      <c r="A766" t="inlineStr">
        <is>
          <t>4575936-SET2+765-EA+3860-EA</t>
        </is>
      </c>
      <c r="B766" t="n">
        <v>0</v>
      </c>
      <c r="C766" t="n">
        <v>1</v>
      </c>
      <c r="D766" t="n">
        <v>4575936</v>
      </c>
      <c r="G766">
        <f>VLOOKUP(D766,[6]Sheet1!$B:$X,16,0)</f>
        <v/>
      </c>
      <c r="H766">
        <f>G766/C766</f>
        <v/>
      </c>
      <c r="N766">
        <f>VLOOKUP(A766,'[8]Master-April24'!$A:$AP,42,0)</f>
        <v/>
      </c>
    </row>
    <row r="767">
      <c r="A767" t="inlineStr">
        <is>
          <t>4577036-EA+4881536-EA+765-EA+3863-EA</t>
        </is>
      </c>
      <c r="B767" t="n">
        <v>0</v>
      </c>
      <c r="C767" t="n">
        <v>1</v>
      </c>
      <c r="D767" t="n">
        <v>4577036</v>
      </c>
      <c r="G767">
        <f>VLOOKUP(D767,[6]Sheet1!$B:$X,16,0)</f>
        <v/>
      </c>
      <c r="H767">
        <f>G767/C767</f>
        <v/>
      </c>
      <c r="N767">
        <f>VLOOKUP(A767,'[8]Master-April24'!$A:$AP,42,0)</f>
        <v/>
      </c>
    </row>
    <row r="768">
      <c r="A768" t="inlineStr">
        <is>
          <t>4577036-SET2+4881536-EA+765-EA+3863-EA</t>
        </is>
      </c>
      <c r="B768" t="n">
        <v>0</v>
      </c>
      <c r="C768" t="n">
        <v>1</v>
      </c>
      <c r="D768" t="n">
        <v>4577036</v>
      </c>
      <c r="G768">
        <f>VLOOKUP(D768,[6]Sheet1!$B:$X,16,0)</f>
        <v/>
      </c>
      <c r="H768">
        <f>G768/C768</f>
        <v/>
      </c>
      <c r="N768">
        <f>VLOOKUP(A768,'[8]Master-April24'!$A:$AP,42,0)</f>
        <v/>
      </c>
    </row>
    <row r="769">
      <c r="A769" t="inlineStr">
        <is>
          <t>49923-EA+734-SET2+2520-EA</t>
        </is>
      </c>
      <c r="B769" t="n">
        <v>0</v>
      </c>
      <c r="C769" t="n">
        <v>1</v>
      </c>
      <c r="D769" t="n">
        <v>49923</v>
      </c>
      <c r="G769">
        <f>VLOOKUP(D769,[6]Sheet1!$B:$X,16,0)</f>
        <v/>
      </c>
      <c r="H769">
        <f>G769/C769</f>
        <v/>
      </c>
      <c r="N769">
        <f>VLOOKUP(A769,'[8]Master-April24'!$A:$AP,42,0)</f>
        <v/>
      </c>
    </row>
    <row r="770">
      <c r="A770" t="inlineStr">
        <is>
          <t>60756-SET2+1224-EA</t>
        </is>
      </c>
      <c r="B770" t="n">
        <v>0</v>
      </c>
      <c r="C770" t="n">
        <v>1</v>
      </c>
      <c r="D770" t="n">
        <v>60756</v>
      </c>
      <c r="G770">
        <f>VLOOKUP(D770,[6]Sheet1!$B:$X,16,0)</f>
        <v/>
      </c>
      <c r="H770">
        <f>G770/C770</f>
        <v/>
      </c>
      <c r="N770">
        <f>VLOOKUP(A770,'[8]Master-April24'!$A:$AP,42,0)</f>
        <v/>
      </c>
    </row>
    <row r="771">
      <c r="A771" t="inlineStr">
        <is>
          <t>203-PACK4</t>
        </is>
      </c>
      <c r="B771" t="n">
        <v>0</v>
      </c>
      <c r="C771" t="n">
        <v>4</v>
      </c>
      <c r="D771" t="n">
        <v>203</v>
      </c>
      <c r="E771">
        <f>VLOOKUP(D771,[6]Sheet1!$B:$X,23,0)</f>
        <v/>
      </c>
      <c r="F771">
        <f>E771/C771</f>
        <v/>
      </c>
      <c r="G771">
        <f>VLOOKUP(D771,[6]Sheet1!$B:$X,16,0)</f>
        <v/>
      </c>
      <c r="H771">
        <f>G771/C771</f>
        <v/>
      </c>
      <c r="N771">
        <f>VLOOKUP(A771,'[8]Master-April24'!$A:$AP,42,0)</f>
        <v/>
      </c>
    </row>
    <row r="772">
      <c r="A772" t="inlineStr">
        <is>
          <t>273-PACK4</t>
        </is>
      </c>
      <c r="B772" t="n">
        <v>0</v>
      </c>
      <c r="C772" t="n">
        <v>4</v>
      </c>
      <c r="D772" t="n">
        <v>273</v>
      </c>
      <c r="E772">
        <f>VLOOKUP(D772,[6]Sheet1!$B:$X,23,0)</f>
        <v/>
      </c>
      <c r="F772">
        <f>E772/C772</f>
        <v/>
      </c>
      <c r="G772">
        <f>VLOOKUP(D772,[6]Sheet1!$B:$X,16,0)</f>
        <v/>
      </c>
      <c r="H772">
        <f>G772/C772</f>
        <v/>
      </c>
      <c r="N772">
        <f>VLOOKUP(A772,'[8]Master-April24'!$A:$AP,42,0)</f>
        <v/>
      </c>
    </row>
    <row r="773">
      <c r="A773" t="inlineStr">
        <is>
          <t>4003-PACK4</t>
        </is>
      </c>
      <c r="B773" t="n">
        <v>0</v>
      </c>
      <c r="C773" t="n">
        <v>4</v>
      </c>
      <c r="D773" t="n">
        <v>4003</v>
      </c>
      <c r="E773">
        <f>VLOOKUP(D773,[6]Sheet1!$B:$X,23,0)</f>
        <v/>
      </c>
      <c r="F773">
        <f>E773/C773</f>
        <v/>
      </c>
      <c r="G773">
        <f>VLOOKUP(D773,[6]Sheet1!$B:$X,16,0)</f>
        <v/>
      </c>
      <c r="H773">
        <f>G773/C773</f>
        <v/>
      </c>
      <c r="N773">
        <f>VLOOKUP(A773,'[8]Master-April24'!$A:$AP,42,0)</f>
        <v/>
      </c>
    </row>
    <row r="774">
      <c r="A774" t="inlineStr">
        <is>
          <t>12627-SET2+2517-EA+3862-EA</t>
        </is>
      </c>
      <c r="B774" t="n">
        <v>0</v>
      </c>
      <c r="C774" t="n">
        <v>1</v>
      </c>
      <c r="D774" t="n">
        <v>12627</v>
      </c>
      <c r="G774">
        <f>VLOOKUP(D774,[6]Sheet1!$B:$X,16,0)</f>
        <v/>
      </c>
      <c r="H774">
        <f>G774/C774</f>
        <v/>
      </c>
      <c r="N774">
        <f>VLOOKUP(A774,'[8]Master-April24'!$A:$AP,42,0)</f>
        <v/>
      </c>
    </row>
    <row r="775">
      <c r="A775" t="inlineStr">
        <is>
          <t>5027-EACH-1</t>
        </is>
      </c>
      <c r="B775" t="n">
        <v>0</v>
      </c>
      <c r="C775" t="n">
        <v>1</v>
      </c>
      <c r="D775" t="n">
        <v>5027</v>
      </c>
      <c r="G775">
        <f>VLOOKUP(D775,[6]Sheet1!$B:$X,16,0)</f>
        <v/>
      </c>
      <c r="H775">
        <f>G775/C775</f>
        <v/>
      </c>
      <c r="N775">
        <f>VLOOKUP(A775,'[8]Master-April24'!$A:$AP,42,0)</f>
        <v/>
      </c>
    </row>
    <row r="776">
      <c r="A776" t="inlineStr">
        <is>
          <t>5044-EA+744-EA+768-EA</t>
        </is>
      </c>
      <c r="B776" t="n">
        <v>0</v>
      </c>
      <c r="C776" t="n">
        <v>1</v>
      </c>
      <c r="D776" t="n">
        <v>5044</v>
      </c>
      <c r="G776">
        <f>VLOOKUP(D776,[6]Sheet1!$B:$X,16,0)</f>
        <v/>
      </c>
      <c r="H776">
        <f>G776/C776</f>
        <v/>
      </c>
      <c r="N776">
        <f>VLOOKUP(A776,'[8]Master-April24'!$A:$AP,42,0)</f>
        <v/>
      </c>
    </row>
    <row r="777">
      <c r="A777" t="inlineStr">
        <is>
          <t>5172-PACK6</t>
        </is>
      </c>
      <c r="B777" t="n">
        <v>0</v>
      </c>
      <c r="C777" t="n">
        <v>6</v>
      </c>
      <c r="D777" t="n">
        <v>5172</v>
      </c>
      <c r="E777">
        <f>VLOOKUP(D777,[6]Sheet1!$B:$X,23,0)</f>
        <v/>
      </c>
      <c r="F777">
        <f>E777/C777</f>
        <v/>
      </c>
      <c r="G777">
        <f>VLOOKUP(D777,[6]Sheet1!$B:$X,16,0)</f>
        <v/>
      </c>
      <c r="H777">
        <f>G777/C777</f>
        <v/>
      </c>
      <c r="N777">
        <f>VLOOKUP(A777,'[8]Master-April24'!$A:$AP,42,0)</f>
        <v/>
      </c>
    </row>
    <row r="778">
      <c r="A778" t="inlineStr">
        <is>
          <t>452-SET3</t>
        </is>
      </c>
      <c r="B778" t="n">
        <v>0</v>
      </c>
      <c r="C778" t="n">
        <v>3</v>
      </c>
      <c r="D778" t="n">
        <v>452</v>
      </c>
      <c r="E778">
        <f>VLOOKUP(D778,[6]Sheet1!$B:$X,23,0)</f>
        <v/>
      </c>
      <c r="F778">
        <f>E778/C778</f>
        <v/>
      </c>
      <c r="G778">
        <f>VLOOKUP(D778,[6]Sheet1!$B:$X,16,0)</f>
        <v/>
      </c>
      <c r="H778">
        <f>G778/C778</f>
        <v/>
      </c>
      <c r="N778">
        <f>VLOOKUP(A778,'[8]Master-April24'!$A:$AP,42,0)</f>
        <v/>
      </c>
    </row>
    <row r="779">
      <c r="A779" t="inlineStr">
        <is>
          <t>5600-EA+5601-EA+5602-EA</t>
        </is>
      </c>
      <c r="B779" t="n">
        <v>0</v>
      </c>
      <c r="C779" t="n">
        <v>1</v>
      </c>
      <c r="D779" t="n">
        <v>5600</v>
      </c>
      <c r="E779">
        <f>VLOOKUP(D779,[6]Sheet1!$B:$X,23,0)</f>
        <v/>
      </c>
      <c r="F779">
        <f>E779/C779</f>
        <v/>
      </c>
      <c r="G779">
        <f>VLOOKUP(D779,[6]Sheet1!$B:$X,16,0)</f>
        <v/>
      </c>
      <c r="H779">
        <f>G779/C779</f>
        <v/>
      </c>
      <c r="N779">
        <f>VLOOKUP(A779,'[8]Master-April24'!$A:$AP,42,0)</f>
        <v/>
      </c>
    </row>
    <row r="780">
      <c r="A780" t="inlineStr">
        <is>
          <t>6803-EACH</t>
        </is>
      </c>
      <c r="B780" t="n">
        <v>0</v>
      </c>
      <c r="C780" t="n">
        <v>1</v>
      </c>
      <c r="D780" t="n">
        <v>6803</v>
      </c>
      <c r="E780">
        <f>VLOOKUP(D780,[6]Sheet1!$B:$X,23,0)</f>
        <v/>
      </c>
      <c r="F780">
        <f>E780/C780</f>
        <v/>
      </c>
      <c r="G780">
        <f>VLOOKUP(D780,[6]Sheet1!$B:$X,16,0)</f>
        <v/>
      </c>
      <c r="H780">
        <f>G780/C780</f>
        <v/>
      </c>
      <c r="N780">
        <f>VLOOKUP(A780,'[8]Master-April24'!$A:$AP,42,0)</f>
        <v/>
      </c>
    </row>
    <row r="781">
      <c r="A781" t="inlineStr">
        <is>
          <t>S-17-PACK4</t>
        </is>
      </c>
      <c r="B781" t="n">
        <v>0</v>
      </c>
      <c r="C781" t="n">
        <v>4</v>
      </c>
      <c r="D781" t="inlineStr">
        <is>
          <t>S-17</t>
        </is>
      </c>
      <c r="E781">
        <f>VLOOKUP(D781,[6]Sheet1!$B:$X,23,0)</f>
        <v/>
      </c>
      <c r="F781">
        <f>E781/C781</f>
        <v/>
      </c>
      <c r="G781">
        <f>VLOOKUP(D781,[6]Sheet1!$B:$X,16,0)</f>
        <v/>
      </c>
      <c r="H781">
        <f>G781/C781</f>
        <v/>
      </c>
      <c r="N781">
        <f>VLOOKUP(A781,'[8]Master-April24'!$A:$AP,42,0)</f>
        <v/>
      </c>
    </row>
    <row r="782">
      <c r="A782" t="inlineStr">
        <is>
          <t>S-53-PACK4</t>
        </is>
      </c>
      <c r="B782" t="n">
        <v>0</v>
      </c>
      <c r="C782" t="n">
        <v>4</v>
      </c>
      <c r="D782" t="inlineStr">
        <is>
          <t>S-53</t>
        </is>
      </c>
      <c r="E782">
        <f>VLOOKUP(D782,[6]Sheet1!$B:$X,23,0)</f>
        <v/>
      </c>
      <c r="F782">
        <f>E782/C782</f>
        <v/>
      </c>
      <c r="G782">
        <f>VLOOKUP(D782,[6]Sheet1!$B:$X,16,0)</f>
        <v/>
      </c>
      <c r="H782">
        <f>G782/C782</f>
        <v/>
      </c>
      <c r="N782">
        <f>VLOOKUP(A782,'[8]Master-April24'!$A:$AP,42,0)</f>
        <v/>
      </c>
    </row>
    <row r="783">
      <c r="A783" t="inlineStr">
        <is>
          <t>45090-SET2+2520-EA</t>
        </is>
      </c>
      <c r="B783" t="n">
        <v>0</v>
      </c>
      <c r="C783" t="n">
        <v>1</v>
      </c>
      <c r="D783" t="n">
        <v>45090</v>
      </c>
      <c r="E783">
        <f>VLOOKUP(D783,[6]Sheet1!$B:$X,23,0)</f>
        <v/>
      </c>
      <c r="F783">
        <f>E783/C783</f>
        <v/>
      </c>
      <c r="G783">
        <f>VLOOKUP(D783,[6]Sheet1!$B:$X,16,0)</f>
        <v/>
      </c>
      <c r="H783">
        <f>G783/C783</f>
        <v/>
      </c>
      <c r="N783">
        <f>VLOOKUP(A783,'[8]Master-April24'!$A:$AP,42,0)</f>
        <v/>
      </c>
    </row>
    <row r="784">
      <c r="A784" t="inlineStr">
        <is>
          <t>4576336-SET2+2520-EA</t>
        </is>
      </c>
      <c r="B784" t="n">
        <v>0</v>
      </c>
      <c r="C784" t="n">
        <v>1</v>
      </c>
      <c r="D784" t="n">
        <v>4576336</v>
      </c>
      <c r="E784">
        <f>VLOOKUP(D784,[6]Sheet1!$B:$X,23,0)</f>
        <v/>
      </c>
      <c r="F784">
        <f>E784/C784</f>
        <v/>
      </c>
      <c r="G784">
        <f>VLOOKUP(D784,[6]Sheet1!$B:$X,16,0)</f>
        <v/>
      </c>
      <c r="H784">
        <f>G784/C784</f>
        <v/>
      </c>
      <c r="N784">
        <f>VLOOKUP(A784,'[8]Master-April24'!$A:$AP,42,0)</f>
        <v/>
      </c>
    </row>
    <row r="785">
      <c r="A785" t="inlineStr">
        <is>
          <t>53169-EACH</t>
        </is>
      </c>
      <c r="B785" t="n">
        <v>0</v>
      </c>
      <c r="C785" t="n">
        <v>1</v>
      </c>
      <c r="D785" t="n">
        <v>53169</v>
      </c>
      <c r="E785">
        <f>VLOOKUP(D785,[6]Sheet1!$B:$X,23,0)</f>
        <v/>
      </c>
      <c r="F785">
        <f>E785/C785</f>
        <v/>
      </c>
      <c r="G785">
        <f>VLOOKUP(D785,[6]Sheet1!$B:$X,16,0)</f>
        <v/>
      </c>
      <c r="H785">
        <f>G785/C785</f>
        <v/>
      </c>
      <c r="N785">
        <f>VLOOKUP(A785,'[8]Master-April24'!$A:$AP,42,0)</f>
        <v/>
      </c>
    </row>
    <row r="786">
      <c r="A786" t="inlineStr">
        <is>
          <t>72749-SET2</t>
        </is>
      </c>
      <c r="B786" t="n">
        <v>0</v>
      </c>
      <c r="C786" t="n">
        <v>2</v>
      </c>
      <c r="D786" t="n">
        <v>72749</v>
      </c>
      <c r="E786">
        <f>VLOOKUP(D786,[6]Sheet1!$B:$X,23,0)</f>
        <v/>
      </c>
      <c r="F786">
        <f>E786/C786</f>
        <v/>
      </c>
      <c r="G786">
        <f>VLOOKUP(D786,[6]Sheet1!$B:$X,16,0)</f>
        <v/>
      </c>
      <c r="H786">
        <f>G786/C786</f>
        <v/>
      </c>
      <c r="N786">
        <f>VLOOKUP(A786,'[8]Master-April24'!$A:$AP,42,0)</f>
        <v/>
      </c>
    </row>
    <row r="787">
      <c r="A787" t="inlineStr">
        <is>
          <t>80169-SET2+765-EA</t>
        </is>
      </c>
      <c r="B787" t="n">
        <v>0</v>
      </c>
      <c r="C787" t="n">
        <v>2</v>
      </c>
      <c r="D787" t="n">
        <v>80169</v>
      </c>
      <c r="E787">
        <f>VLOOKUP(D787,[6]Sheet1!$B:$X,23,0)</f>
        <v/>
      </c>
      <c r="F787">
        <f>E787/C787</f>
        <v/>
      </c>
      <c r="G787">
        <f>VLOOKUP(D787,[6]Sheet1!$B:$X,16,0)</f>
        <v/>
      </c>
      <c r="H787">
        <f>G787/C787</f>
        <v/>
      </c>
      <c r="N787">
        <f>VLOOKUP(A787,'[8]Master-April24'!$A:$AP,42,0)</f>
        <v/>
      </c>
    </row>
  </sheetData>
  <autoFilter ref="A1:N787">
    <sortState ref="A2:N787">
      <sortCondition sortBy="cellColor" ref="A1:A787" dxfId="29"/>
    </sortState>
  </autoFilter>
  <conditionalFormatting sqref="I2:I267">
    <cfRule type="cellIs" priority="4" operator="greaterThan" dxfId="0">
      <formula>49</formula>
    </cfRule>
  </conditionalFormatting>
  <conditionalFormatting sqref="J2:L267">
    <cfRule type="cellIs" priority="1" operator="greaterThan" dxfId="0">
      <formula>20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2022-05-03T23:44:07Z</dcterms:created>
  <dcterms:modified xsi:type="dcterms:W3CDTF">2026-03-06T18:02:33Z</dcterms:modified>
</cp:coreProperties>
</file>